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SONAL DE LEON\PRESUPUESTO 2019\CUMPLIMIENTO DE METAS 2019\"/>
    </mc:Choice>
  </mc:AlternateContent>
  <bookViews>
    <workbookView xWindow="240" yWindow="80" windowWidth="20060" windowHeight="7940"/>
  </bookViews>
  <sheets>
    <sheet name="Hoja1" sheetId="1" r:id="rId1"/>
    <sheet name="Hoja4" sheetId="4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D113" i="1" l="1"/>
  <c r="D114" i="1"/>
  <c r="D112" i="1"/>
  <c r="D93" i="1"/>
  <c r="D94" i="1"/>
  <c r="D95" i="1"/>
  <c r="D96" i="1"/>
  <c r="D97" i="1"/>
  <c r="D92" i="1"/>
  <c r="D91" i="1"/>
  <c r="D103" i="1"/>
  <c r="D104" i="1"/>
  <c r="D105" i="1"/>
  <c r="D106" i="1"/>
  <c r="D107" i="1"/>
  <c r="D108" i="1"/>
  <c r="D109" i="1"/>
  <c r="D110" i="1"/>
  <c r="D102" i="1"/>
  <c r="D88" i="1"/>
  <c r="D86" i="1"/>
  <c r="D87" i="1"/>
  <c r="D85" i="1"/>
  <c r="P115" i="1"/>
  <c r="D115" i="1" s="1"/>
  <c r="P110" i="1"/>
  <c r="P97" i="1"/>
  <c r="P88" i="1"/>
  <c r="P117" i="1" l="1"/>
  <c r="O115" i="1"/>
  <c r="O110" i="1"/>
  <c r="O97" i="1"/>
  <c r="O88" i="1"/>
  <c r="O117" i="1" l="1"/>
  <c r="N110" i="1"/>
  <c r="N97" i="1"/>
  <c r="N88" i="1"/>
  <c r="N117" i="1" l="1"/>
  <c r="M115" i="1"/>
  <c r="M110" i="1"/>
  <c r="M97" i="1"/>
  <c r="M88" i="1"/>
  <c r="M117" i="1" l="1"/>
  <c r="L117" i="1"/>
  <c r="K115" i="1" l="1"/>
  <c r="K110" i="1"/>
  <c r="K97" i="1"/>
  <c r="K88" i="1"/>
  <c r="K117" i="1" l="1"/>
  <c r="J115" i="1"/>
  <c r="J110" i="1"/>
  <c r="J97" i="1"/>
  <c r="J88" i="1" l="1"/>
  <c r="J117" i="1" s="1"/>
  <c r="I110" i="1" l="1"/>
  <c r="H110" i="1"/>
  <c r="G110" i="1"/>
  <c r="F110" i="1"/>
  <c r="E110" i="1"/>
  <c r="I97" i="1"/>
  <c r="H97" i="1"/>
  <c r="G97" i="1"/>
  <c r="F97" i="1"/>
  <c r="E97" i="1"/>
  <c r="I88" i="1"/>
  <c r="H88" i="1"/>
  <c r="H117" i="1" s="1"/>
  <c r="G88" i="1"/>
  <c r="F88" i="1"/>
  <c r="F117" i="1" s="1"/>
  <c r="E88" i="1"/>
  <c r="E117" i="1" l="1"/>
  <c r="G117" i="1"/>
  <c r="I117" i="1"/>
  <c r="D117" i="1" l="1"/>
  <c r="D121" i="1" l="1"/>
  <c r="D122" i="1" s="1"/>
  <c r="D42" i="1"/>
</calcChain>
</file>

<file path=xl/sharedStrings.xml><?xml version="1.0" encoding="utf-8"?>
<sst xmlns="http://schemas.openxmlformats.org/spreadsheetml/2006/main" count="97" uniqueCount="87">
  <si>
    <t xml:space="preserve">REMUNERACIONES Y CONTRIBUCIONES </t>
  </si>
  <si>
    <t>2- GASTOS</t>
  </si>
  <si>
    <t>2.1-</t>
  </si>
  <si>
    <t>2.1.1 -  REMUNERACIONES</t>
  </si>
  <si>
    <t>2.1.2-   SOBRESUELDOS</t>
  </si>
  <si>
    <t>2.1.5-   CONTRIBUCIONES A LA SEGURIDAD SOCIAL,</t>
  </si>
  <si>
    <t xml:space="preserve">  2-2-</t>
  </si>
  <si>
    <t>CONTRATACIONES DE SERVICIOS</t>
  </si>
  <si>
    <t>2.2.1-   SERVICIOS BASICOS</t>
  </si>
  <si>
    <t>2.2.4-   TRANSPORTE Y ALMACENAJE,</t>
  </si>
  <si>
    <t>2.2.5-   ALQUILERES Y RENTAS</t>
  </si>
  <si>
    <t>2.2.6-   SEGUROS,</t>
  </si>
  <si>
    <t>2.2.7-   SERV. DE CONSERVACION, REP. MENONES.</t>
  </si>
  <si>
    <t>2.2.8-   OTROS SERVICIOS  Y EVENTOS</t>
  </si>
  <si>
    <t>MATERIALES Y SUMINISTROS</t>
  </si>
  <si>
    <t>2.3.1-   ALIMENTOS Y PRODUCTOS AGROFORESTALES,</t>
  </si>
  <si>
    <t>2.3.2-   TEXTILES Y VESTUARIOS,</t>
  </si>
  <si>
    <t>2.3.3-   PRODUCTOS DE PAPEL, CARTON E IMPRESOS,</t>
  </si>
  <si>
    <t>2.3.4-   PRODUCTOS FARMACEUTICOS,</t>
  </si>
  <si>
    <t>2.3.5-   PRODUCTOS DE CUERO, CAUCHO Y PLASTICO,</t>
  </si>
  <si>
    <t>2.3.6-   PRODUCTOS DE MINERALES, METALICOS Y NO MET.,</t>
  </si>
  <si>
    <t>2.3.7-   COMBUSTIBLES,LUBRICANTES, PROD.QUIMICOS.</t>
  </si>
  <si>
    <t>2.3.9-   PRODUCTOS Y UTILES VARIOS,</t>
  </si>
  <si>
    <t>2.3</t>
  </si>
  <si>
    <t>2.4</t>
  </si>
  <si>
    <t>TRANSFERENCIAS CORRIENTES.</t>
  </si>
  <si>
    <t xml:space="preserve">2.4.1-  TRANSPERENCIA CORRIENTES AL SECTOR PRIVADO, </t>
  </si>
  <si>
    <t>BIENES MUEBLES, INMUEBLES E INTANGIBLES,</t>
  </si>
  <si>
    <t>2.6.1-   MOBILIARIO  Y EQUIPO</t>
  </si>
  <si>
    <t>2,6,3-   EQUIPO E INSTRUMENTAL, CIENTIFICO Y LAB.,</t>
  </si>
  <si>
    <t>2.6.5-   MAQUINARIA,OTROS EQUIPOS Y HERRAMIENTAS,</t>
  </si>
  <si>
    <t>Total Gastos,</t>
  </si>
  <si>
    <t xml:space="preserve">                        ARMADA DE REPUBLICA DOMINICANA</t>
  </si>
  <si>
    <t xml:space="preserve">                                                          Una Profesión Honorable</t>
  </si>
  <si>
    <t xml:space="preserve">              Dirección General de Dragas, Presas y Balizamiento</t>
  </si>
  <si>
    <t xml:space="preserve">                                                 "Año del Desarrollo Agroforestal"</t>
  </si>
  <si>
    <t>Total Devengado</t>
  </si>
  <si>
    <t>2.1</t>
  </si>
  <si>
    <t>REMUNERACIONES Y CONTRIBUCIONES</t>
  </si>
  <si>
    <t>2.1.1-   REMUNERACIONES,</t>
  </si>
  <si>
    <t>2,1,2-   SOBRESUELDOS,</t>
  </si>
  <si>
    <t>2.2</t>
  </si>
  <si>
    <t>2.2.1-   SERVICIOS BASICOS,</t>
  </si>
  <si>
    <t>SUB-TOTAL,</t>
  </si>
  <si>
    <t>SUB-TOTAL</t>
  </si>
  <si>
    <t>2,2, 7-  SERVICIOS DE CONSERVACION,</t>
  </si>
  <si>
    <t>2.2.8-   OTROS SERVICIOS,</t>
  </si>
  <si>
    <t>2.3.1-  ALIMENTOS Y PRODRUCTOS AGROFORESTALES</t>
  </si>
  <si>
    <t xml:space="preserve">2.3.2-  TEXTILES Y VESTUARIOS, </t>
  </si>
  <si>
    <t>2.3.3-  PRODUCTOS DE PAPEL, CARTON E IMPRESOS,</t>
  </si>
  <si>
    <t>2.3.4-  PRODUCTOS FARMACEUTICOS,</t>
  </si>
  <si>
    <t>2.3.5-  PRODUCTOS DE CUEROS, CAUCHOS Y PLASTICOS,</t>
  </si>
  <si>
    <t>2.3.6-  PRODUCTOS DE MINERALES METALICOS Y NO METALICOS</t>
  </si>
  <si>
    <t>2.3.7-  COMBUSTIBLES, LUBRICANTES, PROD. QUIM.,</t>
  </si>
  <si>
    <t>2.3.9-  PRODUCTOS Y UTILES VARIOS,</t>
  </si>
  <si>
    <t>2,2,9-  SERVICIO DE ALIMENTACION,</t>
  </si>
  <si>
    <t>TOTAL GENERAL POR DEVENGADO HASTA EL 31/05/ 2019</t>
  </si>
  <si>
    <t>2,2,6,- SEGUROS</t>
  </si>
  <si>
    <t>Enero</t>
  </si>
  <si>
    <t>Febrero</t>
  </si>
  <si>
    <t>Marzo</t>
  </si>
  <si>
    <t>Abril</t>
  </si>
  <si>
    <t>Mayo.</t>
  </si>
  <si>
    <t xml:space="preserve">                                                           ARMADA DE REPUBLICA DOMINICANA</t>
  </si>
  <si>
    <t xml:space="preserve">                                                                                                    Una Profesión Honorable</t>
  </si>
  <si>
    <t xml:space="preserve">                            Dirección General de Dragas, Presas y Balizamiento,Armada Dominicana</t>
  </si>
  <si>
    <t xml:space="preserve">                                                                                   "Año de la Innovacion y la competitividad"   </t>
  </si>
  <si>
    <t>Junio</t>
  </si>
  <si>
    <t>2.6</t>
  </si>
  <si>
    <t>BIENES, MUEBLES, INMUEBLES E INTANGIBLES,</t>
  </si>
  <si>
    <t>2.6.1.- MOBILIARIOS Y EQUIPOS,</t>
  </si>
  <si>
    <t>PRESUPUESTO INICIAL,</t>
  </si>
  <si>
    <t>PRESUPUESTO EJECUTADO</t>
  </si>
  <si>
    <t>Julio</t>
  </si>
  <si>
    <t>Agosto</t>
  </si>
  <si>
    <t xml:space="preserve">                                                                        "Año de la Innovacion y la Competitividad"</t>
  </si>
  <si>
    <t>Septiembre,</t>
  </si>
  <si>
    <t>Agrupado por Objeto del Gasto.</t>
  </si>
  <si>
    <t>Octubre.</t>
  </si>
  <si>
    <t>Noviembre.</t>
  </si>
  <si>
    <t>2.2.5.- ALQUILERES Y RENTAS</t>
  </si>
  <si>
    <t>2,6,5, MAQUINARIAS Y OTROS EQUIPOS Y HERAMIENTAS</t>
  </si>
  <si>
    <t>2.7.1.- OBRAS EN  EDIFICACIONES,</t>
  </si>
  <si>
    <t>Diciembre.</t>
  </si>
  <si>
    <t>PRESUPUESTO VIGENTE,</t>
  </si>
  <si>
    <t>PRESUPUESTO POR EJECUTAR AL 31/12/2019</t>
  </si>
  <si>
    <t xml:space="preserve">                      EJECUCION PRESUPUESTARIA POR OBJETO DEL GASTO DESDE EL 1/01/2019 AL 31/12/2019, POR DEVENGADOS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</si>
</sst>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.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63"/>
      <name val="Arial"/>
      <family val="2"/>
    </font>
    <font>
      <sz val="11"/>
      <color indexed="63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63"/>
      <name val="Arial"/>
      <family val="2"/>
    </font>
    <font>
      <sz val="8"/>
      <color theme="1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63"/>
      <name val="Arial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164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164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164" fontId="9" fillId="0" borderId="0" xfId="0" applyNumberFormat="1" applyFont="1" applyBorder="1" applyAlignment="1">
      <alignment horizontal="left"/>
    </xf>
    <xf numFmtId="1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4" fontId="5" fillId="0" borderId="1" xfId="0" applyNumberFormat="1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10" fillId="0" borderId="1" xfId="0" applyNumberFormat="1" applyFont="1" applyBorder="1"/>
    <xf numFmtId="0" fontId="12" fillId="0" borderId="1" xfId="0" applyFont="1" applyBorder="1"/>
    <xf numFmtId="0" fontId="10" fillId="0" borderId="0" xfId="0" applyFont="1"/>
    <xf numFmtId="164" fontId="13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1" fillId="0" borderId="1" xfId="0" applyFont="1" applyBorder="1"/>
    <xf numFmtId="0" fontId="10" fillId="0" borderId="1" xfId="0" applyFont="1" applyFill="1" applyBorder="1"/>
    <xf numFmtId="2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/>
    </xf>
    <xf numFmtId="0" fontId="0" fillId="0" borderId="2" xfId="0" applyBorder="1"/>
    <xf numFmtId="0" fontId="14" fillId="0" borderId="1" xfId="0" applyFont="1" applyBorder="1"/>
    <xf numFmtId="0" fontId="15" fillId="0" borderId="1" xfId="0" applyFont="1" applyBorder="1"/>
    <xf numFmtId="165" fontId="10" fillId="0" borderId="1" xfId="0" applyNumberFormat="1" applyFont="1" applyBorder="1"/>
    <xf numFmtId="165" fontId="8" fillId="0" borderId="1" xfId="0" applyNumberFormat="1" applyFont="1" applyBorder="1"/>
    <xf numFmtId="2" fontId="0" fillId="0" borderId="1" xfId="0" applyNumberFormat="1" applyBorder="1"/>
    <xf numFmtId="2" fontId="12" fillId="0" borderId="1" xfId="0" applyNumberFormat="1" applyFont="1" applyFill="1" applyBorder="1"/>
    <xf numFmtId="2" fontId="0" fillId="0" borderId="0" xfId="0" applyNumberFormat="1"/>
    <xf numFmtId="165" fontId="12" fillId="0" borderId="1" xfId="0" applyNumberFormat="1" applyFont="1" applyBorder="1"/>
    <xf numFmtId="0" fontId="10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2" fontId="10" fillId="0" borderId="0" xfId="0" applyNumberFormat="1" applyFont="1" applyBorder="1"/>
    <xf numFmtId="165" fontId="10" fillId="0" borderId="0" xfId="0" applyNumberFormat="1" applyFont="1" applyBorder="1"/>
    <xf numFmtId="165" fontId="12" fillId="0" borderId="0" xfId="0" applyNumberFormat="1" applyFont="1" applyBorder="1"/>
    <xf numFmtId="165" fontId="8" fillId="0" borderId="0" xfId="0" applyNumberFormat="1" applyFont="1" applyBorder="1"/>
    <xf numFmtId="164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1343227</xdr:colOff>
      <xdr:row>0</xdr:row>
      <xdr:rowOff>30399</xdr:rowOff>
    </xdr:from>
    <xdr:to>
      <xdr:col>4</xdr:col>
      <xdr:colOff>67958</xdr:colOff>
      <xdr:row>4</xdr:row>
      <xdr:rowOff>122474</xdr:rowOff>
    </xdr:to>
    <xdr:pic>
      <xdr:nvPicPr>
        <xdr:cNvPr id="3" name="Picture 1" descr="Logo DRA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9716" y="30399"/>
          <a:ext cx="1078960" cy="86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328106</xdr:colOff>
      <xdr:row>68</xdr:row>
      <xdr:rowOff>76210</xdr:rowOff>
    </xdr:from>
    <xdr:to>
      <xdr:col>6</xdr:col>
      <xdr:colOff>471048</xdr:colOff>
      <xdr:row>73</xdr:row>
      <xdr:rowOff>53367</xdr:rowOff>
    </xdr:to>
    <xdr:pic>
      <xdr:nvPicPr>
        <xdr:cNvPr id="5" name="Picture 1" descr="Logo DRA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6377" y="13249082"/>
          <a:ext cx="1169751" cy="939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1228725</xdr:colOff>
      <xdr:row>125</xdr:row>
      <xdr:rowOff>38100</xdr:rowOff>
    </xdr:from>
    <xdr:to>
      <xdr:col>7</xdr:col>
      <xdr:colOff>333375</xdr:colOff>
      <xdr:row>132</xdr:row>
      <xdr:rowOff>171450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3298150"/>
          <a:ext cx="32575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361950</xdr:colOff>
      <xdr:row>43</xdr:row>
      <xdr:rowOff>38100</xdr:rowOff>
    </xdr:from>
    <xdr:to>
      <xdr:col>4</xdr:col>
      <xdr:colOff>438150</xdr:colOff>
      <xdr:row>50</xdr:row>
      <xdr:rowOff>171450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305800"/>
          <a:ext cx="32575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2</xdr:row>
      <xdr:rowOff>19050</xdr:rowOff>
    </xdr:from>
    <xdr:to>
      <xdr:col>3</xdr:col>
      <xdr:colOff>857250</xdr:colOff>
      <xdr:row>6</xdr:row>
      <xdr:rowOff>111125</xdr:rowOff>
    </xdr:to>
    <xdr:pic>
      <xdr:nvPicPr>
        <xdr:cNvPr id="4" name="Picture 1" descr="Logo DRA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00050"/>
          <a:ext cx="1076325" cy="85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zoomScale="78" zoomScaleNormal="78" workbookViewId="0">
      <selection activeCell="P115" sqref="P115"/>
    </sheetView>
  </sheetViews>
  <sheetFormatPr baseColWidth="10" defaultRowHeight="14.5" x14ac:dyDescent="0.35"/>
  <cols>
    <col min="1" max="1" width="7.453125" customWidth="1"/>
    <col min="3" max="3" width="24.453125" customWidth="1"/>
    <col min="4" max="4" width="10.81640625" customWidth="1"/>
    <col min="5" max="5" width="7.81640625" customWidth="1"/>
    <col min="6" max="6" width="7.6328125" customWidth="1"/>
    <col min="7" max="7" width="8.1796875" customWidth="1"/>
    <col min="8" max="8" width="7.81640625" customWidth="1"/>
    <col min="9" max="10" width="7.36328125" customWidth="1"/>
    <col min="11" max="11" width="6.81640625" customWidth="1"/>
    <col min="12" max="12" width="6.7265625" customWidth="1"/>
    <col min="13" max="14" width="7.08984375" customWidth="1"/>
    <col min="15" max="15" width="12" bestFit="1" customWidth="1"/>
  </cols>
  <sheetData>
    <row r="1" spans="1:4" x14ac:dyDescent="0.35">
      <c r="A1" s="2"/>
      <c r="B1" s="3"/>
      <c r="C1" s="4"/>
      <c r="D1" s="4"/>
    </row>
    <row r="2" spans="1:4" x14ac:dyDescent="0.35">
      <c r="A2" s="2"/>
      <c r="B2" s="3"/>
      <c r="C2" s="4"/>
      <c r="D2" s="4"/>
    </row>
    <row r="3" spans="1:4" x14ac:dyDescent="0.35">
      <c r="A3" s="2"/>
      <c r="B3" s="3"/>
      <c r="C3" s="4"/>
      <c r="D3" s="4"/>
    </row>
    <row r="4" spans="1:4" x14ac:dyDescent="0.35">
      <c r="A4" s="2"/>
      <c r="B4" s="3"/>
      <c r="C4" s="4"/>
      <c r="D4" s="4"/>
    </row>
    <row r="5" spans="1:4" s="1" customFormat="1" x14ac:dyDescent="0.35">
      <c r="A5" s="5"/>
      <c r="B5" s="6"/>
      <c r="C5" s="7"/>
      <c r="D5" s="7"/>
    </row>
    <row r="6" spans="1:4" s="1" customFormat="1" ht="18" x14ac:dyDescent="0.4">
      <c r="A6" s="8" t="s">
        <v>32</v>
      </c>
      <c r="B6" s="8"/>
      <c r="C6" s="8"/>
      <c r="D6" s="8"/>
    </row>
    <row r="7" spans="1:4" s="1" customFormat="1" x14ac:dyDescent="0.35">
      <c r="A7" s="9" t="s">
        <v>33</v>
      </c>
      <c r="B7" s="9"/>
      <c r="C7" s="9"/>
      <c r="D7" s="9"/>
    </row>
    <row r="8" spans="1:4" s="1" customFormat="1" ht="18" x14ac:dyDescent="0.4">
      <c r="A8" s="8" t="s">
        <v>34</v>
      </c>
      <c r="B8" s="8"/>
      <c r="C8" s="8"/>
      <c r="D8" s="8"/>
    </row>
    <row r="9" spans="1:4" s="1" customFormat="1" x14ac:dyDescent="0.35">
      <c r="A9" s="13" t="s">
        <v>75</v>
      </c>
      <c r="B9" s="13"/>
      <c r="C9" s="13"/>
      <c r="D9" s="13"/>
    </row>
    <row r="10" spans="1:4" x14ac:dyDescent="0.35">
      <c r="A10" s="12" t="s">
        <v>1</v>
      </c>
      <c r="B10" s="10"/>
      <c r="C10" s="10"/>
      <c r="D10" s="10"/>
    </row>
    <row r="11" spans="1:4" x14ac:dyDescent="0.35">
      <c r="A11" s="14" t="s">
        <v>2</v>
      </c>
      <c r="B11" s="12" t="s">
        <v>0</v>
      </c>
      <c r="C11" s="10"/>
      <c r="D11" s="10"/>
    </row>
    <row r="12" spans="1:4" x14ac:dyDescent="0.35">
      <c r="A12" s="10"/>
      <c r="B12" s="10" t="s">
        <v>3</v>
      </c>
      <c r="C12" s="10"/>
      <c r="D12" s="11">
        <v>29712005</v>
      </c>
    </row>
    <row r="13" spans="1:4" x14ac:dyDescent="0.35">
      <c r="A13" s="10"/>
      <c r="B13" s="10" t="s">
        <v>4</v>
      </c>
      <c r="C13" s="10"/>
      <c r="D13" s="11">
        <v>226296</v>
      </c>
    </row>
    <row r="14" spans="1:4" x14ac:dyDescent="0.35">
      <c r="A14" s="10"/>
      <c r="B14" s="10" t="s">
        <v>5</v>
      </c>
      <c r="C14" s="10"/>
      <c r="D14" s="11">
        <v>826817</v>
      </c>
    </row>
    <row r="15" spans="1:4" x14ac:dyDescent="0.35">
      <c r="A15" s="10"/>
      <c r="B15" s="10"/>
      <c r="C15" s="10"/>
      <c r="D15" s="11"/>
    </row>
    <row r="16" spans="1:4" x14ac:dyDescent="0.35">
      <c r="A16" s="15" t="s">
        <v>6</v>
      </c>
      <c r="B16" s="12" t="s">
        <v>7</v>
      </c>
      <c r="C16" s="10"/>
      <c r="D16" s="11"/>
    </row>
    <row r="17" spans="1:4" x14ac:dyDescent="0.35">
      <c r="A17" s="10"/>
      <c r="B17" s="10" t="s">
        <v>8</v>
      </c>
      <c r="C17" s="10"/>
      <c r="D17" s="11">
        <v>1550000</v>
      </c>
    </row>
    <row r="18" spans="1:4" x14ac:dyDescent="0.35">
      <c r="A18" s="10"/>
      <c r="B18" s="10" t="s">
        <v>9</v>
      </c>
      <c r="C18" s="10"/>
      <c r="D18" s="11">
        <v>1600</v>
      </c>
    </row>
    <row r="19" spans="1:4" x14ac:dyDescent="0.35">
      <c r="A19" s="10"/>
      <c r="B19" s="10" t="s">
        <v>10</v>
      </c>
      <c r="C19" s="10"/>
      <c r="D19" s="11">
        <v>60000</v>
      </c>
    </row>
    <row r="20" spans="1:4" x14ac:dyDescent="0.35">
      <c r="A20" s="10"/>
      <c r="B20" s="10" t="s">
        <v>11</v>
      </c>
      <c r="C20" s="10"/>
      <c r="D20" s="11">
        <v>117200</v>
      </c>
    </row>
    <row r="21" spans="1:4" x14ac:dyDescent="0.35">
      <c r="A21" s="10"/>
      <c r="B21" s="10" t="s">
        <v>12</v>
      </c>
      <c r="C21" s="10"/>
      <c r="D21" s="11">
        <v>400000</v>
      </c>
    </row>
    <row r="22" spans="1:4" x14ac:dyDescent="0.35">
      <c r="A22" s="10"/>
      <c r="B22" s="10" t="s">
        <v>13</v>
      </c>
      <c r="C22" s="10"/>
      <c r="D22" s="11">
        <v>111682</v>
      </c>
    </row>
    <row r="23" spans="1:4" x14ac:dyDescent="0.35">
      <c r="A23" s="10"/>
      <c r="B23" s="10" t="s">
        <v>55</v>
      </c>
      <c r="C23" s="10"/>
      <c r="D23" s="11">
        <v>620000</v>
      </c>
    </row>
    <row r="24" spans="1:4" x14ac:dyDescent="0.35">
      <c r="A24" s="10"/>
      <c r="B24" s="10"/>
      <c r="C24" s="10"/>
      <c r="D24" s="10"/>
    </row>
    <row r="25" spans="1:4" x14ac:dyDescent="0.35">
      <c r="A25" s="15" t="s">
        <v>23</v>
      </c>
      <c r="B25" s="12" t="s">
        <v>14</v>
      </c>
      <c r="C25" s="10"/>
      <c r="D25" s="10"/>
    </row>
    <row r="26" spans="1:4" x14ac:dyDescent="0.35">
      <c r="A26" s="10"/>
      <c r="B26" s="10" t="s">
        <v>15</v>
      </c>
      <c r="C26" s="10"/>
      <c r="D26" s="11">
        <v>2152870</v>
      </c>
    </row>
    <row r="27" spans="1:4" x14ac:dyDescent="0.35">
      <c r="A27" s="10"/>
      <c r="B27" s="10" t="s">
        <v>16</v>
      </c>
      <c r="C27" s="10"/>
      <c r="D27" s="11">
        <v>635330</v>
      </c>
    </row>
    <row r="28" spans="1:4" x14ac:dyDescent="0.35">
      <c r="A28" s="10"/>
      <c r="B28" s="10" t="s">
        <v>17</v>
      </c>
      <c r="C28" s="10"/>
      <c r="D28" s="11">
        <v>161043</v>
      </c>
    </row>
    <row r="29" spans="1:4" x14ac:dyDescent="0.35">
      <c r="A29" s="10"/>
      <c r="B29" s="10" t="s">
        <v>18</v>
      </c>
      <c r="C29" s="10"/>
      <c r="D29" s="11">
        <v>1200000</v>
      </c>
    </row>
    <row r="30" spans="1:4" x14ac:dyDescent="0.35">
      <c r="A30" s="10"/>
      <c r="B30" s="10" t="s">
        <v>19</v>
      </c>
      <c r="C30" s="10"/>
      <c r="D30" s="11">
        <v>450773</v>
      </c>
    </row>
    <row r="31" spans="1:4" x14ac:dyDescent="0.35">
      <c r="A31" s="10"/>
      <c r="B31" s="10" t="s">
        <v>20</v>
      </c>
      <c r="C31" s="10"/>
      <c r="D31" s="11">
        <v>88240</v>
      </c>
    </row>
    <row r="32" spans="1:4" x14ac:dyDescent="0.35">
      <c r="A32" s="10"/>
      <c r="B32" s="10" t="s">
        <v>21</v>
      </c>
      <c r="C32" s="10"/>
      <c r="D32" s="11">
        <v>46267058</v>
      </c>
    </row>
    <row r="33" spans="1:4" x14ac:dyDescent="0.35">
      <c r="A33" s="10"/>
      <c r="B33" s="10" t="s">
        <v>22</v>
      </c>
      <c r="C33" s="10"/>
      <c r="D33" s="11">
        <v>717256</v>
      </c>
    </row>
    <row r="34" spans="1:4" x14ac:dyDescent="0.35">
      <c r="A34" s="10"/>
      <c r="B34" s="10"/>
      <c r="C34" s="10"/>
      <c r="D34" s="10"/>
    </row>
    <row r="35" spans="1:4" x14ac:dyDescent="0.35">
      <c r="A35" s="15" t="s">
        <v>24</v>
      </c>
      <c r="B35" s="12" t="s">
        <v>25</v>
      </c>
      <c r="C35" s="10"/>
      <c r="D35" s="11"/>
    </row>
    <row r="36" spans="1:4" x14ac:dyDescent="0.35">
      <c r="A36" s="10"/>
      <c r="B36" s="10" t="s">
        <v>26</v>
      </c>
      <c r="C36" s="10"/>
      <c r="D36" s="11">
        <v>140000</v>
      </c>
    </row>
    <row r="37" spans="1:4" x14ac:dyDescent="0.35">
      <c r="A37" s="10"/>
      <c r="B37" s="10"/>
      <c r="C37" s="10"/>
      <c r="D37" s="10"/>
    </row>
    <row r="38" spans="1:4" x14ac:dyDescent="0.35">
      <c r="A38" s="12">
        <v>2.6</v>
      </c>
      <c r="B38" s="12" t="s">
        <v>27</v>
      </c>
      <c r="C38" s="10"/>
      <c r="D38" s="10"/>
    </row>
    <row r="39" spans="1:4" x14ac:dyDescent="0.35">
      <c r="A39" s="10"/>
      <c r="B39" s="10" t="s">
        <v>28</v>
      </c>
      <c r="C39" s="10"/>
      <c r="D39" s="11">
        <v>924049</v>
      </c>
    </row>
    <row r="40" spans="1:4" x14ac:dyDescent="0.35">
      <c r="A40" s="10"/>
      <c r="B40" s="10" t="s">
        <v>29</v>
      </c>
      <c r="C40" s="10"/>
      <c r="D40" s="11">
        <v>15000</v>
      </c>
    </row>
    <row r="41" spans="1:4" x14ac:dyDescent="0.35">
      <c r="A41" s="10"/>
      <c r="B41" s="10" t="s">
        <v>30</v>
      </c>
      <c r="C41" s="10"/>
      <c r="D41" s="11">
        <v>164999</v>
      </c>
    </row>
    <row r="42" spans="1:4" x14ac:dyDescent="0.35">
      <c r="A42" s="10"/>
      <c r="B42" s="12" t="s">
        <v>31</v>
      </c>
      <c r="C42" s="10"/>
      <c r="D42" s="16">
        <f>SUM(D12:D41)</f>
        <v>86542218</v>
      </c>
    </row>
    <row r="43" spans="1:4" x14ac:dyDescent="0.35">
      <c r="A43" s="10"/>
      <c r="B43" s="10"/>
      <c r="C43" s="10"/>
      <c r="D43" s="10"/>
    </row>
    <row r="44" spans="1:4" x14ac:dyDescent="0.35">
      <c r="A44" s="10"/>
      <c r="B44" s="10"/>
      <c r="C44" s="10"/>
      <c r="D44" s="10"/>
    </row>
    <row r="45" spans="1:4" x14ac:dyDescent="0.35">
      <c r="A45" s="10"/>
      <c r="B45" s="10"/>
      <c r="D45" s="10"/>
    </row>
    <row r="46" spans="1:4" x14ac:dyDescent="0.35">
      <c r="A46" s="10"/>
      <c r="B46" s="10"/>
      <c r="C46" s="10"/>
      <c r="D46" s="10"/>
    </row>
    <row r="47" spans="1:4" x14ac:dyDescent="0.35">
      <c r="A47" s="10"/>
      <c r="B47" s="10"/>
      <c r="C47" s="10"/>
      <c r="D47" s="10"/>
    </row>
    <row r="48" spans="1:4" x14ac:dyDescent="0.35">
      <c r="A48" s="10"/>
      <c r="B48" s="10"/>
      <c r="C48" s="10"/>
      <c r="D48" s="10"/>
    </row>
    <row r="49" spans="1:4" x14ac:dyDescent="0.35">
      <c r="A49" s="10"/>
      <c r="B49" s="10"/>
      <c r="C49" s="10"/>
      <c r="D49" s="10"/>
    </row>
    <row r="50" spans="1:4" x14ac:dyDescent="0.35">
      <c r="A50" s="10"/>
      <c r="B50" s="10"/>
      <c r="C50" s="10"/>
      <c r="D50" s="10"/>
    </row>
    <row r="51" spans="1:4" x14ac:dyDescent="0.35">
      <c r="A51" s="10"/>
      <c r="B51" s="10"/>
      <c r="C51" s="10"/>
      <c r="D51" s="10"/>
    </row>
    <row r="52" spans="1:4" x14ac:dyDescent="0.35">
      <c r="A52" s="10"/>
      <c r="B52" s="10"/>
      <c r="C52" s="10"/>
      <c r="D52" s="10"/>
    </row>
    <row r="53" spans="1:4" x14ac:dyDescent="0.35">
      <c r="A53" s="10"/>
      <c r="B53" s="10"/>
      <c r="C53" s="10"/>
      <c r="D53" s="10"/>
    </row>
    <row r="54" spans="1:4" x14ac:dyDescent="0.35">
      <c r="A54" s="10"/>
      <c r="B54" s="10"/>
      <c r="C54" s="10"/>
      <c r="D54" s="10"/>
    </row>
    <row r="55" spans="1:4" x14ac:dyDescent="0.35">
      <c r="A55" s="10"/>
      <c r="B55" s="10"/>
      <c r="C55" s="10"/>
      <c r="D55" s="10"/>
    </row>
    <row r="56" spans="1:4" x14ac:dyDescent="0.35">
      <c r="A56" s="10"/>
      <c r="B56" s="10"/>
      <c r="C56" s="10"/>
      <c r="D56" s="10"/>
    </row>
    <row r="71" spans="1:16" x14ac:dyDescent="0.35">
      <c r="A71" s="2"/>
      <c r="B71" s="3"/>
      <c r="C71" s="4"/>
      <c r="D71" s="4"/>
    </row>
    <row r="72" spans="1:16" x14ac:dyDescent="0.35">
      <c r="A72" s="2"/>
      <c r="B72" s="3"/>
      <c r="C72" s="4"/>
      <c r="D72" s="4"/>
    </row>
    <row r="73" spans="1:16" x14ac:dyDescent="0.35">
      <c r="A73" s="2"/>
      <c r="B73" s="3"/>
      <c r="C73" s="4"/>
      <c r="D73" s="4"/>
    </row>
    <row r="74" spans="1:16" x14ac:dyDescent="0.35">
      <c r="A74" s="2"/>
      <c r="B74" s="3"/>
      <c r="C74" s="4"/>
      <c r="D74" s="4"/>
    </row>
    <row r="75" spans="1:16" ht="18" x14ac:dyDescent="0.4">
      <c r="A75" s="17" t="s">
        <v>63</v>
      </c>
      <c r="B75" s="17"/>
      <c r="C75" s="31"/>
      <c r="D75" s="17"/>
      <c r="E75" s="18"/>
      <c r="F75" s="18"/>
      <c r="G75" s="18"/>
      <c r="H75" s="18"/>
      <c r="I75" s="18"/>
      <c r="J75" s="18"/>
      <c r="K75" s="37"/>
      <c r="L75" s="1"/>
      <c r="M75" s="1"/>
    </row>
    <row r="76" spans="1:16" x14ac:dyDescent="0.35">
      <c r="A76" s="32" t="s">
        <v>64</v>
      </c>
      <c r="B76" s="19"/>
      <c r="C76" s="19"/>
      <c r="D76" s="19"/>
      <c r="E76" s="18"/>
      <c r="F76" s="18"/>
      <c r="G76" s="18"/>
      <c r="H76" s="18"/>
      <c r="I76" s="18"/>
      <c r="J76" s="18"/>
      <c r="K76" s="37"/>
      <c r="L76" s="1"/>
      <c r="M76" s="1"/>
    </row>
    <row r="77" spans="1:16" ht="18" x14ac:dyDescent="0.4">
      <c r="A77" s="17" t="s">
        <v>65</v>
      </c>
      <c r="B77" s="31"/>
      <c r="C77" s="17"/>
      <c r="D77" s="17"/>
      <c r="E77" s="18"/>
      <c r="F77" s="18"/>
      <c r="G77" s="18"/>
      <c r="H77" s="18"/>
      <c r="I77" s="18"/>
      <c r="J77" s="18"/>
      <c r="K77" s="37"/>
      <c r="L77" s="1"/>
      <c r="M77" s="1"/>
    </row>
    <row r="78" spans="1:16" x14ac:dyDescent="0.35">
      <c r="A78" s="19" t="s">
        <v>66</v>
      </c>
      <c r="B78" s="19"/>
      <c r="C78" s="19"/>
      <c r="D78" s="19"/>
      <c r="E78" s="18"/>
      <c r="F78" s="18"/>
      <c r="G78" s="18"/>
      <c r="H78" s="18"/>
      <c r="I78" s="18"/>
      <c r="J78" s="18"/>
      <c r="K78" s="37"/>
      <c r="L78" s="1"/>
      <c r="M78" s="1"/>
    </row>
    <row r="79" spans="1:16" x14ac:dyDescent="0.3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37"/>
      <c r="L79" s="1"/>
      <c r="M79" s="1"/>
    </row>
    <row r="80" spans="1:16" ht="15.5" x14ac:dyDescent="0.35">
      <c r="A80" s="20" t="s">
        <v>86</v>
      </c>
      <c r="B80" s="2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x14ac:dyDescent="0.3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18.5" x14ac:dyDescent="0.45">
      <c r="A82" s="20" t="s">
        <v>77</v>
      </c>
      <c r="B82" s="21"/>
      <c r="C82" s="21"/>
      <c r="D82" s="20" t="s">
        <v>36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18"/>
      <c r="M83" s="18"/>
      <c r="N83" s="18"/>
      <c r="O83" s="18"/>
      <c r="P83" s="18"/>
    </row>
    <row r="84" spans="1:16" x14ac:dyDescent="0.35">
      <c r="A84" s="24" t="s">
        <v>37</v>
      </c>
      <c r="B84" s="23" t="s">
        <v>38</v>
      </c>
      <c r="C84" s="23"/>
      <c r="D84" s="23"/>
      <c r="E84" s="25" t="s">
        <v>58</v>
      </c>
      <c r="F84" s="26" t="s">
        <v>59</v>
      </c>
      <c r="G84" s="26" t="s">
        <v>60</v>
      </c>
      <c r="H84" s="26" t="s">
        <v>61</v>
      </c>
      <c r="I84" s="25" t="s">
        <v>62</v>
      </c>
      <c r="J84" s="27" t="s">
        <v>67</v>
      </c>
      <c r="K84" s="27" t="s">
        <v>73</v>
      </c>
      <c r="L84" s="33" t="s">
        <v>74</v>
      </c>
      <c r="M84" s="27" t="s">
        <v>76</v>
      </c>
      <c r="N84" s="27" t="s">
        <v>78</v>
      </c>
      <c r="O84" s="27" t="s">
        <v>79</v>
      </c>
      <c r="P84" s="27" t="s">
        <v>83</v>
      </c>
    </row>
    <row r="85" spans="1:16" x14ac:dyDescent="0.35">
      <c r="A85" s="23"/>
      <c r="B85" s="23" t="s">
        <v>39</v>
      </c>
      <c r="C85" s="23"/>
      <c r="D85" s="36">
        <f>E85+F85+G85+H85+I85+J85+K85+L85+M85+N85+O85+P85</f>
        <v>32917428.399999999</v>
      </c>
      <c r="E85" s="23">
        <v>2277521.33</v>
      </c>
      <c r="F85" s="23">
        <v>2285538.83</v>
      </c>
      <c r="G85" s="23">
        <v>2285538.83</v>
      </c>
      <c r="H85" s="23">
        <v>2285538.83</v>
      </c>
      <c r="I85" s="23">
        <v>2285538.83</v>
      </c>
      <c r="J85" s="23">
        <v>3276592.67</v>
      </c>
      <c r="K85" s="23">
        <v>2615890.11</v>
      </c>
      <c r="L85" s="23">
        <v>2615890.11</v>
      </c>
      <c r="M85" s="34">
        <v>2615890.11</v>
      </c>
      <c r="N85" s="35">
        <v>2615890.11</v>
      </c>
      <c r="O85" s="35">
        <v>5067906.3600000003</v>
      </c>
      <c r="P85" s="34">
        <v>2689692.28</v>
      </c>
    </row>
    <row r="86" spans="1:16" x14ac:dyDescent="0.35">
      <c r="A86" s="23"/>
      <c r="B86" s="23" t="s">
        <v>40</v>
      </c>
      <c r="C86" s="23"/>
      <c r="D86" s="36">
        <f t="shared" ref="D86:D87" si="0">E86+F86+G86+H86+I86+J86+K86+L86+M86+N86+O86+P86</f>
        <v>224550</v>
      </c>
      <c r="E86" s="23">
        <v>17117.5</v>
      </c>
      <c r="F86" s="23">
        <v>18857.5</v>
      </c>
      <c r="G86" s="23">
        <v>18857.5</v>
      </c>
      <c r="H86" s="23">
        <v>18857.5</v>
      </c>
      <c r="I86" s="23">
        <v>18857.5</v>
      </c>
      <c r="J86" s="23">
        <v>18857.5</v>
      </c>
      <c r="K86" s="23">
        <v>18857.5</v>
      </c>
      <c r="L86" s="23">
        <v>18857.5</v>
      </c>
      <c r="M86" s="34">
        <v>18857.5</v>
      </c>
      <c r="N86" s="35">
        <v>18857.5</v>
      </c>
      <c r="O86" s="35">
        <v>18857.5</v>
      </c>
      <c r="P86" s="34">
        <v>18857.5</v>
      </c>
    </row>
    <row r="87" spans="1:16" x14ac:dyDescent="0.35">
      <c r="A87" s="23"/>
      <c r="B87" s="23" t="s">
        <v>5</v>
      </c>
      <c r="C87" s="23"/>
      <c r="D87" s="36">
        <f t="shared" si="0"/>
        <v>1073290.1200000001</v>
      </c>
      <c r="E87" s="23">
        <v>68899.89</v>
      </c>
      <c r="F87" s="23">
        <v>68901.34</v>
      </c>
      <c r="G87" s="23">
        <v>68901.34</v>
      </c>
      <c r="H87" s="23">
        <v>68901.34</v>
      </c>
      <c r="I87" s="23">
        <v>68901.34</v>
      </c>
      <c r="J87" s="23">
        <v>151059.75</v>
      </c>
      <c r="K87" s="23">
        <v>96287.52</v>
      </c>
      <c r="L87" s="23">
        <v>96287.52</v>
      </c>
      <c r="M87" s="34">
        <v>96287.52</v>
      </c>
      <c r="N87" s="28">
        <v>96287.52</v>
      </c>
      <c r="O87" s="35">
        <v>96287.52</v>
      </c>
      <c r="P87" s="34">
        <v>96287.52</v>
      </c>
    </row>
    <row r="88" spans="1:16" x14ac:dyDescent="0.35">
      <c r="A88" s="23"/>
      <c r="B88" s="23"/>
      <c r="C88" s="23" t="s">
        <v>43</v>
      </c>
      <c r="D88" s="36">
        <f>E88+F88+G88+H88+I88+J88+K88+L88+M88+N88+O88+P88</f>
        <v>34215268.519999996</v>
      </c>
      <c r="E88" s="23">
        <f t="shared" ref="E88:I88" si="1">SUM(E85:E87)</f>
        <v>2363538.7200000002</v>
      </c>
      <c r="F88" s="23">
        <f t="shared" si="1"/>
        <v>2373297.67</v>
      </c>
      <c r="G88" s="23">
        <f t="shared" si="1"/>
        <v>2373297.67</v>
      </c>
      <c r="H88" s="23">
        <f t="shared" si="1"/>
        <v>2373297.67</v>
      </c>
      <c r="I88" s="23">
        <f t="shared" si="1"/>
        <v>2373297.67</v>
      </c>
      <c r="J88" s="23">
        <f>SUM(J85:J87)</f>
        <v>3446509.92</v>
      </c>
      <c r="K88" s="23">
        <f>SUM(K85:K87)</f>
        <v>2731035.13</v>
      </c>
      <c r="L88" s="23">
        <v>2731035.13</v>
      </c>
      <c r="M88" s="34">
        <f>SUM(M85:M87)</f>
        <v>2731035.13</v>
      </c>
      <c r="N88" s="28">
        <f>SUM(N85:N87)</f>
        <v>2731035.13</v>
      </c>
      <c r="O88" s="35">
        <f>SUM(O85:O87)</f>
        <v>5183051.38</v>
      </c>
      <c r="P88" s="35">
        <f>SUM(P85:P87)</f>
        <v>2804837.3</v>
      </c>
    </row>
    <row r="89" spans="1:16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18"/>
      <c r="N89" s="18"/>
      <c r="O89" s="18"/>
      <c r="P89" s="18"/>
    </row>
    <row r="90" spans="1:16" x14ac:dyDescent="0.35">
      <c r="A90" s="24" t="s">
        <v>41</v>
      </c>
      <c r="B90" s="23" t="s">
        <v>7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18"/>
      <c r="N90" s="18"/>
      <c r="O90" s="18"/>
      <c r="P90" s="18"/>
    </row>
    <row r="91" spans="1:16" x14ac:dyDescent="0.35">
      <c r="A91" s="23"/>
      <c r="B91" s="23" t="s">
        <v>42</v>
      </c>
      <c r="C91" s="23"/>
      <c r="D91" s="28">
        <f>E91+F91+G91+H91+I91+J91+K91+L91+M91+N91+O91+P91</f>
        <v>1550000</v>
      </c>
      <c r="E91" s="23">
        <v>89925.22</v>
      </c>
      <c r="F91" s="23">
        <v>10430</v>
      </c>
      <c r="G91" s="23">
        <v>178551.32</v>
      </c>
      <c r="H91" s="23">
        <v>10430</v>
      </c>
      <c r="I91" s="23">
        <v>176891.12</v>
      </c>
      <c r="J91" s="28">
        <v>10430</v>
      </c>
      <c r="K91" s="23">
        <v>91113.11</v>
      </c>
      <c r="L91" s="23">
        <v>249851.2</v>
      </c>
      <c r="M91" s="34">
        <v>93414.62</v>
      </c>
      <c r="N91" s="34">
        <v>241122.94</v>
      </c>
      <c r="O91" s="35">
        <v>10430</v>
      </c>
      <c r="P91" s="34">
        <v>387410.47</v>
      </c>
    </row>
    <row r="92" spans="1:16" x14ac:dyDescent="0.35">
      <c r="A92" s="23"/>
      <c r="B92" s="23" t="s">
        <v>80</v>
      </c>
      <c r="C92" s="23"/>
      <c r="D92" s="28">
        <f>E92+F92+G92+H92+I92+J92+K92+L92+M92+N92+O92+P92</f>
        <v>40974.6</v>
      </c>
      <c r="E92" s="23"/>
      <c r="F92" s="23"/>
      <c r="G92" s="23"/>
      <c r="H92" s="23"/>
      <c r="I92" s="23"/>
      <c r="J92" s="28"/>
      <c r="K92" s="23"/>
      <c r="L92" s="23"/>
      <c r="M92" s="34"/>
      <c r="N92" s="34"/>
      <c r="O92" s="35"/>
      <c r="P92" s="28">
        <v>40974.6</v>
      </c>
    </row>
    <row r="93" spans="1:16" x14ac:dyDescent="0.35">
      <c r="A93" s="23"/>
      <c r="B93" s="23" t="s">
        <v>57</v>
      </c>
      <c r="C93" s="23"/>
      <c r="D93" s="28">
        <f t="shared" ref="D93:D97" si="2">E93+F93+G93+H93+I93+J93+K93+L93+M93+N93+O93+P93</f>
        <v>136212.4</v>
      </c>
      <c r="E93" s="23">
        <v>0</v>
      </c>
      <c r="F93" s="23">
        <v>0</v>
      </c>
      <c r="G93" s="23">
        <v>0</v>
      </c>
      <c r="H93" s="23">
        <v>0</v>
      </c>
      <c r="I93" s="23">
        <v>136212.4</v>
      </c>
      <c r="J93" s="23">
        <v>0</v>
      </c>
      <c r="K93" s="23">
        <v>0</v>
      </c>
      <c r="L93" s="23">
        <v>0</v>
      </c>
      <c r="M93" s="34">
        <v>0</v>
      </c>
      <c r="N93" s="34">
        <v>0</v>
      </c>
      <c r="O93" s="35">
        <v>0</v>
      </c>
      <c r="P93" s="34">
        <v>0</v>
      </c>
    </row>
    <row r="94" spans="1:16" x14ac:dyDescent="0.35">
      <c r="A94" s="23"/>
      <c r="B94" s="23" t="s">
        <v>45</v>
      </c>
      <c r="C94" s="23"/>
      <c r="D94" s="28">
        <f t="shared" si="2"/>
        <v>492359.78</v>
      </c>
      <c r="E94" s="23"/>
      <c r="F94" s="23">
        <v>145994.91</v>
      </c>
      <c r="G94" s="23">
        <v>42432.800000000003</v>
      </c>
      <c r="H94" s="23">
        <v>144463.85999999999</v>
      </c>
      <c r="I94" s="23">
        <v>5310</v>
      </c>
      <c r="J94" s="23">
        <v>38562.400000000001</v>
      </c>
      <c r="K94" s="23">
        <v>23236.03</v>
      </c>
      <c r="L94" s="23">
        <v>0</v>
      </c>
      <c r="M94" s="34">
        <v>0</v>
      </c>
      <c r="N94" s="34">
        <v>0</v>
      </c>
      <c r="O94" s="35">
        <v>0</v>
      </c>
      <c r="P94" s="34">
        <v>92359.78</v>
      </c>
    </row>
    <row r="95" spans="1:16" x14ac:dyDescent="0.35">
      <c r="A95" s="23"/>
      <c r="B95" s="23" t="s">
        <v>46</v>
      </c>
      <c r="C95" s="23"/>
      <c r="D95" s="28">
        <f t="shared" si="2"/>
        <v>111682</v>
      </c>
      <c r="E95" s="23">
        <v>0</v>
      </c>
      <c r="F95" s="23">
        <v>0</v>
      </c>
      <c r="G95" s="23">
        <v>25222.5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34">
        <v>0</v>
      </c>
      <c r="N95" s="34">
        <v>0</v>
      </c>
      <c r="O95" s="35">
        <v>0</v>
      </c>
      <c r="P95" s="35">
        <v>86459.5</v>
      </c>
    </row>
    <row r="96" spans="1:16" x14ac:dyDescent="0.35">
      <c r="A96" s="23"/>
      <c r="B96" s="23" t="s">
        <v>55</v>
      </c>
      <c r="C96" s="23"/>
      <c r="D96" s="28">
        <f t="shared" si="2"/>
        <v>618158.15</v>
      </c>
      <c r="E96" s="23">
        <v>0</v>
      </c>
      <c r="F96" s="23">
        <v>0</v>
      </c>
      <c r="G96" s="23">
        <v>0</v>
      </c>
      <c r="H96" s="23">
        <v>197650</v>
      </c>
      <c r="I96" s="23">
        <v>0</v>
      </c>
      <c r="J96" s="23">
        <v>0</v>
      </c>
      <c r="K96" s="23">
        <v>0</v>
      </c>
      <c r="L96" s="23">
        <v>0</v>
      </c>
      <c r="M96" s="34">
        <v>0</v>
      </c>
      <c r="N96" s="34">
        <v>0</v>
      </c>
      <c r="O96" s="35">
        <v>0</v>
      </c>
      <c r="P96" s="34">
        <v>420508.15</v>
      </c>
    </row>
    <row r="97" spans="1:16" x14ac:dyDescent="0.35">
      <c r="A97" s="23"/>
      <c r="B97" s="23"/>
      <c r="C97" s="23" t="s">
        <v>44</v>
      </c>
      <c r="D97" s="28">
        <f t="shared" si="2"/>
        <v>2949386.9299999997</v>
      </c>
      <c r="E97" s="23">
        <f t="shared" ref="E97:I97" si="3">SUM(E91:E96)</f>
        <v>89925.22</v>
      </c>
      <c r="F97" s="23">
        <f t="shared" si="3"/>
        <v>156424.91</v>
      </c>
      <c r="G97" s="23">
        <f t="shared" si="3"/>
        <v>246206.62</v>
      </c>
      <c r="H97" s="23">
        <f t="shared" si="3"/>
        <v>352543.86</v>
      </c>
      <c r="I97" s="23">
        <f t="shared" si="3"/>
        <v>318413.52</v>
      </c>
      <c r="J97" s="28">
        <f>SUM(J91:J96)</f>
        <v>48992.4</v>
      </c>
      <c r="K97" s="23">
        <f>SUM(K91:K96)</f>
        <v>114349.14</v>
      </c>
      <c r="L97" s="23">
        <v>249851.2</v>
      </c>
      <c r="M97" s="34">
        <f>SUM(M91:M96)</f>
        <v>93414.62</v>
      </c>
      <c r="N97" s="34">
        <f>SUM(N91:N96)</f>
        <v>241122.94</v>
      </c>
      <c r="O97" s="35">
        <f>SUM(O91:O96)</f>
        <v>10430</v>
      </c>
      <c r="P97" s="34">
        <f>SUM(P91:P96)</f>
        <v>1027712.5</v>
      </c>
    </row>
    <row r="98" spans="1:16" x14ac:dyDescent="0.35">
      <c r="A98" s="23"/>
      <c r="B98" s="23"/>
      <c r="C98" s="23"/>
      <c r="D98" s="29"/>
      <c r="E98" s="23"/>
      <c r="F98" s="23"/>
      <c r="G98" s="23"/>
      <c r="H98" s="23"/>
      <c r="I98" s="23"/>
      <c r="J98" s="28"/>
      <c r="K98" s="23"/>
      <c r="L98" s="23"/>
      <c r="M98" s="18"/>
      <c r="N98" s="18"/>
      <c r="O98" s="18"/>
      <c r="P98" s="18"/>
    </row>
    <row r="99" spans="1:16" x14ac:dyDescent="0.35">
      <c r="A99" s="23"/>
      <c r="B99" s="23"/>
      <c r="C99" s="23"/>
      <c r="D99" s="29"/>
      <c r="E99" s="23"/>
      <c r="F99" s="23"/>
      <c r="G99" s="23"/>
      <c r="H99" s="23"/>
      <c r="I99" s="23"/>
      <c r="J99" s="28"/>
      <c r="K99" s="23"/>
      <c r="L99" s="23"/>
      <c r="M99" s="18"/>
      <c r="N99" s="18"/>
      <c r="O99" s="18"/>
      <c r="P99" s="18"/>
    </row>
    <row r="100" spans="1:16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18"/>
      <c r="N100" s="18"/>
      <c r="O100" s="18"/>
      <c r="P100" s="18"/>
    </row>
    <row r="101" spans="1:16" x14ac:dyDescent="0.35">
      <c r="A101" s="24" t="s">
        <v>23</v>
      </c>
      <c r="B101" s="23" t="s">
        <v>14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18"/>
      <c r="N101" s="18"/>
      <c r="O101" s="18"/>
      <c r="P101" s="18"/>
    </row>
    <row r="102" spans="1:16" x14ac:dyDescent="0.35">
      <c r="A102" s="23"/>
      <c r="B102" s="23" t="s">
        <v>47</v>
      </c>
      <c r="C102" s="23"/>
      <c r="D102" s="28">
        <f>E102+F102+G102+H102+I102+J102+K102+L102+M102+N102+O102+P102</f>
        <v>2152826.46</v>
      </c>
      <c r="E102" s="23">
        <v>0</v>
      </c>
      <c r="F102" s="23">
        <v>249997</v>
      </c>
      <c r="G102" s="23">
        <v>327392.96000000002</v>
      </c>
      <c r="H102" s="23">
        <v>-72651.5</v>
      </c>
      <c r="I102" s="23">
        <v>124998.5</v>
      </c>
      <c r="J102" s="23">
        <v>124998.5</v>
      </c>
      <c r="K102" s="23">
        <v>124998.5</v>
      </c>
      <c r="L102" s="23">
        <v>124998.5</v>
      </c>
      <c r="M102" s="34">
        <v>289998.5</v>
      </c>
      <c r="N102" s="34">
        <v>295498.5</v>
      </c>
      <c r="O102" s="28">
        <v>289998.5</v>
      </c>
      <c r="P102" s="35">
        <v>272598.5</v>
      </c>
    </row>
    <row r="103" spans="1:16" x14ac:dyDescent="0.35">
      <c r="A103" s="23"/>
      <c r="B103" s="23" t="s">
        <v>48</v>
      </c>
      <c r="C103" s="23"/>
      <c r="D103" s="28">
        <f t="shared" ref="D103:D110" si="4">E103+F103+G103+H103+I103+J103+K103+L103+M103+N103+O103+P103</f>
        <v>633985.25</v>
      </c>
      <c r="E103" s="23">
        <v>0</v>
      </c>
      <c r="F103" s="23">
        <v>0</v>
      </c>
      <c r="G103" s="23">
        <v>702.51</v>
      </c>
      <c r="H103" s="23">
        <v>0</v>
      </c>
      <c r="I103" s="23">
        <v>102624.6</v>
      </c>
      <c r="J103" s="23">
        <v>0</v>
      </c>
      <c r="K103" s="23">
        <v>0</v>
      </c>
      <c r="L103" s="23">
        <v>0</v>
      </c>
      <c r="M103" s="34">
        <v>250337</v>
      </c>
      <c r="N103" s="34">
        <v>0</v>
      </c>
      <c r="O103" s="28">
        <v>58844.76</v>
      </c>
      <c r="P103" s="34">
        <v>221476.38</v>
      </c>
    </row>
    <row r="104" spans="1:16" x14ac:dyDescent="0.35">
      <c r="A104" s="23"/>
      <c r="B104" s="23" t="s">
        <v>49</v>
      </c>
      <c r="C104" s="23"/>
      <c r="D104" s="28">
        <f t="shared" si="4"/>
        <v>18870.900000000001</v>
      </c>
      <c r="E104" s="23">
        <v>0</v>
      </c>
      <c r="F104" s="23">
        <v>0</v>
      </c>
      <c r="G104" s="23">
        <v>12448.88</v>
      </c>
      <c r="H104" s="23">
        <v>0</v>
      </c>
      <c r="I104" s="23">
        <v>0</v>
      </c>
      <c r="J104" s="23">
        <v>6422.02</v>
      </c>
      <c r="K104" s="23">
        <v>0</v>
      </c>
      <c r="L104" s="23"/>
      <c r="M104" s="34">
        <v>0</v>
      </c>
      <c r="N104" s="34">
        <v>0</v>
      </c>
      <c r="O104" s="28">
        <v>0</v>
      </c>
      <c r="P104" s="35">
        <v>0</v>
      </c>
    </row>
    <row r="105" spans="1:16" x14ac:dyDescent="0.35">
      <c r="A105" s="23"/>
      <c r="B105" s="23" t="s">
        <v>50</v>
      </c>
      <c r="C105" s="23"/>
      <c r="D105" s="28">
        <f t="shared" si="4"/>
        <v>1199993.98</v>
      </c>
      <c r="E105" s="23">
        <v>0</v>
      </c>
      <c r="F105" s="23">
        <v>199830</v>
      </c>
      <c r="G105" s="23">
        <v>100150</v>
      </c>
      <c r="H105" s="23">
        <v>100439.5</v>
      </c>
      <c r="I105" s="23">
        <v>99689.5</v>
      </c>
      <c r="J105" s="23">
        <v>99689.5</v>
      </c>
      <c r="K105" s="23">
        <v>99754.8</v>
      </c>
      <c r="L105" s="23">
        <v>102304.8</v>
      </c>
      <c r="M105" s="34">
        <v>100302.6</v>
      </c>
      <c r="N105" s="34">
        <v>99509.759999999995</v>
      </c>
      <c r="O105" s="28">
        <v>99161.76</v>
      </c>
      <c r="P105" s="34">
        <v>99161.76</v>
      </c>
    </row>
    <row r="106" spans="1:16" x14ac:dyDescent="0.35">
      <c r="A106" s="23"/>
      <c r="B106" s="23" t="s">
        <v>51</v>
      </c>
      <c r="C106" s="23"/>
      <c r="D106" s="28">
        <f t="shared" si="4"/>
        <v>353920.94</v>
      </c>
      <c r="E106" s="23">
        <v>0</v>
      </c>
      <c r="F106" s="23">
        <v>0</v>
      </c>
      <c r="G106" s="23">
        <v>5900</v>
      </c>
      <c r="H106" s="23">
        <v>0</v>
      </c>
      <c r="I106" s="23">
        <v>0</v>
      </c>
      <c r="J106" s="28">
        <v>1416</v>
      </c>
      <c r="K106" s="23">
        <v>90868.97</v>
      </c>
      <c r="L106" s="23">
        <v>0</v>
      </c>
      <c r="M106" s="34">
        <v>0</v>
      </c>
      <c r="N106" s="34">
        <v>0</v>
      </c>
      <c r="O106" s="28">
        <v>160639.29999999999</v>
      </c>
      <c r="P106" s="34">
        <v>95096.67</v>
      </c>
    </row>
    <row r="107" spans="1:16" x14ac:dyDescent="0.35">
      <c r="A107" s="23"/>
      <c r="B107" s="23" t="s">
        <v>52</v>
      </c>
      <c r="C107" s="23"/>
      <c r="D107" s="28">
        <f t="shared" si="4"/>
        <v>65962.259999999995</v>
      </c>
      <c r="E107" s="23">
        <v>0</v>
      </c>
      <c r="F107" s="23">
        <v>0</v>
      </c>
      <c r="G107" s="23">
        <v>34975.050000000003</v>
      </c>
      <c r="H107" s="23">
        <v>0</v>
      </c>
      <c r="I107" s="23">
        <v>0</v>
      </c>
      <c r="J107" s="23">
        <v>0</v>
      </c>
      <c r="K107" s="23">
        <v>8578.48</v>
      </c>
      <c r="L107" s="23">
        <v>0</v>
      </c>
      <c r="M107" s="34">
        <v>0</v>
      </c>
      <c r="N107" s="34">
        <v>0</v>
      </c>
      <c r="O107" s="28">
        <v>22408.73</v>
      </c>
      <c r="P107" s="34">
        <v>0</v>
      </c>
    </row>
    <row r="108" spans="1:16" x14ac:dyDescent="0.35">
      <c r="A108" s="23"/>
      <c r="B108" s="23" t="s">
        <v>53</v>
      </c>
      <c r="C108" s="23"/>
      <c r="D108" s="28">
        <f t="shared" si="4"/>
        <v>46144971.800000004</v>
      </c>
      <c r="E108" s="23">
        <v>0</v>
      </c>
      <c r="F108" s="23">
        <v>7410022.0999999996</v>
      </c>
      <c r="G108" s="23">
        <v>3796184.51</v>
      </c>
      <c r="H108" s="23">
        <v>3787391.9</v>
      </c>
      <c r="I108" s="23">
        <v>3985408.04</v>
      </c>
      <c r="J108" s="23">
        <v>3735674.72</v>
      </c>
      <c r="K108" s="23">
        <v>3722733.9</v>
      </c>
      <c r="L108" s="23">
        <v>3705824.05</v>
      </c>
      <c r="M108" s="34">
        <v>3735856.77</v>
      </c>
      <c r="N108" s="34">
        <v>4322401.71</v>
      </c>
      <c r="O108" s="28">
        <v>3871633.09</v>
      </c>
      <c r="P108" s="34">
        <v>4071841.01</v>
      </c>
    </row>
    <row r="109" spans="1:16" x14ac:dyDescent="0.35">
      <c r="A109" s="23"/>
      <c r="B109" s="23" t="s">
        <v>54</v>
      </c>
      <c r="C109" s="23"/>
      <c r="D109" s="28">
        <f t="shared" si="4"/>
        <v>818901.29</v>
      </c>
      <c r="E109" s="23">
        <v>0</v>
      </c>
      <c r="F109" s="23">
        <v>0</v>
      </c>
      <c r="G109" s="23">
        <v>127847.63</v>
      </c>
      <c r="H109" s="23">
        <v>36155.199999999997</v>
      </c>
      <c r="I109" s="23">
        <v>105952.77</v>
      </c>
      <c r="J109" s="23">
        <v>139170.34</v>
      </c>
      <c r="K109" s="23">
        <v>108222.11</v>
      </c>
      <c r="L109" s="23">
        <v>38319.300000000003</v>
      </c>
      <c r="M109" s="34">
        <v>93400.27</v>
      </c>
      <c r="N109" s="34">
        <v>32253.45</v>
      </c>
      <c r="O109" s="28">
        <v>62506.84</v>
      </c>
      <c r="P109" s="34">
        <v>75073.38</v>
      </c>
    </row>
    <row r="110" spans="1:16" x14ac:dyDescent="0.35">
      <c r="A110" s="23"/>
      <c r="B110" s="23"/>
      <c r="C110" s="23" t="s">
        <v>44</v>
      </c>
      <c r="D110" s="28">
        <f t="shared" si="4"/>
        <v>51389432.879999995</v>
      </c>
      <c r="E110" s="23">
        <f t="shared" ref="E110:I110" si="5">SUM(E102:E109)</f>
        <v>0</v>
      </c>
      <c r="F110" s="23">
        <f t="shared" si="5"/>
        <v>7859849.0999999996</v>
      </c>
      <c r="G110" s="23">
        <f t="shared" si="5"/>
        <v>4405601.54</v>
      </c>
      <c r="H110" s="23">
        <f t="shared" si="5"/>
        <v>3851335.1</v>
      </c>
      <c r="I110" s="23">
        <f t="shared" si="5"/>
        <v>4418673.4099999992</v>
      </c>
      <c r="J110" s="23">
        <f>SUM(J102:J109)</f>
        <v>4107371.08</v>
      </c>
      <c r="K110" s="23">
        <f>SUM(K102:K109)</f>
        <v>4155156.76</v>
      </c>
      <c r="L110" s="23">
        <v>3971446.65</v>
      </c>
      <c r="M110" s="34">
        <f>SUM(M102:M109)</f>
        <v>4469895.1399999997</v>
      </c>
      <c r="N110" s="34">
        <f>SUM(N102:N109)</f>
        <v>4749663.42</v>
      </c>
      <c r="O110" s="43">
        <f>SUM(O102:O109)</f>
        <v>4565192.9799999995</v>
      </c>
      <c r="P110" s="28">
        <f>SUM(P102:P109)</f>
        <v>4835247.7</v>
      </c>
    </row>
    <row r="111" spans="1:16" x14ac:dyDescent="0.35">
      <c r="A111" s="23" t="s">
        <v>68</v>
      </c>
      <c r="B111" s="23" t="s">
        <v>69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18"/>
      <c r="N111" s="18"/>
      <c r="O111" s="23"/>
      <c r="P111" s="18"/>
    </row>
    <row r="112" spans="1:16" x14ac:dyDescent="0.35">
      <c r="A112" s="23"/>
      <c r="B112" s="23" t="s">
        <v>70</v>
      </c>
      <c r="C112" s="23"/>
      <c r="D112" s="28">
        <f>J112+K112+L112+M112+N112+O112+P112</f>
        <v>560876.12</v>
      </c>
      <c r="E112" s="23"/>
      <c r="F112" s="23"/>
      <c r="G112" s="23"/>
      <c r="H112" s="23"/>
      <c r="I112" s="23"/>
      <c r="J112" s="23">
        <v>77385.03</v>
      </c>
      <c r="K112" s="23">
        <v>95031.3</v>
      </c>
      <c r="L112" s="23">
        <v>0</v>
      </c>
      <c r="M112" s="34">
        <v>102893.23</v>
      </c>
      <c r="N112" s="34">
        <v>0</v>
      </c>
      <c r="O112" s="35">
        <v>188573.46</v>
      </c>
      <c r="P112" s="35">
        <v>96993.1</v>
      </c>
    </row>
    <row r="113" spans="1:16" x14ac:dyDescent="0.35">
      <c r="A113" s="23"/>
      <c r="B113" s="23" t="s">
        <v>81</v>
      </c>
      <c r="C113" s="23"/>
      <c r="D113" s="28">
        <f t="shared" ref="D113:D114" si="6">J113+K113+L113+M113+N113+O113+P113</f>
        <v>133480.04</v>
      </c>
      <c r="E113" s="23"/>
      <c r="F113" s="23"/>
      <c r="G113" s="23"/>
      <c r="H113" s="23"/>
      <c r="I113" s="23"/>
      <c r="J113" s="23"/>
      <c r="K113" s="23"/>
      <c r="L113" s="23"/>
      <c r="M113" s="34"/>
      <c r="N113" s="34"/>
      <c r="O113" s="35">
        <v>133480.04</v>
      </c>
      <c r="P113" s="34">
        <v>0</v>
      </c>
    </row>
    <row r="114" spans="1:16" x14ac:dyDescent="0.35">
      <c r="A114" s="23"/>
      <c r="B114" s="23" t="s">
        <v>82</v>
      </c>
      <c r="C114" s="23"/>
      <c r="D114" s="28">
        <f t="shared" si="6"/>
        <v>1365004.29</v>
      </c>
      <c r="E114" s="23"/>
      <c r="F114" s="23"/>
      <c r="G114" s="23"/>
      <c r="H114" s="23"/>
      <c r="I114" s="23"/>
      <c r="J114" s="23"/>
      <c r="K114" s="23"/>
      <c r="L114" s="23"/>
      <c r="M114" s="34"/>
      <c r="N114" s="34"/>
      <c r="O114" s="35"/>
      <c r="P114" s="35">
        <v>1365004.29</v>
      </c>
    </row>
    <row r="115" spans="1:16" x14ac:dyDescent="0.35">
      <c r="A115" s="23"/>
      <c r="B115" s="23"/>
      <c r="C115" s="23" t="s">
        <v>43</v>
      </c>
      <c r="D115" s="28">
        <f>J115+K115+L115+M115+N115+O115+P115</f>
        <v>2059360.4500000002</v>
      </c>
      <c r="E115" s="23"/>
      <c r="F115" s="23"/>
      <c r="G115" s="23"/>
      <c r="H115" s="23"/>
      <c r="I115" s="23"/>
      <c r="J115" s="23">
        <f>J112</f>
        <v>77385.03</v>
      </c>
      <c r="K115" s="23">
        <f>K112</f>
        <v>95031.3</v>
      </c>
      <c r="L115" s="23">
        <v>0</v>
      </c>
      <c r="M115" s="23">
        <f>SUM(M112)</f>
        <v>102893.23</v>
      </c>
      <c r="N115" s="34">
        <v>0</v>
      </c>
      <c r="O115" s="28">
        <f>SUM(O112:O113)</f>
        <v>322053.5</v>
      </c>
      <c r="P115" s="42">
        <f>SUM(P112:P114)</f>
        <v>1461997.3900000001</v>
      </c>
    </row>
    <row r="116" spans="1:16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18"/>
      <c r="O116" s="23"/>
      <c r="P116" s="18"/>
    </row>
    <row r="117" spans="1:16" x14ac:dyDescent="0.35">
      <c r="A117" s="23"/>
      <c r="B117" s="38" t="s">
        <v>56</v>
      </c>
      <c r="C117" s="23"/>
      <c r="D117" s="39">
        <f>D88+D97+D110+D115</f>
        <v>90613448.779999986</v>
      </c>
      <c r="E117" s="23">
        <f>E88+E97+E110</f>
        <v>2453463.9400000004</v>
      </c>
      <c r="F117" s="23">
        <f>F88+F97+F110</f>
        <v>10389571.68</v>
      </c>
      <c r="G117" s="23">
        <f>G88+G97+G110</f>
        <v>7025105.8300000001</v>
      </c>
      <c r="H117" s="23">
        <f>H88+H97+H110</f>
        <v>6577176.6299999999</v>
      </c>
      <c r="I117" s="23">
        <f>I88+I97+I110</f>
        <v>7110384.5999999996</v>
      </c>
      <c r="J117" s="28">
        <f>J115+J110+J97+J88</f>
        <v>7680258.4299999997</v>
      </c>
      <c r="K117" s="23">
        <f>K115+K110+K97+K88</f>
        <v>7095572.3299999991</v>
      </c>
      <c r="L117" s="23">
        <f>L88+L97+L110</f>
        <v>6952332.9800000004</v>
      </c>
      <c r="M117" s="23">
        <f>M88+M97+M110+M115</f>
        <v>7397238.1200000001</v>
      </c>
      <c r="N117" s="40">
        <f>N88+N97+N110+N115</f>
        <v>7721821.4900000002</v>
      </c>
      <c r="O117" s="45">
        <f>O88+O97+O110+O115</f>
        <v>10080727.859999999</v>
      </c>
      <c r="P117" s="41">
        <f>P88+P97+P110+P115</f>
        <v>10129794.890000001</v>
      </c>
    </row>
    <row r="118" spans="1:16" x14ac:dyDescent="0.35">
      <c r="A118" s="46"/>
      <c r="B118" s="47"/>
      <c r="C118" s="46"/>
      <c r="D118" s="48"/>
      <c r="E118" s="46"/>
      <c r="F118" s="46"/>
      <c r="G118" s="46"/>
      <c r="H118" s="46"/>
      <c r="I118" s="46"/>
      <c r="J118" s="49"/>
      <c r="K118" s="46"/>
      <c r="L118" s="46"/>
      <c r="M118" s="46"/>
      <c r="N118" s="50"/>
      <c r="O118" s="51"/>
      <c r="P118" s="52"/>
    </row>
    <row r="119" spans="1:16" x14ac:dyDescent="0.35">
      <c r="A119" s="30"/>
      <c r="B119" s="30" t="s">
        <v>71</v>
      </c>
      <c r="C119" s="30"/>
      <c r="D119" s="30">
        <v>86542218</v>
      </c>
      <c r="E119" s="30"/>
      <c r="F119" s="30"/>
      <c r="G119" s="30"/>
      <c r="H119" s="30"/>
      <c r="I119" s="30"/>
      <c r="J119" s="30"/>
      <c r="K119" s="30"/>
    </row>
    <row r="120" spans="1:16" x14ac:dyDescent="0.35">
      <c r="A120" s="30"/>
      <c r="B120" s="23" t="s">
        <v>84</v>
      </c>
      <c r="C120" s="23"/>
      <c r="D120" s="23">
        <v>90761333.989999995</v>
      </c>
      <c r="E120" s="30"/>
      <c r="F120" s="30"/>
      <c r="G120" s="30"/>
      <c r="H120" s="30"/>
      <c r="I120" s="30"/>
      <c r="J120" s="30"/>
      <c r="K120" s="30"/>
      <c r="P120" s="44"/>
    </row>
    <row r="121" spans="1:16" x14ac:dyDescent="0.35">
      <c r="A121" s="30"/>
      <c r="B121" s="23" t="s">
        <v>72</v>
      </c>
      <c r="C121" s="23"/>
      <c r="D121" s="23">
        <f>D117</f>
        <v>90613448.779999986</v>
      </c>
      <c r="E121" s="30"/>
      <c r="F121" s="30"/>
      <c r="G121" s="30"/>
      <c r="H121" s="30"/>
      <c r="I121" s="30"/>
      <c r="J121" s="30"/>
      <c r="K121" s="30"/>
    </row>
    <row r="122" spans="1:16" x14ac:dyDescent="0.35">
      <c r="A122" s="30"/>
      <c r="B122" s="23" t="s">
        <v>85</v>
      </c>
      <c r="C122" s="23"/>
      <c r="D122" s="28">
        <f>D120-D121</f>
        <v>147885.21000000834</v>
      </c>
      <c r="E122" s="30"/>
      <c r="F122" s="30"/>
      <c r="G122" s="30"/>
      <c r="H122" s="30"/>
      <c r="I122" s="30"/>
      <c r="J122" s="30"/>
      <c r="K122" s="30"/>
    </row>
    <row r="123" spans="1:16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6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6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6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6" x14ac:dyDescent="0.35">
      <c r="A127" s="30"/>
      <c r="B127" s="30"/>
      <c r="C127" s="30"/>
      <c r="E127" s="30"/>
      <c r="F127" s="30"/>
      <c r="G127" s="30"/>
      <c r="H127" s="30"/>
      <c r="I127" s="30"/>
      <c r="J127" s="30"/>
      <c r="K127" s="30"/>
    </row>
    <row r="128" spans="1:16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1"/>
  <sheetViews>
    <sheetView topLeftCell="A10" workbookViewId="0">
      <selection activeCell="D16" sqref="D16"/>
    </sheetView>
  </sheetViews>
  <sheetFormatPr baseColWidth="10" defaultRowHeight="14.5" x14ac:dyDescent="0.35"/>
  <cols>
    <col min="1" max="1" width="7.26953125" customWidth="1"/>
    <col min="2" max="2" width="6.81640625" customWidth="1"/>
    <col min="3" max="3" width="25.54296875" customWidth="1"/>
    <col min="4" max="4" width="52.7265625" customWidth="1"/>
  </cols>
  <sheetData>
    <row r="6" spans="1:4" x14ac:dyDescent="0.35">
      <c r="A6" s="2"/>
      <c r="B6" s="3"/>
      <c r="C6" s="4"/>
      <c r="D6" s="4"/>
    </row>
    <row r="7" spans="1:4" x14ac:dyDescent="0.35">
      <c r="A7" s="5"/>
      <c r="B7" s="6"/>
      <c r="C7" s="7"/>
      <c r="D7" s="7"/>
    </row>
    <row r="8" spans="1:4" ht="18" x14ac:dyDescent="0.4">
      <c r="A8" s="53" t="s">
        <v>32</v>
      </c>
      <c r="B8" s="53"/>
      <c r="C8" s="53"/>
      <c r="D8" s="53"/>
    </row>
    <row r="9" spans="1:4" x14ac:dyDescent="0.35">
      <c r="A9" s="54" t="s">
        <v>33</v>
      </c>
      <c r="B9" s="54"/>
      <c r="C9" s="54"/>
      <c r="D9" s="54"/>
    </row>
    <row r="10" spans="1:4" ht="18" x14ac:dyDescent="0.4">
      <c r="A10" s="53" t="s">
        <v>34</v>
      </c>
      <c r="B10" s="53"/>
      <c r="C10" s="53"/>
      <c r="D10" s="53"/>
    </row>
    <row r="11" spans="1:4" x14ac:dyDescent="0.35">
      <c r="A11" s="54" t="s">
        <v>35</v>
      </c>
      <c r="B11" s="54"/>
      <c r="C11" s="54"/>
      <c r="D11" s="54"/>
    </row>
  </sheetData>
  <mergeCells count="4">
    <mergeCell ref="A8:D8"/>
    <mergeCell ref="A9:D9"/>
    <mergeCell ref="A10:D10"/>
    <mergeCell ref="A11:D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CONTAB02</cp:lastModifiedBy>
  <cp:lastPrinted>2019-09-05T15:58:55Z</cp:lastPrinted>
  <dcterms:created xsi:type="dcterms:W3CDTF">2018-11-23T14:35:32Z</dcterms:created>
  <dcterms:modified xsi:type="dcterms:W3CDTF">2020-01-09T18:12:10Z</dcterms:modified>
</cp:coreProperties>
</file>