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tables/table7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DATOS USUARIOS\mcuesto\Downloads\"/>
    </mc:Choice>
  </mc:AlternateContent>
  <workbookProtection workbookPassword="A90E" lockStructure="1"/>
  <bookViews>
    <workbookView xWindow="0" yWindow="0" windowWidth="20490" windowHeight="775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PACC!$A$1:$J$1831</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workbook>
</file>

<file path=xl/calcChain.xml><?xml version="1.0" encoding="utf-8"?>
<calcChain xmlns="http://schemas.openxmlformats.org/spreadsheetml/2006/main">
  <c r="J1790" i="2" l="1"/>
  <c r="I1790" i="2"/>
  <c r="H1790" i="2"/>
  <c r="C1781" i="2"/>
  <c r="C1779" i="2"/>
  <c r="F1635" i="2"/>
  <c r="F1634" i="2"/>
  <c r="F1787" i="2"/>
  <c r="B1785" i="2"/>
  <c r="F1784" i="2"/>
  <c r="B37" i="2"/>
  <c r="F1786" i="2"/>
  <c r="B1786" i="2"/>
  <c r="B1789" i="2"/>
  <c r="F1785" i="2"/>
  <c r="B1784" i="2"/>
  <c r="F1789" i="2"/>
  <c r="F1788" i="2"/>
  <c r="B1788" i="2"/>
  <c r="B521" i="2"/>
  <c r="B1787" i="2"/>
  <c r="F1790" i="2" l="1"/>
  <c r="J1774" i="2"/>
  <c r="I1774" i="2"/>
  <c r="H1774" i="2"/>
  <c r="C1770" i="2"/>
  <c r="C1768" i="2"/>
  <c r="J1763" i="2"/>
  <c r="I1763" i="2"/>
  <c r="H1763" i="2"/>
  <c r="C1759" i="2"/>
  <c r="C1757" i="2"/>
  <c r="J1752" i="2"/>
  <c r="I1752" i="2"/>
  <c r="H1752" i="2"/>
  <c r="C1748" i="2"/>
  <c r="C1746" i="2"/>
  <c r="J1741" i="2"/>
  <c r="I1741" i="2"/>
  <c r="H1741" i="2"/>
  <c r="C1737" i="2"/>
  <c r="C1735" i="2"/>
  <c r="J1730" i="2"/>
  <c r="I1730" i="2"/>
  <c r="H1730" i="2"/>
  <c r="C1726" i="2"/>
  <c r="C1724" i="2"/>
  <c r="J1719" i="2"/>
  <c r="I1719" i="2"/>
  <c r="H1719" i="2"/>
  <c r="C1715" i="2"/>
  <c r="C1713" i="2"/>
  <c r="F1509" i="2"/>
  <c r="B1495" i="2"/>
  <c r="B1508" i="2"/>
  <c r="B1496" i="2"/>
  <c r="B1762" i="2"/>
  <c r="F1522" i="2"/>
  <c r="B1509" i="2"/>
  <c r="F1494" i="2"/>
  <c r="F1773" i="2"/>
  <c r="F1495" i="2"/>
  <c r="B1494" i="2"/>
  <c r="B1718" i="2"/>
  <c r="B1740" i="2"/>
  <c r="F1740" i="2"/>
  <c r="F1751" i="2"/>
  <c r="B1773" i="2"/>
  <c r="F1762" i="2"/>
  <c r="F1536" i="2"/>
  <c r="F1510" i="2"/>
  <c r="F1508" i="2"/>
  <c r="F1538" i="2"/>
  <c r="B1729" i="2"/>
  <c r="B1751" i="2"/>
  <c r="F1718" i="2"/>
  <c r="B1524" i="2"/>
  <c r="B1522" i="2"/>
  <c r="F1496" i="2"/>
  <c r="B1536" i="2"/>
  <c r="B1538" i="2"/>
  <c r="F1729" i="2"/>
  <c r="B1537" i="2"/>
  <c r="F1537" i="2"/>
  <c r="B1510" i="2"/>
  <c r="F1523" i="2"/>
  <c r="F1524" i="2"/>
  <c r="B1523" i="2"/>
  <c r="F1774" i="2" l="1"/>
  <c r="F1763" i="2"/>
  <c r="F1752" i="2"/>
  <c r="F1741" i="2"/>
  <c r="F1730" i="2"/>
  <c r="F1719" i="2"/>
  <c r="J1708" i="2"/>
  <c r="I1708" i="2"/>
  <c r="H1708" i="2"/>
  <c r="C1701" i="2"/>
  <c r="C1699" i="2"/>
  <c r="J1694" i="2"/>
  <c r="I1694" i="2"/>
  <c r="H1694" i="2"/>
  <c r="C1690" i="2"/>
  <c r="C1688" i="2"/>
  <c r="J1683" i="2"/>
  <c r="I1683" i="2"/>
  <c r="H1683" i="2"/>
  <c r="C1679" i="2"/>
  <c r="C1677" i="2"/>
  <c r="J1672" i="2"/>
  <c r="I1672" i="2"/>
  <c r="H1672" i="2"/>
  <c r="C1668" i="2"/>
  <c r="C1666" i="2"/>
  <c r="J1661" i="2"/>
  <c r="I1661" i="2"/>
  <c r="H1661" i="2"/>
  <c r="C1657" i="2"/>
  <c r="C1655" i="2"/>
  <c r="F1682" i="2"/>
  <c r="B1707" i="2"/>
  <c r="B1705" i="2"/>
  <c r="F635" i="2"/>
  <c r="B576" i="2"/>
  <c r="F1704" i="2"/>
  <c r="B577" i="2"/>
  <c r="B579" i="2"/>
  <c r="B578" i="2"/>
  <c r="F634" i="2"/>
  <c r="F636" i="2"/>
  <c r="F637" i="2"/>
  <c r="F1706" i="2"/>
  <c r="B1671" i="2"/>
  <c r="B635" i="2"/>
  <c r="B636" i="2"/>
  <c r="B1682" i="2"/>
  <c r="F579" i="2"/>
  <c r="F578" i="2"/>
  <c r="B1660" i="2"/>
  <c r="B637" i="2"/>
  <c r="B1706" i="2"/>
  <c r="F1705" i="2"/>
  <c r="F577" i="2"/>
  <c r="B1704" i="2"/>
  <c r="F1660" i="2"/>
  <c r="F1693" i="2"/>
  <c r="B1693" i="2"/>
  <c r="F1707" i="2"/>
  <c r="F1671" i="2"/>
  <c r="B634" i="2"/>
  <c r="F576" i="2"/>
  <c r="F1708" i="2" l="1"/>
  <c r="F1694" i="2"/>
  <c r="F1683" i="2"/>
  <c r="F1672" i="2"/>
  <c r="F1661" i="2"/>
  <c r="J1650" i="2"/>
  <c r="I1650" i="2"/>
  <c r="H1650" i="2"/>
  <c r="C1643" i="2"/>
  <c r="C1641" i="2"/>
  <c r="B686" i="2"/>
  <c r="B684" i="2"/>
  <c r="B668" i="2"/>
  <c r="B687" i="2"/>
  <c r="B570" i="2"/>
  <c r="B1648" i="2"/>
  <c r="B1649" i="2"/>
  <c r="B670" i="2"/>
  <c r="B672" i="2"/>
  <c r="B671" i="2"/>
  <c r="F1649" i="2"/>
  <c r="B697" i="2"/>
  <c r="B688" i="2"/>
  <c r="B699" i="2"/>
  <c r="B674" i="2"/>
  <c r="B561" i="2"/>
  <c r="B683" i="2"/>
  <c r="B692" i="2"/>
  <c r="B694" i="2"/>
  <c r="B675" i="2"/>
  <c r="B669" i="2"/>
  <c r="B690" i="2"/>
  <c r="B660" i="2"/>
  <c r="B662" i="2"/>
  <c r="B676" i="2"/>
  <c r="F1646" i="2"/>
  <c r="B681" i="2"/>
  <c r="B693" i="2"/>
  <c r="F1647" i="2"/>
  <c r="B666" i="2"/>
  <c r="B673" i="2"/>
  <c r="B661" i="2"/>
  <c r="B696" i="2"/>
  <c r="B1646" i="2"/>
  <c r="B665" i="2"/>
  <c r="B677" i="2"/>
  <c r="B682" i="2"/>
  <c r="B685" i="2"/>
  <c r="B679" i="2"/>
  <c r="B664" i="2"/>
  <c r="B663" i="2"/>
  <c r="B680" i="2"/>
  <c r="F1648" i="2"/>
  <c r="B695" i="2"/>
  <c r="B678" i="2"/>
  <c r="B689" i="2"/>
  <c r="B698" i="2"/>
  <c r="B667" i="2"/>
  <c r="B1647" i="2"/>
  <c r="B691" i="2"/>
  <c r="F1650" i="2" l="1"/>
  <c r="J1636" i="2" l="1"/>
  <c r="I1636" i="2"/>
  <c r="H1636" i="2"/>
  <c r="C1631" i="2"/>
  <c r="C1629" i="2"/>
  <c r="J1624" i="2" l="1"/>
  <c r="I1624" i="2"/>
  <c r="H1624" i="2"/>
  <c r="C1584" i="2"/>
  <c r="C1582" i="2"/>
  <c r="J1577" i="2" l="1"/>
  <c r="I1577" i="2"/>
  <c r="H1577" i="2"/>
  <c r="C1568" i="2"/>
  <c r="C1566" i="2"/>
  <c r="J1561" i="2"/>
  <c r="I1561" i="2"/>
  <c r="H1561" i="2"/>
  <c r="C1557" i="2"/>
  <c r="C1555" i="2"/>
  <c r="J1550" i="2"/>
  <c r="I1550" i="2"/>
  <c r="H1550" i="2"/>
  <c r="C1546" i="2"/>
  <c r="C1544" i="2"/>
  <c r="J1539" i="2"/>
  <c r="I1539" i="2"/>
  <c r="H1539" i="2"/>
  <c r="C1532" i="2"/>
  <c r="C1530" i="2"/>
  <c r="J1525" i="2"/>
  <c r="I1525" i="2"/>
  <c r="H1525" i="2"/>
  <c r="C1518" i="2"/>
  <c r="C1516" i="2"/>
  <c r="J1511" i="2"/>
  <c r="I1511" i="2"/>
  <c r="H1511" i="2"/>
  <c r="C1504" i="2"/>
  <c r="C1502" i="2"/>
  <c r="J1497" i="2"/>
  <c r="I1497" i="2"/>
  <c r="H1497" i="2"/>
  <c r="C1490" i="2"/>
  <c r="C1488" i="2"/>
  <c r="J1483" i="2"/>
  <c r="I1483" i="2"/>
  <c r="H1483" i="2"/>
  <c r="C1479" i="2"/>
  <c r="C1477" i="2"/>
  <c r="J1472" i="2"/>
  <c r="I1472" i="2"/>
  <c r="H1472" i="2"/>
  <c r="C1468" i="2"/>
  <c r="C1466" i="2"/>
  <c r="J1461" i="2"/>
  <c r="I1461" i="2"/>
  <c r="H1461" i="2"/>
  <c r="C1434" i="2"/>
  <c r="C1432" i="2"/>
  <c r="J1427" i="2"/>
  <c r="I1427" i="2"/>
  <c r="H1427" i="2"/>
  <c r="C1422" i="2"/>
  <c r="C1420" i="2"/>
  <c r="J1415" i="2"/>
  <c r="I1415" i="2"/>
  <c r="H1415" i="2"/>
  <c r="C1409" i="2"/>
  <c r="C1407" i="2"/>
  <c r="J1402" i="2"/>
  <c r="I1402" i="2"/>
  <c r="H1402" i="2"/>
  <c r="C1396" i="2"/>
  <c r="C1394" i="2"/>
  <c r="J1389" i="2"/>
  <c r="I1389" i="2"/>
  <c r="H1389" i="2"/>
  <c r="C1383" i="2"/>
  <c r="C1381" i="2"/>
  <c r="J1376" i="2" l="1"/>
  <c r="I1376" i="2"/>
  <c r="H1376" i="2"/>
  <c r="C1370" i="2"/>
  <c r="C1368" i="2"/>
  <c r="J1363" i="2"/>
  <c r="I1363" i="2"/>
  <c r="H1363" i="2"/>
  <c r="C1356" i="2"/>
  <c r="C1354" i="2"/>
  <c r="J1349" i="2"/>
  <c r="I1349" i="2"/>
  <c r="H1349" i="2"/>
  <c r="C1341" i="2"/>
  <c r="C1339" i="2"/>
  <c r="J1334" i="2"/>
  <c r="I1334" i="2"/>
  <c r="H1334" i="2"/>
  <c r="C1326" i="2"/>
  <c r="C1324" i="2"/>
  <c r="B1575" i="2"/>
  <c r="F1210" i="2"/>
  <c r="B621" i="2"/>
  <c r="F1574" i="2"/>
  <c r="B528" i="2"/>
  <c r="B606" i="2"/>
  <c r="B527" i="2"/>
  <c r="B602" i="2"/>
  <c r="B523" i="2"/>
  <c r="B562" i="2"/>
  <c r="B610" i="2"/>
  <c r="B529" i="2"/>
  <c r="B537" i="2"/>
  <c r="F1177" i="2"/>
  <c r="B630" i="2"/>
  <c r="B619" i="2"/>
  <c r="B1063" i="2"/>
  <c r="B572" i="2"/>
  <c r="F1009" i="2"/>
  <c r="B535" i="2"/>
  <c r="B1574" i="2"/>
  <c r="B623" i="2"/>
  <c r="B593" i="2"/>
  <c r="F956" i="2"/>
  <c r="B1177" i="2"/>
  <c r="B595" i="2"/>
  <c r="B601" i="2"/>
  <c r="B567" i="2"/>
  <c r="B618" i="2"/>
  <c r="F649" i="2"/>
  <c r="B544" i="2"/>
  <c r="B559" i="2"/>
  <c r="B569" i="2"/>
  <c r="B546" i="2"/>
  <c r="B627" i="2"/>
  <c r="B597" i="2"/>
  <c r="B531" i="2"/>
  <c r="B540" i="2"/>
  <c r="B541" i="2"/>
  <c r="B539" i="2"/>
  <c r="F1178" i="2"/>
  <c r="F23" i="2"/>
  <c r="F1572" i="2"/>
  <c r="F1573" i="2"/>
  <c r="B600" i="2"/>
  <c r="B957" i="2"/>
  <c r="B614" i="2"/>
  <c r="F1062" i="2"/>
  <c r="B611" i="2"/>
  <c r="B1573" i="2"/>
  <c r="B1634" i="2"/>
  <c r="B592" i="2"/>
  <c r="B902" i="2"/>
  <c r="B551" i="2"/>
  <c r="B594" i="2"/>
  <c r="F957" i="2"/>
  <c r="B545" i="2"/>
  <c r="B555" i="2"/>
  <c r="B556" i="2"/>
  <c r="B1178" i="2"/>
  <c r="B1210" i="2"/>
  <c r="B538" i="2"/>
  <c r="B536" i="2"/>
  <c r="F1576" i="2"/>
  <c r="B613" i="2"/>
  <c r="B609" i="2"/>
  <c r="B557" i="2"/>
  <c r="B547" i="2"/>
  <c r="B590" i="2"/>
  <c r="B1176" i="2"/>
  <c r="B632" i="2"/>
  <c r="B633" i="2"/>
  <c r="B573" i="2"/>
  <c r="B596" i="2"/>
  <c r="B625" i="2"/>
  <c r="B552" i="2"/>
  <c r="B607" i="2"/>
  <c r="F1079" i="2"/>
  <c r="F1211" i="2"/>
  <c r="F903" i="2"/>
  <c r="B1009" i="2"/>
  <c r="B533" i="2"/>
  <c r="B608" i="2"/>
  <c r="B620" i="2"/>
  <c r="B616" i="2"/>
  <c r="B1209" i="2"/>
  <c r="B564" i="2"/>
  <c r="B548" i="2"/>
  <c r="B532" i="2"/>
  <c r="B543" i="2"/>
  <c r="B558" i="2"/>
  <c r="B605" i="2"/>
  <c r="B599" i="2"/>
  <c r="F1209" i="2"/>
  <c r="F1300" i="2"/>
  <c r="B566" i="2"/>
  <c r="B1576" i="2"/>
  <c r="B617" i="2"/>
  <c r="B603" i="2"/>
  <c r="B542" i="2"/>
  <c r="B550" i="2"/>
  <c r="B575" i="2"/>
  <c r="B612" i="2"/>
  <c r="F1176" i="2"/>
  <c r="B903" i="2"/>
  <c r="B522" i="2"/>
  <c r="B591" i="2"/>
  <c r="B598" i="2"/>
  <c r="B624" i="2"/>
  <c r="B631" i="2"/>
  <c r="B1062" i="2"/>
  <c r="B626" i="2"/>
  <c r="B525" i="2"/>
  <c r="F902" i="2"/>
  <c r="B530" i="2"/>
  <c r="B563" i="2"/>
  <c r="B524" i="2"/>
  <c r="B1300" i="2"/>
  <c r="B1079" i="2"/>
  <c r="B554" i="2"/>
  <c r="B574" i="2"/>
  <c r="B1572" i="2"/>
  <c r="B553" i="2"/>
  <c r="B1211" i="2"/>
  <c r="B604" i="2"/>
  <c r="B534" i="2"/>
  <c r="B560" i="2"/>
  <c r="B629" i="2"/>
  <c r="B615" i="2"/>
  <c r="B1635" i="2"/>
  <c r="B571" i="2"/>
  <c r="B565" i="2"/>
  <c r="B526" i="2"/>
  <c r="B628" i="2"/>
  <c r="F1575" i="2"/>
  <c r="B956" i="2"/>
  <c r="B649" i="2"/>
  <c r="B1010" i="2"/>
  <c r="B549" i="2"/>
  <c r="B568" i="2"/>
  <c r="B622" i="2"/>
  <c r="F1063" i="2"/>
  <c r="F1010" i="2"/>
  <c r="F1636" i="2" l="1"/>
  <c r="J1319" i="2"/>
  <c r="I1319" i="2"/>
  <c r="H1319" i="2"/>
  <c r="C1308" i="2"/>
  <c r="C1306" i="2"/>
  <c r="J1301" i="2"/>
  <c r="I1301" i="2"/>
  <c r="H1301" i="2"/>
  <c r="C1289" i="2"/>
  <c r="C1287" i="2"/>
  <c r="J1282" i="2"/>
  <c r="I1282" i="2"/>
  <c r="H1282" i="2"/>
  <c r="C1277" i="2"/>
  <c r="C1275" i="2"/>
  <c r="J1270" i="2"/>
  <c r="I1270" i="2"/>
  <c r="H1270" i="2"/>
  <c r="C1265" i="2"/>
  <c r="C1263" i="2"/>
  <c r="J1258" i="2"/>
  <c r="I1258" i="2"/>
  <c r="H1258" i="2"/>
  <c r="C1251" i="2"/>
  <c r="C1249" i="2"/>
  <c r="J1244" i="2"/>
  <c r="I1244" i="2"/>
  <c r="H1244" i="2"/>
  <c r="C1235" i="2"/>
  <c r="C1233" i="2"/>
  <c r="J1228" i="2" l="1"/>
  <c r="I1228" i="2"/>
  <c r="H1228" i="2"/>
  <c r="C1219" i="2"/>
  <c r="C1217" i="2"/>
  <c r="J1212" i="2"/>
  <c r="I1212" i="2"/>
  <c r="H1212" i="2"/>
  <c r="C1186" i="2"/>
  <c r="C1184" i="2"/>
  <c r="J1179" i="2"/>
  <c r="I1179" i="2"/>
  <c r="H1179" i="2"/>
  <c r="C1153" i="2"/>
  <c r="C1151" i="2"/>
  <c r="J1146" i="2"/>
  <c r="I1146" i="2"/>
  <c r="H1146" i="2"/>
  <c r="C1120" i="2"/>
  <c r="C1118" i="2"/>
  <c r="J1113" i="2"/>
  <c r="I1113" i="2"/>
  <c r="H1113" i="2"/>
  <c r="C1087" i="2"/>
  <c r="C1085" i="2"/>
  <c r="J1080" i="2"/>
  <c r="I1080" i="2"/>
  <c r="H1080" i="2"/>
  <c r="C1071" i="2"/>
  <c r="C1069" i="2"/>
  <c r="J1064" i="2" l="1"/>
  <c r="I1064" i="2"/>
  <c r="H1064" i="2"/>
  <c r="C1018" i="2"/>
  <c r="C1016" i="2"/>
  <c r="J1011" i="2"/>
  <c r="I1011" i="2"/>
  <c r="H1011" i="2"/>
  <c r="C965" i="2"/>
  <c r="C963" i="2"/>
  <c r="J958" i="2" l="1"/>
  <c r="I958" i="2"/>
  <c r="H958" i="2"/>
  <c r="C911" i="2"/>
  <c r="C909" i="2"/>
  <c r="J904" i="2"/>
  <c r="I904" i="2"/>
  <c r="H904" i="2"/>
  <c r="C852" i="2"/>
  <c r="C850" i="2"/>
  <c r="J845" i="2"/>
  <c r="I845" i="2"/>
  <c r="H845" i="2"/>
  <c r="C835" i="2"/>
  <c r="C833" i="2"/>
  <c r="J828" i="2" l="1"/>
  <c r="I828" i="2"/>
  <c r="H828" i="2"/>
  <c r="C818" i="2"/>
  <c r="C816" i="2"/>
  <c r="J811" i="2"/>
  <c r="I811" i="2"/>
  <c r="H811" i="2"/>
  <c r="C786" i="2"/>
  <c r="C784" i="2"/>
  <c r="J779" i="2"/>
  <c r="I779" i="2"/>
  <c r="H779" i="2"/>
  <c r="C753" i="2"/>
  <c r="C751" i="2"/>
  <c r="J746" i="2"/>
  <c r="I746" i="2"/>
  <c r="H746" i="2"/>
  <c r="C707" i="2"/>
  <c r="C705" i="2"/>
  <c r="J700" i="2" l="1"/>
  <c r="I700" i="2"/>
  <c r="H700" i="2"/>
  <c r="C657" i="2"/>
  <c r="C655" i="2"/>
  <c r="J650" i="2" l="1"/>
  <c r="I650" i="2"/>
  <c r="H650" i="2"/>
  <c r="C645" i="2"/>
  <c r="C643" i="2"/>
  <c r="J638" i="2" l="1"/>
  <c r="I638" i="2"/>
  <c r="H638" i="2"/>
  <c r="C587" i="2"/>
  <c r="C585" i="2"/>
  <c r="J580" i="2" l="1"/>
  <c r="I580" i="2"/>
  <c r="H580" i="2"/>
  <c r="C518" i="2"/>
  <c r="C516" i="2"/>
  <c r="J511" i="2"/>
  <c r="I511" i="2"/>
  <c r="H511" i="2"/>
  <c r="C474" i="2"/>
  <c r="C472" i="2"/>
  <c r="J467" i="2"/>
  <c r="I467" i="2"/>
  <c r="H467" i="2"/>
  <c r="C430" i="2"/>
  <c r="C428" i="2"/>
  <c r="J423" i="2" l="1"/>
  <c r="I423" i="2"/>
  <c r="H423" i="2"/>
  <c r="C386" i="2"/>
  <c r="C384" i="2"/>
  <c r="J379" i="2" l="1"/>
  <c r="I379" i="2"/>
  <c r="H379" i="2"/>
  <c r="C342" i="2"/>
  <c r="C340" i="2"/>
  <c r="J335" i="2" l="1"/>
  <c r="I335" i="2"/>
  <c r="H335" i="2"/>
  <c r="C277" i="2"/>
  <c r="C275" i="2"/>
  <c r="J270" i="2" l="1"/>
  <c r="I270" i="2"/>
  <c r="H270" i="2"/>
  <c r="C212" i="2"/>
  <c r="C210" i="2"/>
  <c r="J205" i="2" l="1"/>
  <c r="I205" i="2"/>
  <c r="H205" i="2"/>
  <c r="C147" i="2"/>
  <c r="C145" i="2"/>
  <c r="J140" i="2" l="1"/>
  <c r="I140" i="2"/>
  <c r="H140" i="2"/>
  <c r="C82" i="2"/>
  <c r="C80" i="2"/>
  <c r="J75" i="2"/>
  <c r="I75" i="2"/>
  <c r="H75" i="2"/>
  <c r="C66" i="2"/>
  <c r="C64" i="2"/>
  <c r="J59" i="2"/>
  <c r="I59" i="2"/>
  <c r="H59" i="2"/>
  <c r="C50" i="2"/>
  <c r="C48" i="2"/>
  <c r="J43" i="2"/>
  <c r="I43" i="2"/>
  <c r="H43" i="2"/>
  <c r="C34" i="2"/>
  <c r="C32" i="2"/>
  <c r="J10" i="5" l="1"/>
  <c r="I10" i="5"/>
  <c r="H10" i="5"/>
  <c r="C6" i="5"/>
  <c r="C4" i="5"/>
  <c r="J27" i="2"/>
  <c r="I27" i="2"/>
  <c r="H27" i="2"/>
  <c r="C20" i="1" s="1"/>
  <c r="C20" i="2"/>
  <c r="C18" i="2"/>
  <c r="B3" i="2"/>
  <c r="C37" i="1"/>
  <c r="C14" i="1"/>
  <c r="C13" i="1"/>
  <c r="C12" i="1"/>
  <c r="C11" i="1"/>
  <c r="C10" i="1"/>
  <c r="C9" i="1"/>
  <c r="C17" i="1" l="1"/>
  <c r="C33" i="1"/>
  <c r="C31" i="1"/>
  <c r="C35" i="1"/>
  <c r="C30" i="1"/>
  <c r="C32" i="1"/>
  <c r="C34" i="1"/>
  <c r="C36" i="1"/>
  <c r="C19" i="1"/>
  <c r="C39" i="1" l="1"/>
  <c r="C38" i="1" l="1"/>
  <c r="C28" i="1" l="1"/>
  <c r="B952" i="2"/>
  <c r="F1074" i="2"/>
  <c r="F1172" i="2"/>
  <c r="F1280" i="2"/>
  <c r="F1447" i="2"/>
  <c r="B1596" i="2"/>
  <c r="B1458" i="2"/>
  <c r="B1255" i="2"/>
  <c r="B1448" i="2"/>
  <c r="F1460" i="2"/>
  <c r="B1329" i="2"/>
  <c r="B1044" i="2"/>
  <c r="F1199" i="2"/>
  <c r="F735" i="2"/>
  <c r="F1317" i="2"/>
  <c r="B1601" i="2"/>
  <c r="B1332" i="2"/>
  <c r="F1330" i="2"/>
  <c r="F1268" i="2"/>
  <c r="F1446" i="2"/>
  <c r="B1447" i="2"/>
  <c r="F1608" i="2"/>
  <c r="B1123" i="2"/>
  <c r="B1108" i="2"/>
  <c r="F1239" i="2"/>
  <c r="F1295" i="2"/>
  <c r="F1298" i="2"/>
  <c r="B1348" i="2"/>
  <c r="B1140" i="2"/>
  <c r="B1022" i="2"/>
  <c r="B873" i="2"/>
  <c r="B1048" i="2"/>
  <c r="B1170" i="2"/>
  <c r="F1360" i="2"/>
  <c r="F1002" i="2"/>
  <c r="B203" i="2"/>
  <c r="B760" i="2"/>
  <c r="F1192" i="2"/>
  <c r="F648" i="2"/>
  <c r="F1594" i="2"/>
  <c r="F1617" i="2"/>
  <c r="F1223" i="2"/>
  <c r="F1140" i="2"/>
  <c r="F994" i="2"/>
  <c r="F556" i="2"/>
  <c r="F256" i="2"/>
  <c r="B122" i="2"/>
  <c r="B880" i="2"/>
  <c r="B712" i="2"/>
  <c r="F884" i="2"/>
  <c r="F952" i="2"/>
  <c r="B177" i="2"/>
  <c r="B360" i="2"/>
  <c r="F268" i="2"/>
  <c r="F839" i="2"/>
  <c r="F440" i="2"/>
  <c r="B1256" i="2"/>
  <c r="B859" i="2"/>
  <c r="B112" i="2"/>
  <c r="B295" i="2"/>
  <c r="B738" i="2"/>
  <c r="F729" i="2"/>
  <c r="F372" i="2"/>
  <c r="F1318" i="2"/>
  <c r="F1144" i="2"/>
  <c r="F1038" i="2"/>
  <c r="F564" i="2"/>
  <c r="F184" i="2"/>
  <c r="F534" i="2"/>
  <c r="B445" i="2"/>
  <c r="F925" i="2"/>
  <c r="B1104" i="2"/>
  <c r="F1048" i="2"/>
  <c r="F843" i="2"/>
  <c r="B1373" i="2"/>
  <c r="B1293" i="2"/>
  <c r="F773" i="2"/>
  <c r="B1027" i="2"/>
  <c r="B95" i="2"/>
  <c r="F1129" i="2"/>
  <c r="F798" i="2"/>
  <c r="B729" i="2"/>
  <c r="B490" i="2"/>
  <c r="F532" i="2"/>
  <c r="F434" i="2"/>
  <c r="B946" i="2"/>
  <c r="F1031" i="2"/>
  <c r="F680" i="2"/>
  <c r="B876" i="2"/>
  <c r="B803" i="2"/>
  <c r="F525" i="2"/>
  <c r="F509" i="2"/>
  <c r="F108" i="2"/>
  <c r="F363" i="2"/>
  <c r="B99" i="2"/>
  <c r="F312" i="2"/>
  <c r="F42" i="2"/>
  <c r="F759" i="2"/>
  <c r="B323" i="2"/>
  <c r="B398" i="2"/>
  <c r="B1459" i="2"/>
  <c r="F985" i="2"/>
  <c r="F1096" i="2"/>
  <c r="B155" i="2"/>
  <c r="B945" i="2"/>
  <c r="B821" i="2"/>
  <c r="B767" i="2"/>
  <c r="B125" i="2"/>
  <c r="F939" i="2"/>
  <c r="F570" i="2"/>
  <c r="B494" i="2"/>
  <c r="F914" i="2"/>
  <c r="F493" i="2"/>
  <c r="F163" i="2"/>
  <c r="F693" i="2"/>
  <c r="B719" i="2"/>
  <c r="F500" i="2"/>
  <c r="B347" i="2"/>
  <c r="F1362" i="2"/>
  <c r="F840" i="2"/>
  <c r="F296" i="2"/>
  <c r="F395" i="2"/>
  <c r="B450" i="2"/>
  <c r="B301" i="2"/>
  <c r="F182" i="2"/>
  <c r="F135" i="2"/>
  <c r="B1598" i="2"/>
  <c r="F1333" i="2"/>
  <c r="B1452" i="2"/>
  <c r="B1440" i="2"/>
  <c r="B1361" i="2"/>
  <c r="B1612" i="2"/>
  <c r="B1443" i="2"/>
  <c r="B1292" i="2"/>
  <c r="B1158" i="2"/>
  <c r="F1200" i="2"/>
  <c r="B1125" i="2"/>
  <c r="B1139" i="2"/>
  <c r="F736" i="2"/>
  <c r="F1207" i="2"/>
  <c r="B1057" i="2"/>
  <c r="B973" i="2"/>
  <c r="B1446" i="2"/>
  <c r="F1141" i="2"/>
  <c r="B1347" i="2"/>
  <c r="B1096" i="2"/>
  <c r="F1130" i="2"/>
  <c r="B1295" i="2"/>
  <c r="F1595" i="2"/>
  <c r="F1168" i="2"/>
  <c r="B1401" i="2"/>
  <c r="B1345" i="2"/>
  <c r="F1454" i="2"/>
  <c r="B1451" i="2"/>
  <c r="F1035" i="2"/>
  <c r="F601" i="2"/>
  <c r="B1163" i="2"/>
  <c r="F1167" i="2"/>
  <c r="B1317" i="2"/>
  <c r="B1222" i="2"/>
  <c r="F999" i="2"/>
  <c r="B775" i="2"/>
  <c r="F569" i="2"/>
  <c r="F757" i="2"/>
  <c r="B883" i="2"/>
  <c r="B822" i="2"/>
  <c r="B1621" i="2"/>
  <c r="B1588" i="2"/>
  <c r="F1135" i="2"/>
  <c r="B1043" i="2"/>
  <c r="F684" i="2"/>
  <c r="F628" i="2"/>
  <c r="F889" i="2"/>
  <c r="F1128" i="2"/>
  <c r="F1138" i="2"/>
  <c r="F1036" i="2"/>
  <c r="F696" i="2"/>
  <c r="F744" i="2"/>
  <c r="B150" i="2"/>
  <c r="F497" i="2"/>
  <c r="F823" i="2"/>
  <c r="B1399" i="2"/>
  <c r="F669" i="2"/>
  <c r="F1092" i="2"/>
  <c r="F932" i="2"/>
  <c r="F527" i="2"/>
  <c r="B392" i="2"/>
  <c r="B120" i="2"/>
  <c r="F222" i="2"/>
  <c r="F894" i="2"/>
  <c r="B771" i="2"/>
  <c r="F715" i="2"/>
  <c r="B1161" i="2"/>
  <c r="B1144" i="2"/>
  <c r="F603" i="2"/>
  <c r="B314" i="2"/>
  <c r="B320" i="2"/>
  <c r="F1401" i="2"/>
  <c r="B1198" i="2"/>
  <c r="F409" i="2"/>
  <c r="F1619" i="2"/>
  <c r="F1133" i="2"/>
  <c r="F945" i="2"/>
  <c r="B453" i="2"/>
  <c r="B400" i="2"/>
  <c r="B877" i="2"/>
  <c r="B1003" i="2"/>
  <c r="F920" i="2"/>
  <c r="F162" i="2"/>
  <c r="B133" i="2"/>
  <c r="B189" i="2"/>
  <c r="F975" i="2"/>
  <c r="B982" i="2"/>
  <c r="B927" i="2"/>
  <c r="B867" i="2"/>
  <c r="F667" i="2"/>
  <c r="B153" i="2"/>
  <c r="B243" i="2"/>
  <c r="F130" i="2"/>
  <c r="B776" i="2"/>
  <c r="B399" i="2"/>
  <c r="B299" i="2"/>
  <c r="F542" i="2"/>
  <c r="F406" i="2"/>
  <c r="B159" i="2"/>
  <c r="F405" i="2"/>
  <c r="B322" i="2"/>
  <c r="F1440" i="2"/>
  <c r="F1111" i="2"/>
  <c r="F921" i="2"/>
  <c r="F738" i="2"/>
  <c r="B489" i="2"/>
  <c r="B437" i="2"/>
  <c r="F741" i="2"/>
  <c r="B1160" i="2"/>
  <c r="F898" i="2"/>
  <c r="F445" i="2"/>
  <c r="B404" i="2"/>
  <c r="F38" i="2"/>
  <c r="B1157" i="2"/>
  <c r="B1205" i="2"/>
  <c r="F250" i="2"/>
  <c r="B183" i="2"/>
  <c r="F460" i="2"/>
  <c r="B1316" i="2"/>
  <c r="F948" i="2"/>
  <c r="F239" i="2"/>
  <c r="B1195" i="2"/>
  <c r="F444" i="2"/>
  <c r="B268" i="2"/>
  <c r="F412" i="2"/>
  <c r="B459" i="2"/>
  <c r="F101" i="2"/>
  <c r="B827" i="2"/>
  <c r="B1061" i="2"/>
  <c r="F1493" i="2"/>
  <c r="F1161" i="2"/>
  <c r="F1414" i="2"/>
  <c r="F1361" i="2"/>
  <c r="F1386" i="2"/>
  <c r="F1593" i="2"/>
  <c r="F1331" i="2"/>
  <c r="F1045" i="2"/>
  <c r="F1482" i="2"/>
  <c r="B1589" i="2"/>
  <c r="B1241" i="2"/>
  <c r="B1001" i="2"/>
  <c r="B1021" i="2"/>
  <c r="F1076" i="2"/>
  <c r="F1611" i="2"/>
  <c r="F1613" i="2"/>
  <c r="F1602" i="2"/>
  <c r="B1414" i="2"/>
  <c r="B1243" i="2"/>
  <c r="B1208" i="2"/>
  <c r="F995" i="2"/>
  <c r="B950" i="2"/>
  <c r="F989" i="2"/>
  <c r="B1025" i="2"/>
  <c r="B1439" i="2"/>
  <c r="B1103" i="2"/>
  <c r="F1098" i="2"/>
  <c r="F1242" i="2"/>
  <c r="B733" i="2"/>
  <c r="F1311" i="2"/>
  <c r="B796" i="2"/>
  <c r="B938" i="2"/>
  <c r="F980" i="2"/>
  <c r="B1294" i="2"/>
  <c r="F1023" i="2"/>
  <c r="F300" i="2"/>
  <c r="F459" i="2"/>
  <c r="F1455" i="2"/>
  <c r="F1605" i="2"/>
  <c r="B1035" i="2"/>
  <c r="F1024" i="2"/>
  <c r="B1602" i="2"/>
  <c r="F1296" i="2"/>
  <c r="F307" i="2"/>
  <c r="F675" i="2"/>
  <c r="B1090" i="2"/>
  <c r="F1156" i="2"/>
  <c r="B931" i="2"/>
  <c r="B488" i="2"/>
  <c r="F244" i="2"/>
  <c r="F345" i="2"/>
  <c r="B1242" i="2"/>
  <c r="B1038" i="2"/>
  <c r="B717" i="2"/>
  <c r="F767" i="2"/>
  <c r="B740" i="2"/>
  <c r="B509" i="2"/>
  <c r="B136" i="2"/>
  <c r="F199" i="2"/>
  <c r="B313" i="2"/>
  <c r="B305" i="2"/>
  <c r="F190" i="2"/>
  <c r="F1059" i="2"/>
  <c r="F953" i="2"/>
  <c r="F1254" i="2"/>
  <c r="B1097" i="2"/>
  <c r="F695" i="2"/>
  <c r="F94" i="2"/>
  <c r="B377" i="2"/>
  <c r="B1174" i="2"/>
  <c r="B1191" i="2"/>
  <c r="F917" i="2"/>
  <c r="B1050" i="2"/>
  <c r="B1493" i="2"/>
  <c r="F1297" i="2"/>
  <c r="F617" i="2"/>
  <c r="B197" i="2"/>
  <c r="F398" i="2"/>
  <c r="F309" i="2"/>
  <c r="F539" i="2"/>
  <c r="F1601" i="2"/>
  <c r="B1136" i="2"/>
  <c r="B758" i="2"/>
  <c r="F678" i="2"/>
  <c r="B791" i="2"/>
  <c r="B773" i="2"/>
  <c r="F665" i="2"/>
  <c r="F223" i="2"/>
  <c r="F462" i="2"/>
  <c r="B226" i="2"/>
  <c r="B881" i="2"/>
  <c r="B736" i="2"/>
  <c r="F496" i="2"/>
  <c r="B294" i="2"/>
  <c r="B56" i="2"/>
  <c r="F521" i="2"/>
  <c r="F590" i="2"/>
  <c r="F1204" i="2"/>
  <c r="F1007" i="2"/>
  <c r="B1194" i="2"/>
  <c r="F1110" i="2"/>
  <c r="B823" i="2"/>
  <c r="F233" i="2"/>
  <c r="F1373" i="2"/>
  <c r="B1037" i="2"/>
  <c r="B1312" i="2"/>
  <c r="B856" i="2"/>
  <c r="F559" i="2"/>
  <c r="B54" i="2"/>
  <c r="B764" i="2"/>
  <c r="B465" i="2"/>
  <c r="F526" i="2"/>
  <c r="F318" i="2"/>
  <c r="F366" i="2"/>
  <c r="B116" i="2"/>
  <c r="F191" i="2"/>
  <c r="B765" i="2"/>
  <c r="F554" i="2"/>
  <c r="B109" i="2"/>
  <c r="B434" i="2"/>
  <c r="F88" i="2"/>
  <c r="B947" i="2"/>
  <c r="B25" i="2"/>
  <c r="F491" i="2"/>
  <c r="B443" i="2"/>
  <c r="B1173" i="2"/>
  <c r="F1437" i="2"/>
  <c r="B1092" i="2"/>
  <c r="F1329" i="2"/>
  <c r="B988" i="2"/>
  <c r="B1196" i="2"/>
  <c r="F1198" i="2"/>
  <c r="B1094" i="2"/>
  <c r="F1145" i="2"/>
  <c r="B1331" i="2"/>
  <c r="B1387" i="2"/>
  <c r="B1091" i="2"/>
  <c r="B1238" i="2"/>
  <c r="B948" i="2"/>
  <c r="B801" i="2"/>
  <c r="F1208" i="2"/>
  <c r="B976" i="2"/>
  <c r="B1093" i="2"/>
  <c r="B1141" i="2"/>
  <c r="B1608" i="2"/>
  <c r="F1443" i="2"/>
  <c r="B1610" i="2"/>
  <c r="B1386" i="2"/>
  <c r="B1426" i="2"/>
  <c r="B1280" i="2"/>
  <c r="F1425" i="2"/>
  <c r="B1239" i="2"/>
  <c r="B1607" i="2"/>
  <c r="F763" i="2"/>
  <c r="F900" i="2"/>
  <c r="F1102" i="2"/>
  <c r="B1056" i="2"/>
  <c r="B1609" i="2"/>
  <c r="B1441" i="2"/>
  <c r="F1560" i="2"/>
  <c r="B1077" i="2"/>
  <c r="B936" i="2"/>
  <c r="F376" i="2"/>
  <c r="F69" i="2"/>
  <c r="B1618" i="2"/>
  <c r="F1618" i="2"/>
  <c r="B1074" i="2"/>
  <c r="F1158" i="2"/>
  <c r="F793" i="2"/>
  <c r="F1004" i="2"/>
  <c r="B256" i="2"/>
  <c r="B324" i="2"/>
  <c r="F916" i="2"/>
  <c r="F668" i="2"/>
  <c r="F442" i="2"/>
  <c r="F880" i="2"/>
  <c r="F41" i="2"/>
  <c r="B996" i="2"/>
  <c r="B728" i="2"/>
  <c r="F997" i="2"/>
  <c r="B805" i="2"/>
  <c r="F868" i="2"/>
  <c r="B735" i="2"/>
  <c r="F266" i="2"/>
  <c r="B216" i="2"/>
  <c r="F992" i="2"/>
  <c r="B1315" i="2"/>
  <c r="F73" i="2"/>
  <c r="B139" i="2"/>
  <c r="F567" i="2"/>
  <c r="B875" i="2"/>
  <c r="B1224" i="2"/>
  <c r="B739" i="2"/>
  <c r="F369" i="2"/>
  <c r="F1442" i="2"/>
  <c r="F1104" i="2"/>
  <c r="B1450" i="2"/>
  <c r="B1008" i="2"/>
  <c r="F876" i="2"/>
  <c r="F1174" i="2"/>
  <c r="B1034" i="2"/>
  <c r="B997" i="2"/>
  <c r="B413" i="2"/>
  <c r="F776" i="2"/>
  <c r="B331" i="2"/>
  <c r="F183" i="2"/>
  <c r="F1105" i="2"/>
  <c r="B915" i="2"/>
  <c r="F867" i="2"/>
  <c r="F1055" i="2"/>
  <c r="F548" i="2"/>
  <c r="B1137" i="2"/>
  <c r="F563" i="2"/>
  <c r="F365" i="2"/>
  <c r="F112" i="2"/>
  <c r="F288" i="2"/>
  <c r="F220" i="2"/>
  <c r="F688" i="2"/>
  <c r="F87" i="2"/>
  <c r="B74" i="2"/>
  <c r="B123" i="2"/>
  <c r="B1168" i="2"/>
  <c r="F136" i="2"/>
  <c r="B361" i="2"/>
  <c r="F672" i="2"/>
  <c r="B722" i="2"/>
  <c r="F1139" i="2"/>
  <c r="B1203" i="2"/>
  <c r="B777" i="2"/>
  <c r="B350" i="2"/>
  <c r="F558" i="2"/>
  <c r="F594" i="2"/>
  <c r="F919" i="2"/>
  <c r="F1029" i="2"/>
  <c r="B227" i="2"/>
  <c r="B981" i="2"/>
  <c r="F413" i="2"/>
  <c r="F683" i="2"/>
  <c r="F692" i="2"/>
  <c r="F797" i="2"/>
  <c r="B57" i="2"/>
  <c r="F485" i="2"/>
  <c r="B282" i="2"/>
  <c r="B188" i="2"/>
  <c r="B175" i="2"/>
  <c r="F117" i="2"/>
  <c r="B38" i="2"/>
  <c r="F287" i="2"/>
  <c r="B438" i="2"/>
  <c r="B178" i="2"/>
  <c r="F198" i="2"/>
  <c r="B727" i="2"/>
  <c r="F969" i="2"/>
  <c r="F991" i="2"/>
  <c r="B1135" i="2"/>
  <c r="F1293" i="2"/>
  <c r="B1445" i="2"/>
  <c r="B1166" i="2"/>
  <c r="B1591" i="2"/>
  <c r="B1592" i="2"/>
  <c r="F1599" i="2"/>
  <c r="F1375" i="2"/>
  <c r="F1299" i="2"/>
  <c r="B1189" i="2"/>
  <c r="F1175" i="2"/>
  <c r="B1024" i="2"/>
  <c r="F1206" i="2"/>
  <c r="F1257" i="2"/>
  <c r="F1452" i="2"/>
  <c r="B1611" i="2"/>
  <c r="F1450" i="2"/>
  <c r="B1413" i="2"/>
  <c r="F1549" i="2"/>
  <c r="F1444" i="2"/>
  <c r="B1587" i="2"/>
  <c r="F1453" i="2"/>
  <c r="B1207" i="2"/>
  <c r="F1037" i="2"/>
  <c r="B1330" i="2"/>
  <c r="F1316" i="2"/>
  <c r="B1594" i="2"/>
  <c r="F1040" i="2"/>
  <c r="F800" i="2"/>
  <c r="F1359" i="2"/>
  <c r="B1412" i="2"/>
  <c r="F988" i="2"/>
  <c r="B1375" i="2"/>
  <c r="F609" i="2"/>
  <c r="F443" i="2"/>
  <c r="B496" i="2"/>
  <c r="B237" i="2"/>
  <c r="B1603" i="2"/>
  <c r="B1192" i="2"/>
  <c r="F1197" i="2"/>
  <c r="F824" i="2"/>
  <c r="F1106" i="2"/>
  <c r="F1001" i="2"/>
  <c r="B157" i="2"/>
  <c r="F983" i="2"/>
  <c r="F393" i="2"/>
  <c r="B500" i="2"/>
  <c r="B1619" i="2"/>
  <c r="B1167" i="2"/>
  <c r="B928" i="2"/>
  <c r="B1169" i="2"/>
  <c r="F774" i="2"/>
  <c r="F721" i="2"/>
  <c r="B924" i="2"/>
  <c r="F879" i="2"/>
  <c r="B843" i="2"/>
  <c r="B102" i="2"/>
  <c r="B130" i="2"/>
  <c r="F733" i="2"/>
  <c r="F547" i="2"/>
  <c r="B971" i="2"/>
  <c r="F1426" i="2"/>
  <c r="F1027" i="2"/>
  <c r="F998" i="2"/>
  <c r="B874" i="2"/>
  <c r="B1111" i="2"/>
  <c r="F771" i="2"/>
  <c r="B862" i="2"/>
  <c r="F717" i="2"/>
  <c r="F1205" i="2"/>
  <c r="B1127" i="2"/>
  <c r="F866" i="2"/>
  <c r="B824" i="2"/>
  <c r="B1131" i="2"/>
  <c r="F1203" i="2"/>
  <c r="B869" i="2"/>
  <c r="F936" i="2"/>
  <c r="F795" i="2"/>
  <c r="B454" i="2"/>
  <c r="F1050" i="2"/>
  <c r="B366" i="2"/>
  <c r="F803" i="2"/>
  <c r="F826" i="2"/>
  <c r="B1313" i="2"/>
  <c r="B1060" i="2"/>
  <c r="F451" i="2"/>
  <c r="F446" i="2"/>
  <c r="F568" i="2"/>
  <c r="B993" i="2"/>
  <c r="B1124" i="2"/>
  <c r="F414" i="2"/>
  <c r="B389" i="2"/>
  <c r="F807" i="2"/>
  <c r="B794" i="2"/>
  <c r="F1033" i="2"/>
  <c r="F157" i="2"/>
  <c r="F1439" i="2"/>
  <c r="F455" i="2"/>
  <c r="F261" i="2"/>
  <c r="B1374" i="2"/>
  <c r="B855" i="2"/>
  <c r="B300" i="2"/>
  <c r="F719" i="2"/>
  <c r="F977" i="2"/>
  <c r="B772" i="2"/>
  <c r="F320" i="2"/>
  <c r="F660" i="2"/>
  <c r="B983" i="2"/>
  <c r="B497" i="2"/>
  <c r="B370" i="2"/>
  <c r="F290" i="2"/>
  <c r="F351" i="2"/>
  <c r="F294" i="2"/>
  <c r="F600" i="2"/>
  <c r="F1047" i="2"/>
  <c r="F1008" i="2"/>
  <c r="B415" i="2"/>
  <c r="B357" i="2"/>
  <c r="F235" i="2"/>
  <c r="F697" i="2"/>
  <c r="B328" i="2"/>
  <c r="B101" i="2"/>
  <c r="B185" i="2"/>
  <c r="F303" i="2"/>
  <c r="B989" i="2"/>
  <c r="F1345" i="2"/>
  <c r="F1449" i="2"/>
  <c r="F1448" i="2"/>
  <c r="B1453" i="2"/>
  <c r="B1460" i="2"/>
  <c r="B1620" i="2"/>
  <c r="B1333" i="2"/>
  <c r="F978" i="2"/>
  <c r="F1589" i="2"/>
  <c r="B1226" i="2"/>
  <c r="B1604" i="2"/>
  <c r="B1036" i="2"/>
  <c r="F942" i="2"/>
  <c r="F1346" i="2"/>
  <c r="B1138" i="2"/>
  <c r="B1023" i="2"/>
  <c r="B1600" i="2"/>
  <c r="F1587" i="2"/>
  <c r="B1346" i="2"/>
  <c r="B1482" i="2"/>
  <c r="F1614" i="2"/>
  <c r="F1054" i="2"/>
  <c r="F1101" i="2"/>
  <c r="F1471" i="2"/>
  <c r="F1312" i="2"/>
  <c r="B1615" i="2"/>
  <c r="B1571" i="2"/>
  <c r="B1549" i="2"/>
  <c r="B1613" i="2"/>
  <c r="B884" i="2"/>
  <c r="B977" i="2"/>
  <c r="F1170" i="2"/>
  <c r="B1299" i="2"/>
  <c r="B949" i="2"/>
  <c r="F557" i="2"/>
  <c r="B900" i="2"/>
  <c r="F979" i="2"/>
  <c r="B1311" i="2"/>
  <c r="F1127" i="2"/>
  <c r="B1171" i="2"/>
  <c r="F1413" i="2"/>
  <c r="B1560" i="2"/>
  <c r="B1047" i="2"/>
  <c r="F791" i="2"/>
  <c r="F844" i="2"/>
  <c r="F1224" i="2"/>
  <c r="F865" i="2"/>
  <c r="F890" i="2"/>
  <c r="F625" i="2"/>
  <c r="B954" i="2"/>
  <c r="F863" i="2"/>
  <c r="F1162" i="2"/>
  <c r="F728" i="2"/>
  <c r="B1033" i="2"/>
  <c r="B1206" i="2"/>
  <c r="B842" i="2"/>
  <c r="B228" i="2"/>
  <c r="F937" i="2"/>
  <c r="F1571" i="2"/>
  <c r="F1612" i="2"/>
  <c r="B198" i="2"/>
  <c r="F362" i="2"/>
  <c r="F808" i="2"/>
  <c r="B1075" i="2"/>
  <c r="F931" i="2"/>
  <c r="B1110" i="2"/>
  <c r="F1075" i="2"/>
  <c r="F855" i="2"/>
  <c r="F249" i="2"/>
  <c r="B951" i="2"/>
  <c r="B901" i="2"/>
  <c r="F1603" i="2"/>
  <c r="B1002" i="2"/>
  <c r="F1060" i="2"/>
  <c r="B1193" i="2"/>
  <c r="B1000" i="2"/>
  <c r="B757" i="2"/>
  <c r="F591" i="2"/>
  <c r="F739" i="2"/>
  <c r="B999" i="2"/>
  <c r="F918" i="2"/>
  <c r="B892" i="2"/>
  <c r="F317" i="2"/>
  <c r="B872" i="2"/>
  <c r="B840" i="2"/>
  <c r="B941" i="2"/>
  <c r="F378" i="2"/>
  <c r="B452" i="2"/>
  <c r="F479" i="2"/>
  <c r="F955" i="2"/>
  <c r="F1039" i="2"/>
  <c r="F923" i="2"/>
  <c r="F922" i="2"/>
  <c r="F596" i="2"/>
  <c r="B288" i="2"/>
  <c r="F203" i="2"/>
  <c r="F421" i="2"/>
  <c r="F1607" i="2"/>
  <c r="F856" i="2"/>
  <c r="F119" i="2"/>
  <c r="F1438" i="2"/>
  <c r="F1598" i="2"/>
  <c r="F1507" i="2"/>
  <c r="F1451" i="2"/>
  <c r="F1620" i="2"/>
  <c r="B1454" i="2"/>
  <c r="B1362" i="2"/>
  <c r="B1400" i="2"/>
  <c r="F1095" i="2"/>
  <c r="B1605" i="2"/>
  <c r="F1610" i="2"/>
  <c r="B1597" i="2"/>
  <c r="B972" i="2"/>
  <c r="F1143" i="2"/>
  <c r="F970" i="2"/>
  <c r="B1042" i="2"/>
  <c r="F1535" i="2"/>
  <c r="F1457" i="2"/>
  <c r="B1199" i="2"/>
  <c r="B1102" i="2"/>
  <c r="B1026" i="2"/>
  <c r="B1268" i="2"/>
  <c r="B1162" i="2"/>
  <c r="B995" i="2"/>
  <c r="B1142" i="2"/>
  <c r="F1058" i="2"/>
  <c r="F1103" i="2"/>
  <c r="B984" i="2"/>
  <c r="F1041" i="2"/>
  <c r="F1623" i="2"/>
  <c r="F72" i="2"/>
  <c r="F1521" i="2"/>
  <c r="F821" i="2"/>
  <c r="F607" i="2"/>
  <c r="F1591" i="2"/>
  <c r="B756" i="2"/>
  <c r="B841" i="2"/>
  <c r="F670" i="2"/>
  <c r="B921" i="2"/>
  <c r="B1269" i="2"/>
  <c r="F1132" i="2"/>
  <c r="F1157" i="2"/>
  <c r="B1112" i="2"/>
  <c r="F1032" i="2"/>
  <c r="B955" i="2"/>
  <c r="F1227" i="2"/>
  <c r="B808" i="2"/>
  <c r="F1459" i="2"/>
  <c r="F971" i="2"/>
  <c r="F1044" i="2"/>
  <c r="B863" i="2"/>
  <c r="B737" i="2"/>
  <c r="F861" i="2"/>
  <c r="B1109" i="2"/>
  <c r="B200" i="2"/>
  <c r="F494" i="2"/>
  <c r="F397" i="2"/>
  <c r="F1344" i="2"/>
  <c r="F1281" i="2"/>
  <c r="F915" i="2"/>
  <c r="F390" i="2"/>
  <c r="B1359" i="2"/>
  <c r="B93" i="2"/>
  <c r="B1159" i="2"/>
  <c r="F1109" i="2"/>
  <c r="F1077" i="2"/>
  <c r="F503" i="2"/>
  <c r="F711" i="2"/>
  <c r="B1105" i="2"/>
  <c r="B992" i="2"/>
  <c r="F681" i="2"/>
  <c r="F954" i="2"/>
  <c r="F1225" i="2"/>
  <c r="F941" i="2"/>
  <c r="B1257" i="2"/>
  <c r="B1388" i="2"/>
  <c r="F1028" i="2"/>
  <c r="B267" i="2"/>
  <c r="F192" i="2"/>
  <c r="B864" i="2"/>
  <c r="F933" i="2"/>
  <c r="B789" i="2"/>
  <c r="F593" i="2"/>
  <c r="F762" i="2"/>
  <c r="B793" i="2"/>
  <c r="B897" i="2"/>
  <c r="B117" i="2"/>
  <c r="B293" i="2"/>
  <c r="F1189" i="2"/>
  <c r="F927" i="2"/>
  <c r="B920" i="2"/>
  <c r="B235" i="2"/>
  <c r="F403" i="2"/>
  <c r="F996" i="2"/>
  <c r="B247" i="2"/>
  <c r="B92" i="2"/>
  <c r="F247" i="2"/>
  <c r="B953" i="2"/>
  <c r="F492" i="2"/>
  <c r="F613" i="2"/>
  <c r="B1095" i="2"/>
  <c r="F1201" i="2"/>
  <c r="F714" i="2"/>
  <c r="F257" i="2"/>
  <c r="F734" i="2"/>
  <c r="F1090" i="2"/>
  <c r="B1593" i="2"/>
  <c r="B940" i="2"/>
  <c r="F760" i="2"/>
  <c r="F498" i="2"/>
  <c r="B72" i="2"/>
  <c r="B716" i="2"/>
  <c r="B1041" i="2"/>
  <c r="B723" i="2"/>
  <c r="B259" i="2"/>
  <c r="F1124" i="2"/>
  <c r="B721" i="2"/>
  <c r="F439" i="2"/>
  <c r="F804" i="2"/>
  <c r="B258" i="2"/>
  <c r="F480" i="2"/>
  <c r="F168" i="2"/>
  <c r="B152" i="2"/>
  <c r="B97" i="2"/>
  <c r="F504" i="2"/>
  <c r="F710" i="2"/>
  <c r="B759" i="2"/>
  <c r="B1344" i="2"/>
  <c r="F1597" i="2"/>
  <c r="F1005" i="2"/>
  <c r="F1592" i="2"/>
  <c r="F1615" i="2"/>
  <c r="F1609" i="2"/>
  <c r="F606" i="2"/>
  <c r="B330" i="2"/>
  <c r="B1059" i="2"/>
  <c r="B1172" i="2"/>
  <c r="B1040" i="2"/>
  <c r="B1143" i="2"/>
  <c r="B373" i="2"/>
  <c r="B770" i="2"/>
  <c r="B826" i="2"/>
  <c r="B362" i="2"/>
  <c r="B929" i="2"/>
  <c r="B886" i="2"/>
  <c r="F175" i="2"/>
  <c r="F506" i="2"/>
  <c r="B810" i="2"/>
  <c r="B741" i="2"/>
  <c r="B1606" i="2"/>
  <c r="B1029" i="2"/>
  <c r="B495" i="2"/>
  <c r="B1438" i="2"/>
  <c r="B766" i="2"/>
  <c r="F612" i="2"/>
  <c r="F417" i="2"/>
  <c r="F604" i="2"/>
  <c r="F871" i="2"/>
  <c r="F626" i="2"/>
  <c r="F306" i="2"/>
  <c r="F629" i="2"/>
  <c r="F1026" i="2"/>
  <c r="F360" i="2"/>
  <c r="B286" i="2"/>
  <c r="F435" i="2"/>
  <c r="F885" i="2"/>
  <c r="F740" i="2"/>
  <c r="B433" i="2"/>
  <c r="F1412" i="2"/>
  <c r="B1132" i="2"/>
  <c r="B174" i="2"/>
  <c r="F124" i="2"/>
  <c r="B298" i="2"/>
  <c r="B742" i="2"/>
  <c r="B26" i="2"/>
  <c r="B408" i="2"/>
  <c r="F407" i="2"/>
  <c r="F456" i="2"/>
  <c r="F126" i="2"/>
  <c r="F98" i="2"/>
  <c r="F259" i="2"/>
  <c r="F122" i="2"/>
  <c r="F221" i="2"/>
  <c r="B291" i="2"/>
  <c r="F946" i="2"/>
  <c r="F1256" i="2"/>
  <c r="B1045" i="2"/>
  <c r="F251" i="2"/>
  <c r="F691" i="2"/>
  <c r="B891" i="2"/>
  <c r="B1200" i="2"/>
  <c r="F1022" i="2"/>
  <c r="B934" i="2"/>
  <c r="F357" i="2"/>
  <c r="B193" i="2"/>
  <c r="F228" i="2"/>
  <c r="F174" i="2"/>
  <c r="F801" i="2"/>
  <c r="F627" i="2"/>
  <c r="F138" i="2"/>
  <c r="F253" i="2"/>
  <c r="B160" i="2"/>
  <c r="F742" i="2"/>
  <c r="F195" i="2"/>
  <c r="F663" i="2"/>
  <c r="B376" i="2"/>
  <c r="B191" i="2"/>
  <c r="B103" i="2"/>
  <c r="F354" i="2"/>
  <c r="B121" i="2"/>
  <c r="F531" i="2"/>
  <c r="B262" i="2"/>
  <c r="F505" i="2"/>
  <c r="F924" i="2"/>
  <c r="B466" i="2"/>
  <c r="B129" i="2"/>
  <c r="F236" i="2"/>
  <c r="B127" i="2"/>
  <c r="F262" i="2"/>
  <c r="B164" i="2"/>
  <c r="B255" i="2"/>
  <c r="F316" i="2"/>
  <c r="B215" i="2"/>
  <c r="F827" i="2"/>
  <c r="F1347" i="2"/>
  <c r="B1360" i="2"/>
  <c r="F872" i="2"/>
  <c r="B297" i="2"/>
  <c r="B170" i="2"/>
  <c r="F892" i="2"/>
  <c r="B1058" i="2"/>
  <c r="F597" i="2"/>
  <c r="B890" i="2"/>
  <c r="B1297" i="2"/>
  <c r="B839" i="2"/>
  <c r="F481" i="2"/>
  <c r="B464" i="2"/>
  <c r="F70" i="2"/>
  <c r="B979" i="2"/>
  <c r="F602" i="2"/>
  <c r="F621" i="2"/>
  <c r="F286" i="2"/>
  <c r="B232" i="2"/>
  <c r="B405" i="2"/>
  <c r="F375" i="2"/>
  <c r="B192" i="2"/>
  <c r="F89" i="2"/>
  <c r="B105" i="2"/>
  <c r="F883" i="2"/>
  <c r="F113" i="2"/>
  <c r="B316" i="2"/>
  <c r="B241" i="2"/>
  <c r="F355" i="2"/>
  <c r="F536" i="2"/>
  <c r="B1197" i="2"/>
  <c r="F1165" i="2"/>
  <c r="F1191" i="2"/>
  <c r="B1616" i="2"/>
  <c r="F1163" i="2"/>
  <c r="F1046" i="2"/>
  <c r="B930" i="2"/>
  <c r="B1030" i="2"/>
  <c r="F1173" i="2"/>
  <c r="F765" i="2"/>
  <c r="B774" i="2"/>
  <c r="F1269" i="2"/>
  <c r="B292" i="2"/>
  <c r="F825" i="2"/>
  <c r="F888" i="2"/>
  <c r="F766" i="2"/>
  <c r="F118" i="2"/>
  <c r="B403" i="2"/>
  <c r="B351" i="2"/>
  <c r="B503" i="2"/>
  <c r="F180" i="2"/>
  <c r="F166" i="2"/>
  <c r="F1169" i="2"/>
  <c r="B440" i="2"/>
  <c r="F327" i="2"/>
  <c r="F1057" i="2"/>
  <c r="B1101" i="2"/>
  <c r="B790" i="2"/>
  <c r="B825" i="2"/>
  <c r="B158" i="2"/>
  <c r="B204" i="2"/>
  <c r="F234" i="2"/>
  <c r="F1034" i="2"/>
  <c r="B888" i="2"/>
  <c r="F1053" i="2"/>
  <c r="F359" i="2"/>
  <c r="B1004" i="2"/>
  <c r="B69" i="2"/>
  <c r="B456" i="2"/>
  <c r="F698" i="2"/>
  <c r="B1225" i="2"/>
  <c r="F896" i="2"/>
  <c r="F106" i="2"/>
  <c r="B870" i="2"/>
  <c r="F202" i="2"/>
  <c r="B480" i="2"/>
  <c r="B393" i="2"/>
  <c r="F301" i="2"/>
  <c r="F466" i="2"/>
  <c r="F332" i="2"/>
  <c r="F237" i="2"/>
  <c r="F437" i="2"/>
  <c r="B410" i="2"/>
  <c r="F298" i="2"/>
  <c r="F54" i="2"/>
  <c r="F265" i="2"/>
  <c r="B479" i="2"/>
  <c r="F1142" i="2"/>
  <c r="B1130" i="2"/>
  <c r="F1137" i="2"/>
  <c r="F546" i="2"/>
  <c r="F510" i="2"/>
  <c r="F1159" i="2"/>
  <c r="B987" i="2"/>
  <c r="B199" i="2"/>
  <c r="F347" i="2"/>
  <c r="F775" i="2"/>
  <c r="F361" i="2"/>
  <c r="F1091" i="2"/>
  <c r="F321" i="2"/>
  <c r="F981" i="2"/>
  <c r="B100" i="2"/>
  <c r="B1227" i="2"/>
  <c r="B838" i="2"/>
  <c r="F217" i="2"/>
  <c r="B401" i="2"/>
  <c r="F302" i="2"/>
  <c r="B372" i="2"/>
  <c r="B224" i="2"/>
  <c r="F464" i="2"/>
  <c r="B137" i="2"/>
  <c r="F677" i="2"/>
  <c r="B154" i="2"/>
  <c r="B253" i="2"/>
  <c r="F57" i="2"/>
  <c r="B406" i="2"/>
  <c r="B184" i="2"/>
  <c r="F215" i="2"/>
  <c r="F139" i="2"/>
  <c r="B166" i="2"/>
  <c r="F772" i="2"/>
  <c r="F490" i="2"/>
  <c r="F194" i="2"/>
  <c r="B134" i="2"/>
  <c r="B504" i="2"/>
  <c r="B485" i="2"/>
  <c r="F1590" i="2"/>
  <c r="F1374" i="2"/>
  <c r="B1052" i="2"/>
  <c r="B975" i="2"/>
  <c r="F562" i="2"/>
  <c r="F1108" i="2"/>
  <c r="B186" i="2"/>
  <c r="F778" i="2"/>
  <c r="F620" i="2"/>
  <c r="B943" i="2"/>
  <c r="F53" i="2"/>
  <c r="F543" i="2"/>
  <c r="F436" i="2"/>
  <c r="F240" i="2"/>
  <c r="B980" i="2"/>
  <c r="B778" i="2"/>
  <c r="F756" i="2"/>
  <c r="B246" i="2"/>
  <c r="B86" i="2"/>
  <c r="B171" i="2"/>
  <c r="F114" i="2"/>
  <c r="F572" i="2"/>
  <c r="F402" i="2"/>
  <c r="F155" i="2"/>
  <c r="B732" i="2"/>
  <c r="F389" i="2"/>
  <c r="F614" i="2"/>
  <c r="F260" i="2"/>
  <c r="F349" i="2"/>
  <c r="B1617" i="2"/>
  <c r="F1399" i="2"/>
  <c r="B1449" i="2"/>
  <c r="F1606" i="2"/>
  <c r="F1315" i="2"/>
  <c r="B1053" i="2"/>
  <c r="B365" i="2"/>
  <c r="F901" i="2"/>
  <c r="B985" i="2"/>
  <c r="B1521" i="2"/>
  <c r="F858" i="2"/>
  <c r="B223" i="2"/>
  <c r="F730" i="2"/>
  <c r="B878" i="2"/>
  <c r="F530" i="2"/>
  <c r="B70" i="2"/>
  <c r="F367" i="2"/>
  <c r="F216" i="2"/>
  <c r="B151" i="2"/>
  <c r="F809" i="2"/>
  <c r="F186" i="2"/>
  <c r="B922" i="2"/>
  <c r="B363" i="2"/>
  <c r="B240" i="2"/>
  <c r="B730" i="2"/>
  <c r="B1471" i="2"/>
  <c r="B1007" i="2"/>
  <c r="B795" i="2"/>
  <c r="F93" i="2"/>
  <c r="B714" i="2"/>
  <c r="B1046" i="2"/>
  <c r="B718" i="2"/>
  <c r="F1621" i="2"/>
  <c r="B281" i="2"/>
  <c r="F859" i="2"/>
  <c r="F949" i="2"/>
  <c r="F331" i="2"/>
  <c r="B893" i="2"/>
  <c r="F535" i="2"/>
  <c r="B807" i="2"/>
  <c r="F1078" i="2"/>
  <c r="F929" i="2"/>
  <c r="F411" i="2"/>
  <c r="B219" i="2"/>
  <c r="B265" i="2"/>
  <c r="B367" i="2"/>
  <c r="B41" i="2"/>
  <c r="F699" i="2"/>
  <c r="F592" i="2"/>
  <c r="F686" i="2"/>
  <c r="B220" i="2"/>
  <c r="F95" i="2"/>
  <c r="B180" i="2"/>
  <c r="B448" i="2"/>
  <c r="B369" i="2"/>
  <c r="F284" i="2"/>
  <c r="F154" i="2"/>
  <c r="B1425" i="2"/>
  <c r="F972" i="2"/>
  <c r="B1175" i="2"/>
  <c r="B942" i="2"/>
  <c r="B1028" i="2"/>
  <c r="B896" i="2"/>
  <c r="F482" i="2"/>
  <c r="F792" i="2"/>
  <c r="F305" i="2"/>
  <c r="F551" i="2"/>
  <c r="F545" i="2"/>
  <c r="F392" i="2"/>
  <c r="B1254" i="2"/>
  <c r="B168" i="2"/>
  <c r="F769" i="2"/>
  <c r="F662" i="2"/>
  <c r="B916" i="2"/>
  <c r="B302" i="2"/>
  <c r="B364" i="2"/>
  <c r="F1112" i="2"/>
  <c r="F245" i="2"/>
  <c r="B317" i="2"/>
  <c r="F544" i="2"/>
  <c r="F671" i="2"/>
  <c r="B353" i="2"/>
  <c r="B269" i="2"/>
  <c r="F289" i="2"/>
  <c r="F611" i="2"/>
  <c r="F1164" i="2"/>
  <c r="B390" i="2"/>
  <c r="F358" i="2"/>
  <c r="F486" i="2"/>
  <c r="F394" i="2"/>
  <c r="F187" i="2"/>
  <c r="B348" i="2"/>
  <c r="B73" i="2"/>
  <c r="B233" i="2"/>
  <c r="B419" i="2"/>
  <c r="B411" i="2"/>
  <c r="F1238" i="2"/>
  <c r="B1318" i="2"/>
  <c r="B1129" i="2"/>
  <c r="B917" i="2"/>
  <c r="B1005" i="2"/>
  <c r="F794" i="2"/>
  <c r="F396" i="2"/>
  <c r="B1599" i="2"/>
  <c r="B968" i="2"/>
  <c r="F132" i="2"/>
  <c r="B493" i="2"/>
  <c r="F541" i="2"/>
  <c r="F722" i="2"/>
  <c r="F1123" i="2"/>
  <c r="B451" i="2"/>
  <c r="F732" i="2"/>
  <c r="B449" i="2"/>
  <c r="F230" i="2"/>
  <c r="B374" i="2"/>
  <c r="B439" i="2"/>
  <c r="F450" i="2"/>
  <c r="F348" i="2"/>
  <c r="B156" i="2"/>
  <c r="B412" i="2"/>
  <c r="F314" i="2"/>
  <c r="F172" i="2"/>
  <c r="B416" i="2"/>
  <c r="F622" i="2"/>
  <c r="F264" i="2"/>
  <c r="B196" i="2"/>
  <c r="B1437" i="2"/>
  <c r="F976" i="2"/>
  <c r="F1255" i="2"/>
  <c r="F1030" i="2"/>
  <c r="F810" i="2"/>
  <c r="B898" i="2"/>
  <c r="F723" i="2"/>
  <c r="F664" i="2"/>
  <c r="B283" i="2"/>
  <c r="F1049" i="2"/>
  <c r="B85" i="2"/>
  <c r="B792" i="2"/>
  <c r="F928" i="2"/>
  <c r="F982" i="2"/>
  <c r="F974" i="2"/>
  <c r="B236" i="2"/>
  <c r="B1190" i="2"/>
  <c r="B222" i="2"/>
  <c r="B312" i="2"/>
  <c r="F346" i="2"/>
  <c r="F713" i="2"/>
  <c r="F418" i="2"/>
  <c r="F352" i="2"/>
  <c r="F608" i="2"/>
  <c r="F246" i="2"/>
  <c r="F1456" i="2"/>
  <c r="F712" i="2"/>
  <c r="B1126" i="2"/>
  <c r="B1039" i="2"/>
  <c r="B743" i="2"/>
  <c r="F770" i="2"/>
  <c r="F690" i="2"/>
  <c r="F758" i="2"/>
  <c r="B1281" i="2"/>
  <c r="F1052" i="2"/>
  <c r="B263" i="2"/>
  <c r="F1107" i="2"/>
  <c r="B417" i="2"/>
  <c r="F196" i="2"/>
  <c r="F39" i="2"/>
  <c r="F940" i="2"/>
  <c r="B462" i="2"/>
  <c r="F178" i="2"/>
  <c r="B481" i="2"/>
  <c r="F189" i="2"/>
  <c r="B251" i="2"/>
  <c r="F438" i="2"/>
  <c r="B418" i="2"/>
  <c r="F453" i="2"/>
  <c r="B40" i="2"/>
  <c r="F573" i="2"/>
  <c r="F129" i="2"/>
  <c r="B245" i="2"/>
  <c r="F97" i="2"/>
  <c r="F874" i="2"/>
  <c r="B308" i="2"/>
  <c r="F160" i="2"/>
  <c r="B1595" i="2"/>
  <c r="B1031" i="2"/>
  <c r="F1314" i="2"/>
  <c r="B173" i="2"/>
  <c r="F951" i="2"/>
  <c r="F718" i="2"/>
  <c r="F1348" i="2"/>
  <c r="F1193" i="2"/>
  <c r="B914" i="2"/>
  <c r="F447" i="2"/>
  <c r="F1616" i="2"/>
  <c r="F92" i="2"/>
  <c r="F720" i="2"/>
  <c r="F990" i="2"/>
  <c r="F24" i="2"/>
  <c r="F308" i="2"/>
  <c r="B218" i="2"/>
  <c r="B1164" i="2"/>
  <c r="B1100" i="2"/>
  <c r="F128" i="2"/>
  <c r="F152" i="2"/>
  <c r="F96" i="2"/>
  <c r="F40" i="2"/>
  <c r="F489" i="2"/>
  <c r="F522" i="2"/>
  <c r="F74" i="2"/>
  <c r="F127" i="2"/>
  <c r="B345" i="2"/>
  <c r="F419" i="2"/>
  <c r="F310" i="2"/>
  <c r="F618" i="2"/>
  <c r="B124" i="2"/>
  <c r="F115" i="2"/>
  <c r="B378" i="2"/>
  <c r="F433" i="2"/>
  <c r="F304" i="2"/>
  <c r="B394" i="2"/>
  <c r="B9" i="5"/>
  <c r="F461" i="2"/>
  <c r="F1445" i="2"/>
  <c r="F1292" i="2"/>
  <c r="F1240" i="2"/>
  <c r="B1202" i="2"/>
  <c r="F153" i="2"/>
  <c r="B899" i="2"/>
  <c r="F605" i="2"/>
  <c r="F984" i="2"/>
  <c r="F552" i="2"/>
  <c r="B315" i="2"/>
  <c r="F842" i="2"/>
  <c r="B1455" i="2"/>
  <c r="F484" i="2"/>
  <c r="B508" i="2"/>
  <c r="F404" i="2"/>
  <c r="B195" i="2"/>
  <c r="B234" i="2"/>
  <c r="F1195" i="2"/>
  <c r="F930" i="2"/>
  <c r="F540" i="2"/>
  <c r="B194" i="2"/>
  <c r="F91" i="2"/>
  <c r="B502" i="2"/>
  <c r="B304" i="2"/>
  <c r="F371" i="2"/>
  <c r="B507" i="2"/>
  <c r="B409" i="2"/>
  <c r="B90" i="2"/>
  <c r="B483" i="2"/>
  <c r="F449" i="2"/>
  <c r="F1097" i="2"/>
  <c r="B939" i="2"/>
  <c r="F1622" i="2"/>
  <c r="B969" i="2"/>
  <c r="F1596" i="2"/>
  <c r="F1222" i="2"/>
  <c r="F731" i="2"/>
  <c r="B356" i="2"/>
  <c r="F673" i="2"/>
  <c r="B804" i="2"/>
  <c r="F283" i="2"/>
  <c r="B165" i="2"/>
  <c r="B1457" i="2"/>
  <c r="B806" i="2"/>
  <c r="F877" i="2"/>
  <c r="B128" i="2"/>
  <c r="F943" i="2"/>
  <c r="B306" i="2"/>
  <c r="F90" i="2"/>
  <c r="B110" i="2"/>
  <c r="F295" i="2"/>
  <c r="B395" i="2"/>
  <c r="F488" i="2"/>
  <c r="B87" i="2"/>
  <c r="B42" i="2"/>
  <c r="F1134" i="2"/>
  <c r="B865" i="2"/>
  <c r="F870" i="2"/>
  <c r="B334" i="2"/>
  <c r="F330" i="2"/>
  <c r="B868" i="2"/>
  <c r="F181" i="2"/>
  <c r="B221" i="2"/>
  <c r="B762" i="2"/>
  <c r="B925" i="2"/>
  <c r="B327" i="2"/>
  <c r="B809" i="2"/>
  <c r="F161" i="2"/>
  <c r="B744" i="2"/>
  <c r="F619" i="2"/>
  <c r="B478" i="2"/>
  <c r="F897" i="2"/>
  <c r="F224" i="2"/>
  <c r="B1590" i="2"/>
  <c r="B309" i="2"/>
  <c r="B285" i="2"/>
  <c r="B115" i="2"/>
  <c r="B250" i="2"/>
  <c r="F483" i="2"/>
  <c r="F280" i="2"/>
  <c r="F524" i="2"/>
  <c r="F324" i="2"/>
  <c r="B264" i="2"/>
  <c r="F170" i="2"/>
  <c r="F105" i="2"/>
  <c r="F549" i="2"/>
  <c r="F26" i="2"/>
  <c r="F1400" i="2"/>
  <c r="B986" i="2"/>
  <c r="F1166" i="2"/>
  <c r="F934" i="2"/>
  <c r="F633" i="2"/>
  <c r="F802" i="2"/>
  <c r="F947" i="2"/>
  <c r="F1051" i="2"/>
  <c r="B889" i="2"/>
  <c r="B39" i="2"/>
  <c r="F869" i="2"/>
  <c r="F724" i="2"/>
  <c r="F201" i="2"/>
  <c r="B349" i="2"/>
  <c r="F550" i="2"/>
  <c r="F326" i="2"/>
  <c r="B441" i="2"/>
  <c r="F401" i="2"/>
  <c r="B885" i="2"/>
  <c r="F204" i="2"/>
  <c r="F85" i="2"/>
  <c r="B442" i="2"/>
  <c r="F373" i="2"/>
  <c r="F391" i="2"/>
  <c r="B190" i="2"/>
  <c r="F508" i="2"/>
  <c r="B176" i="2"/>
  <c r="B225" i="2"/>
  <c r="F674" i="2"/>
  <c r="B217" i="2"/>
  <c r="F356" i="2"/>
  <c r="B498" i="2"/>
  <c r="B332" i="2"/>
  <c r="F598" i="2"/>
  <c r="B460" i="2"/>
  <c r="F229" i="2"/>
  <c r="B289" i="2"/>
  <c r="B802" i="2"/>
  <c r="F258" i="2"/>
  <c r="B1314" i="2"/>
  <c r="B844" i="2"/>
  <c r="B1054" i="2"/>
  <c r="B726" i="2"/>
  <c r="F293" i="2"/>
  <c r="B763" i="2"/>
  <c r="F873" i="2"/>
  <c r="B1049" i="2"/>
  <c r="B506" i="2"/>
  <c r="F1294" i="2"/>
  <c r="F329" i="2"/>
  <c r="B926" i="2"/>
  <c r="F838" i="2"/>
  <c r="F134" i="2"/>
  <c r="F225" i="2"/>
  <c r="F410" i="2"/>
  <c r="F173" i="2"/>
  <c r="F616" i="2"/>
  <c r="B871" i="2"/>
  <c r="F315" i="2"/>
  <c r="B242" i="2"/>
  <c r="B933" i="2"/>
  <c r="B248" i="2"/>
  <c r="B163" i="2"/>
  <c r="B96" i="2"/>
  <c r="F9" i="5"/>
  <c r="F822" i="2"/>
  <c r="F862" i="2"/>
  <c r="F986" i="2"/>
  <c r="B1134" i="2"/>
  <c r="B1622" i="2"/>
  <c r="F1126" i="2"/>
  <c r="B857" i="2"/>
  <c r="F632" i="2"/>
  <c r="F938" i="2"/>
  <c r="B1204" i="2"/>
  <c r="F745" i="2"/>
  <c r="F254" i="2"/>
  <c r="F560" i="2"/>
  <c r="F537" i="2"/>
  <c r="B1614" i="2"/>
  <c r="F676" i="2"/>
  <c r="F374" i="2"/>
  <c r="B446" i="2"/>
  <c r="B477" i="2"/>
  <c r="B111" i="2"/>
  <c r="B731" i="2"/>
  <c r="B260" i="2"/>
  <c r="B318" i="2"/>
  <c r="B455" i="2"/>
  <c r="F231" i="2"/>
  <c r="B1240" i="2"/>
  <c r="F1243" i="2"/>
  <c r="B1156" i="2"/>
  <c r="F841" i="2"/>
  <c r="B797" i="2"/>
  <c r="B798" i="2"/>
  <c r="B319" i="2"/>
  <c r="B486" i="2"/>
  <c r="B402" i="2"/>
  <c r="F1042" i="2"/>
  <c r="F565" i="2"/>
  <c r="F263" i="2"/>
  <c r="B1051" i="2"/>
  <c r="B355" i="2"/>
  <c r="F777" i="2"/>
  <c r="B990" i="2"/>
  <c r="B359" i="2"/>
  <c r="B261" i="2"/>
  <c r="B104" i="2"/>
  <c r="F790" i="2"/>
  <c r="F878" i="2"/>
  <c r="F169" i="2"/>
  <c r="F416" i="2"/>
  <c r="F281" i="2"/>
  <c r="F109" i="2"/>
  <c r="B23" i="2"/>
  <c r="B132" i="2"/>
  <c r="B310" i="2"/>
  <c r="B866" i="2"/>
  <c r="B55" i="2"/>
  <c r="B461" i="2"/>
  <c r="F322" i="2"/>
  <c r="B307" i="2"/>
  <c r="F151" i="2"/>
  <c r="B1507" i="2"/>
  <c r="F987" i="2"/>
  <c r="B1133" i="2"/>
  <c r="F529" i="2"/>
  <c r="F1093" i="2"/>
  <c r="B252" i="2"/>
  <c r="B879" i="2"/>
  <c r="F768" i="2"/>
  <c r="F400" i="2"/>
  <c r="F1056" i="2"/>
  <c r="B447" i="2"/>
  <c r="B710" i="2"/>
  <c r="F252" i="2"/>
  <c r="B422" i="2"/>
  <c r="F188" i="2"/>
  <c r="F463" i="2"/>
  <c r="F185" i="2"/>
  <c r="F893" i="2"/>
  <c r="B182" i="2"/>
  <c r="B24" i="2"/>
  <c r="F538" i="2"/>
  <c r="F528" i="2"/>
  <c r="B296" i="2"/>
  <c r="B244" i="2"/>
  <c r="F248" i="2"/>
  <c r="F167" i="2"/>
  <c r="F104" i="2"/>
  <c r="B91" i="2"/>
  <c r="F99" i="2"/>
  <c r="B89" i="2"/>
  <c r="F218" i="2"/>
  <c r="F499" i="2"/>
  <c r="B107" i="2"/>
  <c r="B114" i="2"/>
  <c r="B333" i="2"/>
  <c r="F408" i="2"/>
  <c r="B131" i="2"/>
  <c r="B978" i="2"/>
  <c r="B648" i="2"/>
  <c r="F1588" i="2"/>
  <c r="B994" i="2"/>
  <c r="F682" i="2"/>
  <c r="B487" i="2"/>
  <c r="B187" i="2"/>
  <c r="B769" i="2"/>
  <c r="B745" i="2"/>
  <c r="B887" i="2"/>
  <c r="B944" i="2"/>
  <c r="F857" i="2"/>
  <c r="F805" i="2"/>
  <c r="B799" i="2"/>
  <c r="B715" i="2"/>
  <c r="F968" i="2"/>
  <c r="F566" i="2"/>
  <c r="F727" i="2"/>
  <c r="F227" i="2"/>
  <c r="F116" i="2"/>
  <c r="B1201" i="2"/>
  <c r="F415" i="2"/>
  <c r="F422" i="2"/>
  <c r="B923" i="2"/>
  <c r="F666" i="2"/>
  <c r="B1106" i="2"/>
  <c r="F1100" i="2"/>
  <c r="F973" i="2"/>
  <c r="F624" i="2"/>
  <c r="F886" i="2"/>
  <c r="F631" i="2"/>
  <c r="B1099" i="2"/>
  <c r="B1128" i="2"/>
  <c r="F420" i="2"/>
  <c r="F1021" i="2"/>
  <c r="B397" i="2"/>
  <c r="F1196" i="2"/>
  <c r="B991" i="2"/>
  <c r="F685" i="2"/>
  <c r="F860" i="2"/>
  <c r="B108" i="2"/>
  <c r="B239" i="2"/>
  <c r="B919" i="2"/>
  <c r="F131" i="2"/>
  <c r="F323" i="2"/>
  <c r="F292" i="2"/>
  <c r="B882" i="2"/>
  <c r="F523" i="2"/>
  <c r="B326" i="2"/>
  <c r="F944" i="2"/>
  <c r="F458" i="2"/>
  <c r="F242" i="2"/>
  <c r="F241" i="2"/>
  <c r="F133" i="2"/>
  <c r="B329" i="2"/>
  <c r="F121" i="2"/>
  <c r="B492" i="2"/>
  <c r="B1296" i="2"/>
  <c r="B1078" i="2"/>
  <c r="F291" i="2"/>
  <c r="F1441" i="2"/>
  <c r="F164" i="2"/>
  <c r="F887" i="2"/>
  <c r="B321" i="2"/>
  <c r="F679" i="2"/>
  <c r="F1226" i="2"/>
  <c r="F571" i="2"/>
  <c r="F399" i="2"/>
  <c r="B505" i="2"/>
  <c r="F1202" i="2"/>
  <c r="B290" i="2"/>
  <c r="F737" i="2"/>
  <c r="F1388" i="2"/>
  <c r="F1241" i="2"/>
  <c r="F232" i="2"/>
  <c r="B202" i="2"/>
  <c r="F200" i="2"/>
  <c r="F55" i="2"/>
  <c r="F197" i="2"/>
  <c r="F25" i="2"/>
  <c r="F377" i="2"/>
  <c r="F299" i="2"/>
  <c r="B254" i="2"/>
  <c r="B113" i="2"/>
  <c r="F71" i="2"/>
  <c r="B257" i="2"/>
  <c r="B484" i="2"/>
  <c r="B201" i="2"/>
  <c r="B375" i="2"/>
  <c r="F465" i="2"/>
  <c r="F37" i="2"/>
  <c r="F103" i="2"/>
  <c r="B303" i="2"/>
  <c r="B858" i="2"/>
  <c r="F219" i="2"/>
  <c r="F1313" i="2"/>
  <c r="B1535" i="2"/>
  <c r="B1145" i="2"/>
  <c r="B800" i="2"/>
  <c r="B724" i="2"/>
  <c r="B894" i="2"/>
  <c r="F726" i="2"/>
  <c r="B711" i="2"/>
  <c r="F1003" i="2"/>
  <c r="F725" i="2"/>
  <c r="F477" i="2"/>
  <c r="F1094" i="2"/>
  <c r="B491" i="2"/>
  <c r="F495" i="2"/>
  <c r="F1171" i="2"/>
  <c r="B138" i="2"/>
  <c r="F1131" i="2"/>
  <c r="B725" i="2"/>
  <c r="F448" i="2"/>
  <c r="B974" i="2"/>
  <c r="F86" i="2"/>
  <c r="F102" i="2"/>
  <c r="F502" i="2"/>
  <c r="B311" i="2"/>
  <c r="B444" i="2"/>
  <c r="F319" i="2"/>
  <c r="B510" i="2"/>
  <c r="F555" i="2"/>
  <c r="F1025" i="2"/>
  <c r="F1600" i="2"/>
  <c r="B396" i="2"/>
  <c r="F895" i="2"/>
  <c r="B354" i="2"/>
  <c r="F58" i="2"/>
  <c r="F595" i="2"/>
  <c r="F993" i="2"/>
  <c r="F687" i="2"/>
  <c r="F882" i="2"/>
  <c r="F368" i="2"/>
  <c r="F297" i="2"/>
  <c r="B231" i="2"/>
  <c r="F599" i="2"/>
  <c r="F457" i="2"/>
  <c r="F255" i="2"/>
  <c r="F171" i="2"/>
  <c r="F661" i="2"/>
  <c r="B371" i="2"/>
  <c r="B126" i="2"/>
  <c r="F689" i="2"/>
  <c r="B1107" i="2"/>
  <c r="F325" i="2"/>
  <c r="B407" i="2"/>
  <c r="B482" i="2"/>
  <c r="F159" i="2"/>
  <c r="B358" i="2"/>
  <c r="B249" i="2"/>
  <c r="B88" i="2"/>
  <c r="B230" i="2"/>
  <c r="B1098" i="2"/>
  <c r="F789" i="2"/>
  <c r="B58" i="2"/>
  <c r="F1099" i="2"/>
  <c r="B1456" i="2"/>
  <c r="F1160" i="2"/>
  <c r="F507" i="2"/>
  <c r="B1032" i="2"/>
  <c r="B932" i="2"/>
  <c r="B284" i="2"/>
  <c r="B463" i="2"/>
  <c r="F110" i="2"/>
  <c r="F1136" i="2"/>
  <c r="F623" i="2"/>
  <c r="B895" i="2"/>
  <c r="F1194" i="2"/>
  <c r="B918" i="2"/>
  <c r="B167" i="2"/>
  <c r="F238" i="2"/>
  <c r="F743" i="2"/>
  <c r="F796" i="2"/>
  <c r="B768" i="2"/>
  <c r="B501" i="2"/>
  <c r="F311" i="2"/>
  <c r="B1623" i="2"/>
  <c r="F950" i="2"/>
  <c r="F553" i="2"/>
  <c r="B1006" i="2"/>
  <c r="B499" i="2"/>
  <c r="F501" i="2"/>
  <c r="B172" i="2"/>
  <c r="B1055" i="2"/>
  <c r="B229" i="2"/>
  <c r="F269" i="2"/>
  <c r="F630" i="2"/>
  <c r="F125" i="2"/>
  <c r="B1298" i="2"/>
  <c r="F610" i="2"/>
  <c r="B1223" i="2"/>
  <c r="F120" i="2"/>
  <c r="B998" i="2"/>
  <c r="F454" i="2"/>
  <c r="F364" i="2"/>
  <c r="B118" i="2"/>
  <c r="B238" i="2"/>
  <c r="B391" i="2"/>
  <c r="B860" i="2"/>
  <c r="B420" i="2"/>
  <c r="B970" i="2"/>
  <c r="B1444" i="2"/>
  <c r="F328" i="2"/>
  <c r="F1061" i="2"/>
  <c r="B937" i="2"/>
  <c r="F533" i="2"/>
  <c r="B266" i="2"/>
  <c r="F267" i="2"/>
  <c r="F350" i="2"/>
  <c r="F574" i="2"/>
  <c r="F243" i="2"/>
  <c r="B179" i="2"/>
  <c r="F111" i="2"/>
  <c r="F1332" i="2"/>
  <c r="B435" i="2"/>
  <c r="F1006" i="2"/>
  <c r="F226" i="2"/>
  <c r="F333" i="2"/>
  <c r="B935" i="2"/>
  <c r="F177" i="2"/>
  <c r="B287" i="2"/>
  <c r="F313" i="2"/>
  <c r="B352" i="2"/>
  <c r="F1043" i="2"/>
  <c r="F694" i="2"/>
  <c r="B161" i="2"/>
  <c r="F156" i="2"/>
  <c r="F353" i="2"/>
  <c r="B1165" i="2"/>
  <c r="B713" i="2"/>
  <c r="F575" i="2"/>
  <c r="B1076" i="2"/>
  <c r="B720" i="2"/>
  <c r="F1190" i="2"/>
  <c r="F165" i="2"/>
  <c r="B94" i="2"/>
  <c r="B135" i="2"/>
  <c r="F935" i="2"/>
  <c r="F1387" i="2"/>
  <c r="B761" i="2"/>
  <c r="F441" i="2"/>
  <c r="B325" i="2"/>
  <c r="B457" i="2"/>
  <c r="F193" i="2"/>
  <c r="B98" i="2"/>
  <c r="F615" i="2"/>
  <c r="F123" i="2"/>
  <c r="F899" i="2"/>
  <c r="F1125" i="2"/>
  <c r="F478" i="2"/>
  <c r="F799" i="2"/>
  <c r="B280" i="2"/>
  <c r="B458" i="2"/>
  <c r="F56" i="2"/>
  <c r="F1458" i="2"/>
  <c r="B346" i="2"/>
  <c r="F864" i="2"/>
  <c r="F179" i="2"/>
  <c r="F881" i="2"/>
  <c r="B1442" i="2"/>
  <c r="F282" i="2"/>
  <c r="B169" i="2"/>
  <c r="F926" i="2"/>
  <c r="F107" i="2"/>
  <c r="F452" i="2"/>
  <c r="B119" i="2"/>
  <c r="B162" i="2"/>
  <c r="F176" i="2"/>
  <c r="F158" i="2"/>
  <c r="B861" i="2"/>
  <c r="F806" i="2"/>
  <c r="B414" i="2"/>
  <c r="F137" i="2"/>
  <c r="F891" i="2"/>
  <c r="B71" i="2"/>
  <c r="F561" i="2"/>
  <c r="B368" i="2"/>
  <c r="B436" i="2"/>
  <c r="F764" i="2"/>
  <c r="F150" i="2"/>
  <c r="F875" i="2"/>
  <c r="B181" i="2"/>
  <c r="F370" i="2"/>
  <c r="B421" i="2"/>
  <c r="F716" i="2"/>
  <c r="F761" i="2"/>
  <c r="B734" i="2"/>
  <c r="F1000" i="2"/>
  <c r="F334" i="2"/>
  <c r="B53" i="2"/>
  <c r="F487" i="2"/>
  <c r="B106" i="2"/>
  <c r="F100" i="2"/>
  <c r="F1604" i="2"/>
  <c r="F285" i="2"/>
  <c r="F205" i="2" l="1"/>
  <c r="F811" i="2"/>
  <c r="F511" i="2"/>
  <c r="F43" i="2"/>
  <c r="F1064" i="2"/>
  <c r="F1011" i="2"/>
  <c r="F10" i="5"/>
  <c r="F845" i="2"/>
  <c r="F140" i="2"/>
  <c r="C26" i="1" s="1"/>
  <c r="F335" i="2"/>
  <c r="F1228" i="2"/>
  <c r="F1301" i="2"/>
  <c r="F467" i="2"/>
  <c r="F27" i="2"/>
  <c r="F1146" i="2"/>
  <c r="F1244" i="2"/>
  <c r="F1402" i="2"/>
  <c r="F423" i="2"/>
  <c r="F779" i="2"/>
  <c r="F59" i="2"/>
  <c r="F270" i="2"/>
  <c r="F1415" i="2"/>
  <c r="F746" i="2"/>
  <c r="F1113" i="2"/>
  <c r="F1212" i="2"/>
  <c r="F1349" i="2"/>
  <c r="F828" i="2"/>
  <c r="F1525" i="2"/>
  <c r="F1539" i="2"/>
  <c r="F1511" i="2"/>
  <c r="F904" i="2"/>
  <c r="F1577" i="2"/>
  <c r="F1472" i="2"/>
  <c r="F1624" i="2"/>
  <c r="F700" i="2"/>
  <c r="F1363" i="2"/>
  <c r="F1550" i="2"/>
  <c r="F75" i="2"/>
  <c r="C22" i="1" s="1"/>
  <c r="F1561" i="2"/>
  <c r="F1427" i="2"/>
  <c r="C18" i="1" s="1"/>
  <c r="F1334" i="2"/>
  <c r="F1461" i="2"/>
  <c r="F1376" i="2"/>
  <c r="F638" i="2"/>
  <c r="F580" i="2"/>
  <c r="F1258" i="2"/>
  <c r="F379" i="2"/>
  <c r="F1179" i="2"/>
  <c r="F1319" i="2"/>
  <c r="F1483" i="2"/>
  <c r="F1389" i="2"/>
  <c r="F1497" i="2"/>
  <c r="F958" i="2"/>
  <c r="F650" i="2"/>
  <c r="F1270" i="2"/>
  <c r="F1282" i="2"/>
  <c r="F1080" i="2"/>
  <c r="C24" i="1" l="1"/>
  <c r="C29" i="1"/>
  <c r="C16" i="1"/>
  <c r="B9" i="2"/>
  <c r="C8" i="1" s="1"/>
  <c r="B10" i="2"/>
  <c r="C7" i="1" s="1"/>
  <c r="C23" i="1"/>
  <c r="C27"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2"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30" authorId="2" shapeId="0">
      <text>
        <r>
          <rPr>
            <sz val="11"/>
            <color theme="1"/>
            <rFont val="Calibri"/>
            <family val="2"/>
            <scheme val="minor"/>
          </rPr>
          <t>Introducir un texto con el nombre o referencia de la contratación</t>
        </r>
      </text>
    </comment>
    <comment ref="B30" authorId="2" shapeId="0">
      <text>
        <r>
          <rPr>
            <sz val="11"/>
            <color theme="1"/>
            <rFont val="Calibri"/>
            <family val="2"/>
            <scheme val="minor"/>
          </rPr>
          <t>Introduzca un texto con la finalidad de la contratación</t>
        </r>
      </text>
    </comment>
    <comment ref="C30" authorId="2" shapeId="0">
      <text>
        <r>
          <rPr>
            <sz val="11"/>
            <color theme="1"/>
            <rFont val="Calibri"/>
            <family val="2"/>
            <scheme val="minor"/>
          </rPr>
          <t>Seleccionar un valor del listado</t>
        </r>
      </text>
    </comment>
    <comment ref="D30" authorId="2" shapeId="0">
      <text>
        <r>
          <rPr>
            <sz val="11"/>
            <color theme="1"/>
            <rFont val="Calibri"/>
            <family val="2"/>
            <scheme val="minor"/>
          </rPr>
          <t>Seleccione el tipo de procedimiento</t>
        </r>
      </text>
    </comment>
    <comment ref="E30" authorId="2" shapeId="0">
      <text>
        <r>
          <rPr>
            <sz val="11"/>
            <color theme="1"/>
            <rFont val="Calibri"/>
            <family val="2"/>
            <scheme val="minor"/>
          </rPr>
          <t>Seleccione un valor de la lista</t>
        </r>
      </text>
    </comment>
    <comment ref="F30" authorId="2" shapeId="0">
      <text>
        <r>
          <rPr>
            <sz val="11"/>
            <color theme="1"/>
            <rFont val="Calibri"/>
            <family val="2"/>
            <scheme val="minor"/>
          </rPr>
          <t>Introduzca el código SNIP</t>
        </r>
      </text>
    </comment>
    <comment ref="C31" authorId="1" shapeId="0">
      <text>
        <r>
          <rPr>
            <sz val="11"/>
            <color theme="1"/>
            <rFont val="Calibri"/>
            <family val="2"/>
            <scheme val="minor"/>
          </rPr>
          <t>Introduzca la fecha de inicio del proceso, en formato dd-mm-aaaa</t>
        </r>
      </text>
    </comment>
    <comment ref="F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 authorId="2" shapeId="0">
      <text/>
    </comment>
    <comment ref="C33" authorId="1" shapeId="0">
      <text>
        <r>
          <rPr>
            <sz val="11"/>
            <color theme="1"/>
            <rFont val="Calibri"/>
            <family val="2"/>
            <scheme val="minor"/>
          </rPr>
          <t>Introduzca la fecha prevista de adjudicación, en formato dd-mm-aaaa</t>
        </r>
      </text>
    </comment>
    <comment ref="F33" authorId="2" shapeId="0">
      <text/>
    </comment>
    <comment ref="F34" authorId="2" shapeId="0">
      <text/>
    </comment>
    <comment ref="A36" authorId="2" shapeId="0">
      <text>
        <r>
          <rPr>
            <sz val="11"/>
            <color theme="1"/>
            <rFont val="Calibri"/>
            <family val="2"/>
            <scheme val="minor"/>
          </rPr>
          <t>Introduzca un codigo UNSPSC</t>
        </r>
      </text>
    </comment>
    <comment ref="B36" authorId="2" shapeId="0">
      <text>
        <r>
          <rPr>
            <sz val="11"/>
            <color theme="1"/>
            <rFont val="Calibri"/>
            <family val="2"/>
            <scheme val="minor"/>
          </rPr>
          <t>Descripción calculada automáticamente a partir de código del artículo</t>
        </r>
      </text>
    </comment>
    <comment ref="C36" authorId="2" shapeId="0">
      <text>
        <r>
          <rPr>
            <sz val="11"/>
            <color theme="1"/>
            <rFont val="Calibri"/>
            <family val="2"/>
            <scheme val="minor"/>
          </rPr>
          <t>Seleccione un valor de la lista</t>
        </r>
      </text>
    </comment>
    <comment ref="D36" authorId="2" shapeId="0">
      <text>
        <r>
          <rPr>
            <sz val="11"/>
            <color theme="1"/>
            <rFont val="Calibri"/>
            <family val="2"/>
            <scheme val="minor"/>
          </rPr>
          <t>Introduzca un número con dos decimales como máximo. Debe ser igual o mayor a la "Cantidad Real Consumida"</t>
        </r>
      </text>
    </comment>
    <comment ref="E36" authorId="2" shapeId="0">
      <text>
        <r>
          <rPr>
            <sz val="11"/>
            <color theme="1"/>
            <rFont val="Calibri"/>
            <family val="2"/>
            <scheme val="minor"/>
          </rPr>
          <t>Introduzca un número con dos decimales como máximo</t>
        </r>
      </text>
    </comment>
    <comment ref="F36" authorId="2" shapeId="0">
      <text>
        <r>
          <rPr>
            <sz val="11"/>
            <color theme="1"/>
            <rFont val="Calibri"/>
            <family val="2"/>
            <scheme val="minor"/>
          </rPr>
          <t>Monto calculado automáticamente por el sistema</t>
        </r>
      </text>
    </comment>
    <comment ref="A46" authorId="2" shapeId="0">
      <text>
        <r>
          <rPr>
            <sz val="11"/>
            <color theme="1"/>
            <rFont val="Calibri"/>
            <family val="2"/>
            <scheme val="minor"/>
          </rPr>
          <t>Introducir un texto con el nombre o referencia de la contratación</t>
        </r>
      </text>
    </comment>
    <comment ref="B46" authorId="2" shapeId="0">
      <text>
        <r>
          <rPr>
            <sz val="11"/>
            <color theme="1"/>
            <rFont val="Calibri"/>
            <family val="2"/>
            <scheme val="minor"/>
          </rPr>
          <t>Introduzca un texto con la finalidad de la contratación</t>
        </r>
      </text>
    </comment>
    <comment ref="C46" authorId="2" shapeId="0">
      <text>
        <r>
          <rPr>
            <sz val="11"/>
            <color theme="1"/>
            <rFont val="Calibri"/>
            <family val="2"/>
            <scheme val="minor"/>
          </rPr>
          <t>Seleccionar un valor del listado</t>
        </r>
      </text>
    </comment>
    <comment ref="D46" authorId="2" shapeId="0">
      <text>
        <r>
          <rPr>
            <sz val="11"/>
            <color theme="1"/>
            <rFont val="Calibri"/>
            <family val="2"/>
            <scheme val="minor"/>
          </rPr>
          <t>Seleccione el tipo de procedimiento</t>
        </r>
      </text>
    </comment>
    <comment ref="E46" authorId="2" shapeId="0">
      <text>
        <r>
          <rPr>
            <sz val="11"/>
            <color theme="1"/>
            <rFont val="Calibri"/>
            <family val="2"/>
            <scheme val="minor"/>
          </rPr>
          <t>Seleccione un valor de la lista</t>
        </r>
      </text>
    </comment>
    <comment ref="F46" authorId="2" shapeId="0">
      <text>
        <r>
          <rPr>
            <sz val="11"/>
            <color theme="1"/>
            <rFont val="Calibri"/>
            <family val="2"/>
            <scheme val="minor"/>
          </rPr>
          <t>Introduzca el código SNIP</t>
        </r>
      </text>
    </comment>
    <comment ref="C47" authorId="2" shapeId="0">
      <text>
        <r>
          <rPr>
            <sz val="11"/>
            <color theme="1"/>
            <rFont val="Calibri"/>
            <family val="2"/>
            <scheme val="minor"/>
          </rPr>
          <t>Introduzca la fecha de inicio del proceso, en formato dd-mm-aaaa</t>
        </r>
      </text>
    </comment>
    <comment ref="F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 authorId="2" shapeId="0">
      <text/>
    </comment>
    <comment ref="C49" authorId="2" shapeId="0">
      <text>
        <r>
          <rPr>
            <sz val="11"/>
            <color theme="1"/>
            <rFont val="Calibri"/>
            <family val="2"/>
            <scheme val="minor"/>
          </rPr>
          <t>Introduzca la fecha prevista de adjudicación, en formato dd-mm-aaaa</t>
        </r>
      </text>
    </comment>
    <comment ref="F49" authorId="2" shapeId="0">
      <text/>
    </comment>
    <comment ref="F50" authorId="2" shapeId="0">
      <text/>
    </comment>
    <comment ref="A52" authorId="2" shapeId="0">
      <text>
        <r>
          <rPr>
            <sz val="11"/>
            <color theme="1"/>
            <rFont val="Calibri"/>
            <family val="2"/>
            <scheme val="minor"/>
          </rPr>
          <t>Introduzca un codigo UNSPSC</t>
        </r>
      </text>
    </comment>
    <comment ref="B52" authorId="2" shapeId="0">
      <text>
        <r>
          <rPr>
            <sz val="11"/>
            <color theme="1"/>
            <rFont val="Calibri"/>
            <family val="2"/>
            <scheme val="minor"/>
          </rPr>
          <t>Descripción calculada automáticamente a partir de código del artículo</t>
        </r>
      </text>
    </comment>
    <comment ref="C52" authorId="2" shapeId="0">
      <text>
        <r>
          <rPr>
            <sz val="11"/>
            <color theme="1"/>
            <rFont val="Calibri"/>
            <family val="2"/>
            <scheme val="minor"/>
          </rPr>
          <t>Seleccione un valor de la lista</t>
        </r>
      </text>
    </comment>
    <comment ref="D52" authorId="2" shapeId="0">
      <text>
        <r>
          <rPr>
            <sz val="11"/>
            <color theme="1"/>
            <rFont val="Calibri"/>
            <family val="2"/>
            <scheme val="minor"/>
          </rPr>
          <t>Introduzca un número con dos decimales como máximo. Debe ser igual o mayor a la "Cantidad Real Consumida"</t>
        </r>
      </text>
    </comment>
    <comment ref="E52" authorId="2" shapeId="0">
      <text>
        <r>
          <rPr>
            <sz val="11"/>
            <color theme="1"/>
            <rFont val="Calibri"/>
            <family val="2"/>
            <scheme val="minor"/>
          </rPr>
          <t>Introduzca un número con dos decimales como máximo</t>
        </r>
      </text>
    </comment>
    <comment ref="F52" authorId="2" shapeId="0">
      <text>
        <r>
          <rPr>
            <sz val="11"/>
            <color theme="1"/>
            <rFont val="Calibri"/>
            <family val="2"/>
            <scheme val="minor"/>
          </rPr>
          <t>Monto calculado automáticamente por el sistema</t>
        </r>
      </text>
    </comment>
    <comment ref="A62" authorId="2" shapeId="0">
      <text>
        <r>
          <rPr>
            <sz val="11"/>
            <color theme="1"/>
            <rFont val="Calibri"/>
            <family val="2"/>
            <scheme val="minor"/>
          </rPr>
          <t>Introducir un texto con el nombre o referencia de la contratación</t>
        </r>
      </text>
    </comment>
    <comment ref="B62" authorId="2" shapeId="0">
      <text>
        <r>
          <rPr>
            <sz val="11"/>
            <color theme="1"/>
            <rFont val="Calibri"/>
            <family val="2"/>
            <scheme val="minor"/>
          </rPr>
          <t>Introduzca un texto con la finalidad de la contratación</t>
        </r>
      </text>
    </comment>
    <comment ref="C62" authorId="2" shapeId="0">
      <text>
        <r>
          <rPr>
            <sz val="11"/>
            <color theme="1"/>
            <rFont val="Calibri"/>
            <family val="2"/>
            <scheme val="minor"/>
          </rPr>
          <t>Seleccionar un valor del listado</t>
        </r>
      </text>
    </comment>
    <comment ref="D62" authorId="2" shapeId="0">
      <text>
        <r>
          <rPr>
            <sz val="11"/>
            <color theme="1"/>
            <rFont val="Calibri"/>
            <family val="2"/>
            <scheme val="minor"/>
          </rPr>
          <t>Seleccione el tipo de procedimiento</t>
        </r>
      </text>
    </comment>
    <comment ref="E62" authorId="2" shapeId="0">
      <text>
        <r>
          <rPr>
            <sz val="11"/>
            <color theme="1"/>
            <rFont val="Calibri"/>
            <family val="2"/>
            <scheme val="minor"/>
          </rPr>
          <t>Seleccione un valor de la lista</t>
        </r>
      </text>
    </comment>
    <comment ref="F62" authorId="2" shapeId="0">
      <text>
        <r>
          <rPr>
            <sz val="11"/>
            <color theme="1"/>
            <rFont val="Calibri"/>
            <family val="2"/>
            <scheme val="minor"/>
          </rPr>
          <t>Introduzca el código SNIP</t>
        </r>
      </text>
    </comment>
    <comment ref="C63" authorId="2" shapeId="0">
      <text>
        <r>
          <rPr>
            <sz val="11"/>
            <color theme="1"/>
            <rFont val="Calibri"/>
            <family val="2"/>
            <scheme val="minor"/>
          </rPr>
          <t>Introduzca la fecha de inicio del proceso, en formato dd-mm-aaaa</t>
        </r>
      </text>
    </comment>
    <comment ref="F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 authorId="2" shapeId="0">
      <text/>
    </comment>
    <comment ref="C65" authorId="2" shapeId="0">
      <text>
        <r>
          <rPr>
            <sz val="11"/>
            <color theme="1"/>
            <rFont val="Calibri"/>
            <family val="2"/>
            <scheme val="minor"/>
          </rPr>
          <t>Introduzca la fecha prevista de adjudicación, en formato dd-mm-aaaa</t>
        </r>
      </text>
    </comment>
    <comment ref="F65" authorId="2" shapeId="0">
      <text/>
    </comment>
    <comment ref="F66" authorId="2" shapeId="0">
      <text/>
    </comment>
    <comment ref="A68" authorId="2" shapeId="0">
      <text>
        <r>
          <rPr>
            <sz val="11"/>
            <color theme="1"/>
            <rFont val="Calibri"/>
            <family val="2"/>
            <scheme val="minor"/>
          </rPr>
          <t>Introduzca un codigo UNSPSC</t>
        </r>
      </text>
    </comment>
    <comment ref="B68" authorId="2" shapeId="0">
      <text>
        <r>
          <rPr>
            <sz val="11"/>
            <color theme="1"/>
            <rFont val="Calibri"/>
            <family val="2"/>
            <scheme val="minor"/>
          </rPr>
          <t>Descripción calculada automáticamente a partir de código del artículo</t>
        </r>
      </text>
    </comment>
    <comment ref="C68" authorId="2" shapeId="0">
      <text>
        <r>
          <rPr>
            <sz val="11"/>
            <color theme="1"/>
            <rFont val="Calibri"/>
            <family val="2"/>
            <scheme val="minor"/>
          </rPr>
          <t>Seleccione un valor de la lista</t>
        </r>
      </text>
    </comment>
    <comment ref="D68" authorId="2" shapeId="0">
      <text>
        <r>
          <rPr>
            <sz val="11"/>
            <color theme="1"/>
            <rFont val="Calibri"/>
            <family val="2"/>
            <scheme val="minor"/>
          </rPr>
          <t>Introduzca un número con dos decimales como máximo. Debe ser igual o mayor a la "Cantidad Real Consumida"</t>
        </r>
      </text>
    </comment>
    <comment ref="E68" authorId="2" shapeId="0">
      <text>
        <r>
          <rPr>
            <sz val="11"/>
            <color theme="1"/>
            <rFont val="Calibri"/>
            <family val="2"/>
            <scheme val="minor"/>
          </rPr>
          <t>Introduzca un número con dos decimales como máximo</t>
        </r>
      </text>
    </comment>
    <comment ref="F68" authorId="2" shapeId="0">
      <text>
        <r>
          <rPr>
            <sz val="11"/>
            <color theme="1"/>
            <rFont val="Calibri"/>
            <family val="2"/>
            <scheme val="minor"/>
          </rPr>
          <t>Monto calculado automáticamente por el sistema</t>
        </r>
      </text>
    </comment>
    <comment ref="A78" authorId="2" shapeId="0">
      <text>
        <r>
          <rPr>
            <sz val="11"/>
            <color theme="1"/>
            <rFont val="Calibri"/>
            <family val="2"/>
            <scheme val="minor"/>
          </rPr>
          <t>Introducir un texto con el nombre o referencia de la contratación</t>
        </r>
      </text>
    </comment>
    <comment ref="B78" authorId="2" shapeId="0">
      <text>
        <r>
          <rPr>
            <sz val="11"/>
            <color theme="1"/>
            <rFont val="Calibri"/>
            <family val="2"/>
            <scheme val="minor"/>
          </rPr>
          <t>Introduzca un texto con la finalidad de la contratación</t>
        </r>
      </text>
    </comment>
    <comment ref="C78" authorId="2" shapeId="0">
      <text>
        <r>
          <rPr>
            <sz val="11"/>
            <color theme="1"/>
            <rFont val="Calibri"/>
            <family val="2"/>
            <scheme val="minor"/>
          </rPr>
          <t>Seleccionar un valor del listado</t>
        </r>
      </text>
    </comment>
    <comment ref="D78" authorId="2" shapeId="0">
      <text>
        <r>
          <rPr>
            <sz val="11"/>
            <color theme="1"/>
            <rFont val="Calibri"/>
            <family val="2"/>
            <scheme val="minor"/>
          </rPr>
          <t>Seleccione el tipo de procedimiento</t>
        </r>
      </text>
    </comment>
    <comment ref="E78" authorId="2" shapeId="0">
      <text>
        <r>
          <rPr>
            <sz val="11"/>
            <color theme="1"/>
            <rFont val="Calibri"/>
            <family val="2"/>
            <scheme val="minor"/>
          </rPr>
          <t>Seleccione un valor de la lista</t>
        </r>
      </text>
    </comment>
    <comment ref="F78" authorId="2" shapeId="0">
      <text>
        <r>
          <rPr>
            <sz val="11"/>
            <color theme="1"/>
            <rFont val="Calibri"/>
            <family val="2"/>
            <scheme val="minor"/>
          </rPr>
          <t>Introduzca el código SNIP</t>
        </r>
      </text>
    </comment>
    <comment ref="C79" authorId="2" shapeId="0">
      <text>
        <r>
          <rPr>
            <sz val="11"/>
            <color theme="1"/>
            <rFont val="Calibri"/>
            <family val="2"/>
            <scheme val="minor"/>
          </rPr>
          <t>Introduzca la fecha de inicio del proceso, en formato dd-mm-aaaa</t>
        </r>
      </text>
    </comment>
    <comment ref="F7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 authorId="2" shapeId="0">
      <text/>
    </comment>
    <comment ref="C81" authorId="2" shapeId="0">
      <text>
        <r>
          <rPr>
            <sz val="11"/>
            <color theme="1"/>
            <rFont val="Calibri"/>
            <family val="2"/>
            <scheme val="minor"/>
          </rPr>
          <t>Introduzca la fecha prevista de adjudicación, en formato dd-mm-aaaa</t>
        </r>
      </text>
    </comment>
    <comment ref="F81" authorId="2" shapeId="0">
      <text/>
    </comment>
    <comment ref="F82" authorId="2" shapeId="0">
      <text/>
    </comment>
    <comment ref="A84" authorId="2" shapeId="0">
      <text>
        <r>
          <rPr>
            <sz val="11"/>
            <color theme="1"/>
            <rFont val="Calibri"/>
            <family val="2"/>
            <scheme val="minor"/>
          </rPr>
          <t>Introduzca un codigo UNSPSC</t>
        </r>
      </text>
    </comment>
    <comment ref="B84" authorId="2" shapeId="0">
      <text>
        <r>
          <rPr>
            <sz val="11"/>
            <color theme="1"/>
            <rFont val="Calibri"/>
            <family val="2"/>
            <scheme val="minor"/>
          </rPr>
          <t>Descripción calculada automáticamente a partir de código del artículo</t>
        </r>
      </text>
    </comment>
    <comment ref="C84" authorId="2" shapeId="0">
      <text>
        <r>
          <rPr>
            <sz val="11"/>
            <color theme="1"/>
            <rFont val="Calibri"/>
            <family val="2"/>
            <scheme val="minor"/>
          </rPr>
          <t>Seleccione un valor de la lista</t>
        </r>
      </text>
    </comment>
    <comment ref="D84" authorId="2" shapeId="0">
      <text>
        <r>
          <rPr>
            <sz val="11"/>
            <color theme="1"/>
            <rFont val="Calibri"/>
            <family val="2"/>
            <scheme val="minor"/>
          </rPr>
          <t>Introduzca un número con dos decimales como máximo. Debe ser igual o mayor a la "Cantidad Real Consumida"</t>
        </r>
      </text>
    </comment>
    <comment ref="E84" authorId="2" shapeId="0">
      <text>
        <r>
          <rPr>
            <sz val="11"/>
            <color theme="1"/>
            <rFont val="Calibri"/>
            <family val="2"/>
            <scheme val="minor"/>
          </rPr>
          <t>Introduzca un número con dos decimales como máximo</t>
        </r>
      </text>
    </comment>
    <comment ref="F84" authorId="2" shapeId="0">
      <text>
        <r>
          <rPr>
            <sz val="11"/>
            <color theme="1"/>
            <rFont val="Calibri"/>
            <family val="2"/>
            <scheme val="minor"/>
          </rPr>
          <t>Monto calculado automáticamente por el sistema</t>
        </r>
      </text>
    </comment>
    <comment ref="A143" authorId="2" shapeId="0">
      <text>
        <r>
          <rPr>
            <sz val="11"/>
            <color theme="1"/>
            <rFont val="Calibri"/>
            <family val="2"/>
            <scheme val="minor"/>
          </rPr>
          <t>Introducir un texto con el nombre o referencia de la contratación</t>
        </r>
      </text>
    </comment>
    <comment ref="B143" authorId="2" shapeId="0">
      <text>
        <r>
          <rPr>
            <sz val="11"/>
            <color theme="1"/>
            <rFont val="Calibri"/>
            <family val="2"/>
            <scheme val="minor"/>
          </rPr>
          <t>Introduzca un texto con la finalidad de la contratación</t>
        </r>
      </text>
    </comment>
    <comment ref="C143" authorId="2" shapeId="0">
      <text>
        <r>
          <rPr>
            <sz val="11"/>
            <color theme="1"/>
            <rFont val="Calibri"/>
            <family val="2"/>
            <scheme val="minor"/>
          </rPr>
          <t>Seleccionar un valor del listado</t>
        </r>
      </text>
    </comment>
    <comment ref="D143" authorId="2" shapeId="0">
      <text>
        <r>
          <rPr>
            <sz val="11"/>
            <color theme="1"/>
            <rFont val="Calibri"/>
            <family val="2"/>
            <scheme val="minor"/>
          </rPr>
          <t>Seleccione el tipo de procedimiento</t>
        </r>
      </text>
    </comment>
    <comment ref="E143" authorId="2" shapeId="0">
      <text>
        <r>
          <rPr>
            <sz val="11"/>
            <color theme="1"/>
            <rFont val="Calibri"/>
            <family val="2"/>
            <scheme val="minor"/>
          </rPr>
          <t>Seleccione un valor de la lista</t>
        </r>
      </text>
    </comment>
    <comment ref="F143" authorId="2" shapeId="0">
      <text>
        <r>
          <rPr>
            <sz val="11"/>
            <color theme="1"/>
            <rFont val="Calibri"/>
            <family val="2"/>
            <scheme val="minor"/>
          </rPr>
          <t>Introduzca el código SNIP</t>
        </r>
      </text>
    </comment>
    <comment ref="C144" authorId="2" shapeId="0">
      <text>
        <r>
          <rPr>
            <sz val="11"/>
            <color theme="1"/>
            <rFont val="Calibri"/>
            <family val="2"/>
            <scheme val="minor"/>
          </rPr>
          <t>Introduzca la fecha de inicio del proceso, en formato dd-mm-aaaa</t>
        </r>
      </text>
    </comment>
    <comment ref="F1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 authorId="2" shapeId="0">
      <text/>
    </comment>
    <comment ref="C146" authorId="2" shapeId="0">
      <text>
        <r>
          <rPr>
            <sz val="11"/>
            <color theme="1"/>
            <rFont val="Calibri"/>
            <family val="2"/>
            <scheme val="minor"/>
          </rPr>
          <t>Introduzca la fecha prevista de adjudicación, en formato dd-mm-aaaa</t>
        </r>
      </text>
    </comment>
    <comment ref="F146" authorId="2" shapeId="0">
      <text/>
    </comment>
    <comment ref="F147" authorId="2" shapeId="0">
      <text/>
    </comment>
    <comment ref="A149" authorId="2" shapeId="0">
      <text>
        <r>
          <rPr>
            <sz val="11"/>
            <color theme="1"/>
            <rFont val="Calibri"/>
            <family val="2"/>
            <scheme val="minor"/>
          </rPr>
          <t>Introduzca un codigo UNSPSC</t>
        </r>
      </text>
    </comment>
    <comment ref="B149" authorId="2" shapeId="0">
      <text>
        <r>
          <rPr>
            <sz val="11"/>
            <color theme="1"/>
            <rFont val="Calibri"/>
            <family val="2"/>
            <scheme val="minor"/>
          </rPr>
          <t>Descripción calculada automáticamente a partir de código del artículo</t>
        </r>
      </text>
    </comment>
    <comment ref="C149" authorId="2" shapeId="0">
      <text>
        <r>
          <rPr>
            <sz val="11"/>
            <color theme="1"/>
            <rFont val="Calibri"/>
            <family val="2"/>
            <scheme val="minor"/>
          </rPr>
          <t>Seleccione un valor de la lista</t>
        </r>
      </text>
    </comment>
    <comment ref="D149" authorId="2" shapeId="0">
      <text>
        <r>
          <rPr>
            <sz val="11"/>
            <color theme="1"/>
            <rFont val="Calibri"/>
            <family val="2"/>
            <scheme val="minor"/>
          </rPr>
          <t>Introduzca un número con dos decimales como máximo. Debe ser igual o mayor a la "Cantidad Real Consumida"</t>
        </r>
      </text>
    </comment>
    <comment ref="E149" authorId="2" shapeId="0">
      <text>
        <r>
          <rPr>
            <sz val="11"/>
            <color theme="1"/>
            <rFont val="Calibri"/>
            <family val="2"/>
            <scheme val="minor"/>
          </rPr>
          <t>Introduzca un número con dos decimales como máximo</t>
        </r>
      </text>
    </comment>
    <comment ref="F149" authorId="2" shapeId="0">
      <text>
        <r>
          <rPr>
            <sz val="11"/>
            <color theme="1"/>
            <rFont val="Calibri"/>
            <family val="2"/>
            <scheme val="minor"/>
          </rPr>
          <t>Monto calculado automáticamente por el sistema</t>
        </r>
      </text>
    </comment>
    <comment ref="A208" authorId="2" shapeId="0">
      <text>
        <r>
          <rPr>
            <sz val="11"/>
            <color theme="1"/>
            <rFont val="Calibri"/>
            <family val="2"/>
            <scheme val="minor"/>
          </rPr>
          <t>Introducir un texto con el nombre o referencia de la contratación</t>
        </r>
      </text>
    </comment>
    <comment ref="B208" authorId="2" shapeId="0">
      <text>
        <r>
          <rPr>
            <sz val="11"/>
            <color theme="1"/>
            <rFont val="Calibri"/>
            <family val="2"/>
            <scheme val="minor"/>
          </rPr>
          <t>Introduzca un texto con la finalidad de la contratación</t>
        </r>
      </text>
    </comment>
    <comment ref="C208" authorId="2" shapeId="0">
      <text>
        <r>
          <rPr>
            <sz val="11"/>
            <color theme="1"/>
            <rFont val="Calibri"/>
            <family val="2"/>
            <scheme val="minor"/>
          </rPr>
          <t>Seleccionar un valor del listado</t>
        </r>
      </text>
    </comment>
    <comment ref="D208" authorId="2" shapeId="0">
      <text>
        <r>
          <rPr>
            <sz val="11"/>
            <color theme="1"/>
            <rFont val="Calibri"/>
            <family val="2"/>
            <scheme val="minor"/>
          </rPr>
          <t>Seleccione el tipo de procedimiento</t>
        </r>
      </text>
    </comment>
    <comment ref="E208" authorId="2" shapeId="0">
      <text>
        <r>
          <rPr>
            <sz val="11"/>
            <color theme="1"/>
            <rFont val="Calibri"/>
            <family val="2"/>
            <scheme val="minor"/>
          </rPr>
          <t>Seleccione un valor de la lista</t>
        </r>
      </text>
    </comment>
    <comment ref="F208" authorId="2" shapeId="0">
      <text>
        <r>
          <rPr>
            <sz val="11"/>
            <color theme="1"/>
            <rFont val="Calibri"/>
            <family val="2"/>
            <scheme val="minor"/>
          </rPr>
          <t>Introduzca el código SNIP</t>
        </r>
      </text>
    </comment>
    <comment ref="C209" authorId="2" shapeId="0">
      <text>
        <r>
          <rPr>
            <sz val="11"/>
            <color theme="1"/>
            <rFont val="Calibri"/>
            <family val="2"/>
            <scheme val="minor"/>
          </rPr>
          <t>Introduzca la fecha de inicio del proceso, en formato dd-mm-aaaa</t>
        </r>
      </text>
    </comment>
    <comment ref="F2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 authorId="2" shapeId="0">
      <text/>
    </comment>
    <comment ref="C211" authorId="2" shapeId="0">
      <text>
        <r>
          <rPr>
            <sz val="11"/>
            <color theme="1"/>
            <rFont val="Calibri"/>
            <family val="2"/>
            <scheme val="minor"/>
          </rPr>
          <t>Introduzca la fecha prevista de adjudicación, en formato dd-mm-aaaa</t>
        </r>
      </text>
    </comment>
    <comment ref="F211" authorId="2" shapeId="0">
      <text/>
    </comment>
    <comment ref="F212" authorId="2" shapeId="0">
      <text/>
    </comment>
    <comment ref="A214" authorId="2" shapeId="0">
      <text>
        <r>
          <rPr>
            <sz val="11"/>
            <color theme="1"/>
            <rFont val="Calibri"/>
            <family val="2"/>
            <scheme val="minor"/>
          </rPr>
          <t>Introduzca un codigo UNSPSC</t>
        </r>
      </text>
    </comment>
    <comment ref="B214" authorId="2" shapeId="0">
      <text>
        <r>
          <rPr>
            <sz val="11"/>
            <color theme="1"/>
            <rFont val="Calibri"/>
            <family val="2"/>
            <scheme val="minor"/>
          </rPr>
          <t>Descripción calculada automáticamente a partir de código del artículo</t>
        </r>
      </text>
    </comment>
    <comment ref="C214" authorId="2" shapeId="0">
      <text>
        <r>
          <rPr>
            <sz val="11"/>
            <color theme="1"/>
            <rFont val="Calibri"/>
            <family val="2"/>
            <scheme val="minor"/>
          </rPr>
          <t>Seleccione un valor de la lista</t>
        </r>
      </text>
    </comment>
    <comment ref="D214" authorId="2" shapeId="0">
      <text>
        <r>
          <rPr>
            <sz val="11"/>
            <color theme="1"/>
            <rFont val="Calibri"/>
            <family val="2"/>
            <scheme val="minor"/>
          </rPr>
          <t>Introduzca un número con dos decimales como máximo. Debe ser igual o mayor a la "Cantidad Real Consumida"</t>
        </r>
      </text>
    </comment>
    <comment ref="E214" authorId="2" shapeId="0">
      <text>
        <r>
          <rPr>
            <sz val="11"/>
            <color theme="1"/>
            <rFont val="Calibri"/>
            <family val="2"/>
            <scheme val="minor"/>
          </rPr>
          <t>Introduzca un número con dos decimales como máximo</t>
        </r>
      </text>
    </comment>
    <comment ref="F214" authorId="2" shapeId="0">
      <text>
        <r>
          <rPr>
            <sz val="11"/>
            <color theme="1"/>
            <rFont val="Calibri"/>
            <family val="2"/>
            <scheme val="minor"/>
          </rPr>
          <t>Monto calculado automáticamente por el sistema</t>
        </r>
      </text>
    </comment>
    <comment ref="A273" authorId="2" shapeId="0">
      <text>
        <r>
          <rPr>
            <sz val="11"/>
            <color theme="1"/>
            <rFont val="Calibri"/>
            <family val="2"/>
            <scheme val="minor"/>
          </rPr>
          <t>Introducir un texto con el nombre o referencia de la contratación</t>
        </r>
      </text>
    </comment>
    <comment ref="B273" authorId="2" shapeId="0">
      <text>
        <r>
          <rPr>
            <sz val="11"/>
            <color theme="1"/>
            <rFont val="Calibri"/>
            <family val="2"/>
            <scheme val="minor"/>
          </rPr>
          <t>Introduzca un texto con la finalidad de la contratación</t>
        </r>
      </text>
    </comment>
    <comment ref="C273" authorId="2" shapeId="0">
      <text>
        <r>
          <rPr>
            <sz val="11"/>
            <color theme="1"/>
            <rFont val="Calibri"/>
            <family val="2"/>
            <scheme val="minor"/>
          </rPr>
          <t>Seleccionar un valor del listado</t>
        </r>
      </text>
    </comment>
    <comment ref="D273" authorId="2" shapeId="0">
      <text>
        <r>
          <rPr>
            <sz val="11"/>
            <color theme="1"/>
            <rFont val="Calibri"/>
            <family val="2"/>
            <scheme val="minor"/>
          </rPr>
          <t>Seleccione el tipo de procedimiento</t>
        </r>
      </text>
    </comment>
    <comment ref="E273" authorId="2" shapeId="0">
      <text>
        <r>
          <rPr>
            <sz val="11"/>
            <color theme="1"/>
            <rFont val="Calibri"/>
            <family val="2"/>
            <scheme val="minor"/>
          </rPr>
          <t>Seleccione un valor de la lista</t>
        </r>
      </text>
    </comment>
    <comment ref="F273" authorId="2" shapeId="0">
      <text>
        <r>
          <rPr>
            <sz val="11"/>
            <color theme="1"/>
            <rFont val="Calibri"/>
            <family val="2"/>
            <scheme val="minor"/>
          </rPr>
          <t>Introduzca el código SNIP</t>
        </r>
      </text>
    </comment>
    <comment ref="C274" authorId="2" shapeId="0">
      <text>
        <r>
          <rPr>
            <sz val="11"/>
            <color theme="1"/>
            <rFont val="Calibri"/>
            <family val="2"/>
            <scheme val="minor"/>
          </rPr>
          <t>Introduzca la fecha de inicio del proceso, en formato dd-mm-aaaa</t>
        </r>
      </text>
    </comment>
    <comment ref="F2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 authorId="2" shapeId="0">
      <text/>
    </comment>
    <comment ref="C276" authorId="2" shapeId="0">
      <text>
        <r>
          <rPr>
            <sz val="11"/>
            <color theme="1"/>
            <rFont val="Calibri"/>
            <family val="2"/>
            <scheme val="minor"/>
          </rPr>
          <t>Introduzca la fecha prevista de adjudicación, en formato dd-mm-aaaa</t>
        </r>
      </text>
    </comment>
    <comment ref="F276" authorId="2" shapeId="0">
      <text/>
    </comment>
    <comment ref="F277" authorId="2" shapeId="0">
      <text/>
    </comment>
    <comment ref="A279" authorId="2" shapeId="0">
      <text>
        <r>
          <rPr>
            <sz val="11"/>
            <color theme="1"/>
            <rFont val="Calibri"/>
            <family val="2"/>
            <scheme val="minor"/>
          </rPr>
          <t>Introduzca un codigo UNSPSC</t>
        </r>
      </text>
    </comment>
    <comment ref="B279" authorId="2" shapeId="0">
      <text>
        <r>
          <rPr>
            <sz val="11"/>
            <color theme="1"/>
            <rFont val="Calibri"/>
            <family val="2"/>
            <scheme val="minor"/>
          </rPr>
          <t>Descripción calculada automáticamente a partir de código del artículo</t>
        </r>
      </text>
    </comment>
    <comment ref="C279" authorId="2" shapeId="0">
      <text>
        <r>
          <rPr>
            <sz val="11"/>
            <color theme="1"/>
            <rFont val="Calibri"/>
            <family val="2"/>
            <scheme val="minor"/>
          </rPr>
          <t>Seleccione un valor de la lista</t>
        </r>
      </text>
    </comment>
    <comment ref="D279" authorId="2" shapeId="0">
      <text>
        <r>
          <rPr>
            <sz val="11"/>
            <color theme="1"/>
            <rFont val="Calibri"/>
            <family val="2"/>
            <scheme val="minor"/>
          </rPr>
          <t>Introduzca un número con dos decimales como máximo. Debe ser igual o mayor a la "Cantidad Real Consumida"</t>
        </r>
      </text>
    </comment>
    <comment ref="E279" authorId="2" shapeId="0">
      <text>
        <r>
          <rPr>
            <sz val="11"/>
            <color theme="1"/>
            <rFont val="Calibri"/>
            <family val="2"/>
            <scheme val="minor"/>
          </rPr>
          <t>Introduzca un número con dos decimales como máximo</t>
        </r>
      </text>
    </comment>
    <comment ref="F279" authorId="2" shapeId="0">
      <text>
        <r>
          <rPr>
            <sz val="11"/>
            <color theme="1"/>
            <rFont val="Calibri"/>
            <family val="2"/>
            <scheme val="minor"/>
          </rPr>
          <t>Monto calculado automáticamente por el sistema</t>
        </r>
      </text>
    </comment>
    <comment ref="A338" authorId="2" shapeId="0">
      <text>
        <r>
          <rPr>
            <sz val="11"/>
            <color theme="1"/>
            <rFont val="Calibri"/>
            <family val="2"/>
            <scheme val="minor"/>
          </rPr>
          <t>Introducir un texto con el nombre o referencia de la contratación</t>
        </r>
      </text>
    </comment>
    <comment ref="B338" authorId="2" shapeId="0">
      <text>
        <r>
          <rPr>
            <sz val="11"/>
            <color theme="1"/>
            <rFont val="Calibri"/>
            <family val="2"/>
            <scheme val="minor"/>
          </rPr>
          <t>Introduzca un texto con la finalidad de la contratación</t>
        </r>
      </text>
    </comment>
    <comment ref="C338" authorId="2" shapeId="0">
      <text>
        <r>
          <rPr>
            <sz val="11"/>
            <color theme="1"/>
            <rFont val="Calibri"/>
            <family val="2"/>
            <scheme val="minor"/>
          </rPr>
          <t>Seleccionar un valor del listado</t>
        </r>
      </text>
    </comment>
    <comment ref="D338" authorId="2" shapeId="0">
      <text>
        <r>
          <rPr>
            <sz val="11"/>
            <color theme="1"/>
            <rFont val="Calibri"/>
            <family val="2"/>
            <scheme val="minor"/>
          </rPr>
          <t>Seleccione el tipo de procedimiento</t>
        </r>
      </text>
    </comment>
    <comment ref="E338" authorId="2" shapeId="0">
      <text>
        <r>
          <rPr>
            <sz val="11"/>
            <color theme="1"/>
            <rFont val="Calibri"/>
            <family val="2"/>
            <scheme val="minor"/>
          </rPr>
          <t>Seleccione un valor de la lista</t>
        </r>
      </text>
    </comment>
    <comment ref="F338" authorId="2" shapeId="0">
      <text>
        <r>
          <rPr>
            <sz val="11"/>
            <color theme="1"/>
            <rFont val="Calibri"/>
            <family val="2"/>
            <scheme val="minor"/>
          </rPr>
          <t>Introduzca el código SNIP</t>
        </r>
      </text>
    </comment>
    <comment ref="C339" authorId="2" shapeId="0">
      <text>
        <r>
          <rPr>
            <sz val="11"/>
            <color theme="1"/>
            <rFont val="Calibri"/>
            <family val="2"/>
            <scheme val="minor"/>
          </rPr>
          <t>Introduzca la fecha de inicio del proceso, en formato dd-mm-aaaa</t>
        </r>
      </text>
    </comment>
    <comment ref="F3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 authorId="2" shapeId="0">
      <text/>
    </comment>
    <comment ref="C341" authorId="2" shapeId="0">
      <text>
        <r>
          <rPr>
            <sz val="11"/>
            <color theme="1"/>
            <rFont val="Calibri"/>
            <family val="2"/>
            <scheme val="minor"/>
          </rPr>
          <t>Introduzca la fecha prevista de adjudicación, en formato dd-mm-aaaa</t>
        </r>
      </text>
    </comment>
    <comment ref="F341" authorId="2" shapeId="0">
      <text/>
    </comment>
    <comment ref="F342" authorId="2" shapeId="0">
      <text/>
    </comment>
    <comment ref="A344" authorId="2" shapeId="0">
      <text>
        <r>
          <rPr>
            <sz val="11"/>
            <color theme="1"/>
            <rFont val="Calibri"/>
            <family val="2"/>
            <scheme val="minor"/>
          </rPr>
          <t>Introduzca un codigo UNSPSC</t>
        </r>
      </text>
    </comment>
    <comment ref="B344" authorId="2" shapeId="0">
      <text>
        <r>
          <rPr>
            <sz val="11"/>
            <color theme="1"/>
            <rFont val="Calibri"/>
            <family val="2"/>
            <scheme val="minor"/>
          </rPr>
          <t>Descripción calculada automáticamente a partir de código del artículo</t>
        </r>
      </text>
    </comment>
    <comment ref="C344" authorId="2" shapeId="0">
      <text>
        <r>
          <rPr>
            <sz val="11"/>
            <color theme="1"/>
            <rFont val="Calibri"/>
            <family val="2"/>
            <scheme val="minor"/>
          </rPr>
          <t>Seleccione un valor de la lista</t>
        </r>
      </text>
    </comment>
    <comment ref="D344" authorId="2" shapeId="0">
      <text>
        <r>
          <rPr>
            <sz val="11"/>
            <color theme="1"/>
            <rFont val="Calibri"/>
            <family val="2"/>
            <scheme val="minor"/>
          </rPr>
          <t>Introduzca un número con dos decimales como máximo. Debe ser igual o mayor a la "Cantidad Real Consumida"</t>
        </r>
      </text>
    </comment>
    <comment ref="E344" authorId="2" shapeId="0">
      <text>
        <r>
          <rPr>
            <sz val="11"/>
            <color theme="1"/>
            <rFont val="Calibri"/>
            <family val="2"/>
            <scheme val="minor"/>
          </rPr>
          <t>Introduzca un número con dos decimales como máximo</t>
        </r>
      </text>
    </comment>
    <comment ref="F344" authorId="2" shapeId="0">
      <text>
        <r>
          <rPr>
            <sz val="11"/>
            <color theme="1"/>
            <rFont val="Calibri"/>
            <family val="2"/>
            <scheme val="minor"/>
          </rPr>
          <t>Monto calculado automáticamente por el sistema</t>
        </r>
      </text>
    </comment>
    <comment ref="A382" authorId="2" shapeId="0">
      <text>
        <r>
          <rPr>
            <sz val="11"/>
            <color theme="1"/>
            <rFont val="Calibri"/>
            <family val="2"/>
            <scheme val="minor"/>
          </rPr>
          <t>Introducir un texto con el nombre o referencia de la contratación</t>
        </r>
      </text>
    </comment>
    <comment ref="B382" authorId="2" shapeId="0">
      <text>
        <r>
          <rPr>
            <sz val="11"/>
            <color theme="1"/>
            <rFont val="Calibri"/>
            <family val="2"/>
            <scheme val="minor"/>
          </rPr>
          <t>Introduzca un texto con la finalidad de la contratación</t>
        </r>
      </text>
    </comment>
    <comment ref="C382" authorId="2" shapeId="0">
      <text>
        <r>
          <rPr>
            <sz val="11"/>
            <color theme="1"/>
            <rFont val="Calibri"/>
            <family val="2"/>
            <scheme val="minor"/>
          </rPr>
          <t>Seleccionar un valor del listado</t>
        </r>
      </text>
    </comment>
    <comment ref="D382" authorId="2" shapeId="0">
      <text>
        <r>
          <rPr>
            <sz val="11"/>
            <color theme="1"/>
            <rFont val="Calibri"/>
            <family val="2"/>
            <scheme val="minor"/>
          </rPr>
          <t>Seleccione el tipo de procedimiento</t>
        </r>
      </text>
    </comment>
    <comment ref="E382" authorId="2" shapeId="0">
      <text>
        <r>
          <rPr>
            <sz val="11"/>
            <color theme="1"/>
            <rFont val="Calibri"/>
            <family val="2"/>
            <scheme val="minor"/>
          </rPr>
          <t>Seleccione un valor de la lista</t>
        </r>
      </text>
    </comment>
    <comment ref="F382" authorId="2" shapeId="0">
      <text>
        <r>
          <rPr>
            <sz val="11"/>
            <color theme="1"/>
            <rFont val="Calibri"/>
            <family val="2"/>
            <scheme val="minor"/>
          </rPr>
          <t>Introduzca el código SNIP</t>
        </r>
      </text>
    </comment>
    <comment ref="C383" authorId="2" shapeId="0">
      <text>
        <r>
          <rPr>
            <sz val="11"/>
            <color theme="1"/>
            <rFont val="Calibri"/>
            <family val="2"/>
            <scheme val="minor"/>
          </rPr>
          <t>Introduzca la fecha de inicio del proceso, en formato dd-mm-aaaa</t>
        </r>
      </text>
    </comment>
    <comment ref="F3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4" authorId="2" shapeId="0">
      <text/>
    </comment>
    <comment ref="C385" authorId="2" shapeId="0">
      <text>
        <r>
          <rPr>
            <sz val="11"/>
            <color theme="1"/>
            <rFont val="Calibri"/>
            <family val="2"/>
            <scheme val="minor"/>
          </rPr>
          <t>Introduzca la fecha prevista de adjudicación, en formato dd-mm-aaaa</t>
        </r>
      </text>
    </comment>
    <comment ref="F385" authorId="2" shapeId="0">
      <text/>
    </comment>
    <comment ref="F386" authorId="2" shapeId="0">
      <text/>
    </comment>
    <comment ref="A388" authorId="2" shapeId="0">
      <text>
        <r>
          <rPr>
            <sz val="11"/>
            <color theme="1"/>
            <rFont val="Calibri"/>
            <family val="2"/>
            <scheme val="minor"/>
          </rPr>
          <t>Introduzca un codigo UNSPSC</t>
        </r>
      </text>
    </comment>
    <comment ref="B388" authorId="2" shapeId="0">
      <text>
        <r>
          <rPr>
            <sz val="11"/>
            <color theme="1"/>
            <rFont val="Calibri"/>
            <family val="2"/>
            <scheme val="minor"/>
          </rPr>
          <t>Descripción calculada automáticamente a partir de código del artículo</t>
        </r>
      </text>
    </comment>
    <comment ref="C388" authorId="2" shapeId="0">
      <text>
        <r>
          <rPr>
            <sz val="11"/>
            <color theme="1"/>
            <rFont val="Calibri"/>
            <family val="2"/>
            <scheme val="minor"/>
          </rPr>
          <t>Seleccione un valor de la lista</t>
        </r>
      </text>
    </comment>
    <comment ref="D388" authorId="2" shapeId="0">
      <text>
        <r>
          <rPr>
            <sz val="11"/>
            <color theme="1"/>
            <rFont val="Calibri"/>
            <family val="2"/>
            <scheme val="minor"/>
          </rPr>
          <t>Introduzca un número con dos decimales como máximo. Debe ser igual o mayor a la "Cantidad Real Consumida"</t>
        </r>
      </text>
    </comment>
    <comment ref="E388" authorId="2" shapeId="0">
      <text>
        <r>
          <rPr>
            <sz val="11"/>
            <color theme="1"/>
            <rFont val="Calibri"/>
            <family val="2"/>
            <scheme val="minor"/>
          </rPr>
          <t>Introduzca un número con dos decimales como máximo</t>
        </r>
      </text>
    </comment>
    <comment ref="F388" authorId="2" shapeId="0">
      <text>
        <r>
          <rPr>
            <sz val="11"/>
            <color theme="1"/>
            <rFont val="Calibri"/>
            <family val="2"/>
            <scheme val="minor"/>
          </rPr>
          <t>Monto calculado automáticamente por el sistema</t>
        </r>
      </text>
    </comment>
    <comment ref="A426" authorId="2" shapeId="0">
      <text>
        <r>
          <rPr>
            <sz val="11"/>
            <color theme="1"/>
            <rFont val="Calibri"/>
            <family val="2"/>
            <scheme val="minor"/>
          </rPr>
          <t>Introducir un texto con el nombre o referencia de la contratación</t>
        </r>
      </text>
    </comment>
    <comment ref="B426" authorId="2" shapeId="0">
      <text>
        <r>
          <rPr>
            <sz val="11"/>
            <color theme="1"/>
            <rFont val="Calibri"/>
            <family val="2"/>
            <scheme val="minor"/>
          </rPr>
          <t>Introduzca un texto con la finalidad de la contratación</t>
        </r>
      </text>
    </comment>
    <comment ref="C426" authorId="2" shapeId="0">
      <text>
        <r>
          <rPr>
            <sz val="11"/>
            <color theme="1"/>
            <rFont val="Calibri"/>
            <family val="2"/>
            <scheme val="minor"/>
          </rPr>
          <t>Seleccionar un valor del listado</t>
        </r>
      </text>
    </comment>
    <comment ref="D426" authorId="2" shapeId="0">
      <text>
        <r>
          <rPr>
            <sz val="11"/>
            <color theme="1"/>
            <rFont val="Calibri"/>
            <family val="2"/>
            <scheme val="minor"/>
          </rPr>
          <t>Seleccione el tipo de procedimiento</t>
        </r>
      </text>
    </comment>
    <comment ref="E426" authorId="2" shapeId="0">
      <text>
        <r>
          <rPr>
            <sz val="11"/>
            <color theme="1"/>
            <rFont val="Calibri"/>
            <family val="2"/>
            <scheme val="minor"/>
          </rPr>
          <t>Seleccione un valor de la lista</t>
        </r>
      </text>
    </comment>
    <comment ref="F426" authorId="2" shapeId="0">
      <text>
        <r>
          <rPr>
            <sz val="11"/>
            <color theme="1"/>
            <rFont val="Calibri"/>
            <family val="2"/>
            <scheme val="minor"/>
          </rPr>
          <t>Introduzca el código SNIP</t>
        </r>
      </text>
    </comment>
    <comment ref="C427" authorId="2" shapeId="0">
      <text>
        <r>
          <rPr>
            <sz val="11"/>
            <color theme="1"/>
            <rFont val="Calibri"/>
            <family val="2"/>
            <scheme val="minor"/>
          </rPr>
          <t>Introduzca la fecha de inicio del proceso, en formato dd-mm-aaaa</t>
        </r>
      </text>
    </comment>
    <comment ref="F4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8" authorId="2" shapeId="0">
      <text/>
    </comment>
    <comment ref="C429" authorId="2" shapeId="0">
      <text>
        <r>
          <rPr>
            <sz val="11"/>
            <color theme="1"/>
            <rFont val="Calibri"/>
            <family val="2"/>
            <scheme val="minor"/>
          </rPr>
          <t>Introduzca la fecha prevista de adjudicación, en formato dd-mm-aaaa</t>
        </r>
      </text>
    </comment>
    <comment ref="F429" authorId="2" shapeId="0">
      <text/>
    </comment>
    <comment ref="F430" authorId="2" shapeId="0">
      <text/>
    </comment>
    <comment ref="A432" authorId="2" shapeId="0">
      <text>
        <r>
          <rPr>
            <sz val="11"/>
            <color theme="1"/>
            <rFont val="Calibri"/>
            <family val="2"/>
            <scheme val="minor"/>
          </rPr>
          <t>Introduzca un codigo UNSPSC</t>
        </r>
      </text>
    </comment>
    <comment ref="B432" authorId="2" shapeId="0">
      <text>
        <r>
          <rPr>
            <sz val="11"/>
            <color theme="1"/>
            <rFont val="Calibri"/>
            <family val="2"/>
            <scheme val="minor"/>
          </rPr>
          <t>Descripción calculada automáticamente a partir de código del artículo</t>
        </r>
      </text>
    </comment>
    <comment ref="C432" authorId="2" shapeId="0">
      <text>
        <r>
          <rPr>
            <sz val="11"/>
            <color theme="1"/>
            <rFont val="Calibri"/>
            <family val="2"/>
            <scheme val="minor"/>
          </rPr>
          <t>Seleccione un valor de la lista</t>
        </r>
      </text>
    </comment>
    <comment ref="D432" authorId="2" shapeId="0">
      <text>
        <r>
          <rPr>
            <sz val="11"/>
            <color theme="1"/>
            <rFont val="Calibri"/>
            <family val="2"/>
            <scheme val="minor"/>
          </rPr>
          <t>Introduzca un número con dos decimales como máximo. Debe ser igual o mayor a la "Cantidad Real Consumida"</t>
        </r>
      </text>
    </comment>
    <comment ref="E432" authorId="2" shapeId="0">
      <text>
        <r>
          <rPr>
            <sz val="11"/>
            <color theme="1"/>
            <rFont val="Calibri"/>
            <family val="2"/>
            <scheme val="minor"/>
          </rPr>
          <t>Introduzca un número con dos decimales como máximo</t>
        </r>
      </text>
    </comment>
    <comment ref="F432" authorId="2" shapeId="0">
      <text>
        <r>
          <rPr>
            <sz val="11"/>
            <color theme="1"/>
            <rFont val="Calibri"/>
            <family val="2"/>
            <scheme val="minor"/>
          </rPr>
          <t>Monto calculado automáticamente por el sistema</t>
        </r>
      </text>
    </comment>
    <comment ref="A470" authorId="2" shapeId="0">
      <text>
        <r>
          <rPr>
            <sz val="11"/>
            <color theme="1"/>
            <rFont val="Calibri"/>
            <family val="2"/>
            <scheme val="minor"/>
          </rPr>
          <t>Introducir un texto con el nombre o referencia de la contratación</t>
        </r>
      </text>
    </comment>
    <comment ref="B470" authorId="2" shapeId="0">
      <text>
        <r>
          <rPr>
            <sz val="11"/>
            <color theme="1"/>
            <rFont val="Calibri"/>
            <family val="2"/>
            <scheme val="minor"/>
          </rPr>
          <t>Introduzca un texto con la finalidad de la contratación</t>
        </r>
      </text>
    </comment>
    <comment ref="C470" authorId="2" shapeId="0">
      <text>
        <r>
          <rPr>
            <sz val="11"/>
            <color theme="1"/>
            <rFont val="Calibri"/>
            <family val="2"/>
            <scheme val="minor"/>
          </rPr>
          <t>Seleccionar un valor del listado</t>
        </r>
      </text>
    </comment>
    <comment ref="D470" authorId="2" shapeId="0">
      <text>
        <r>
          <rPr>
            <sz val="11"/>
            <color theme="1"/>
            <rFont val="Calibri"/>
            <family val="2"/>
            <scheme val="minor"/>
          </rPr>
          <t>Seleccione el tipo de procedimiento</t>
        </r>
      </text>
    </comment>
    <comment ref="E470" authorId="2" shapeId="0">
      <text>
        <r>
          <rPr>
            <sz val="11"/>
            <color theme="1"/>
            <rFont val="Calibri"/>
            <family val="2"/>
            <scheme val="minor"/>
          </rPr>
          <t>Seleccione un valor de la lista</t>
        </r>
      </text>
    </comment>
    <comment ref="F470" authorId="2" shapeId="0">
      <text>
        <r>
          <rPr>
            <sz val="11"/>
            <color theme="1"/>
            <rFont val="Calibri"/>
            <family val="2"/>
            <scheme val="minor"/>
          </rPr>
          <t>Introduzca el código SNIP</t>
        </r>
      </text>
    </comment>
    <comment ref="C471" authorId="2" shapeId="0">
      <text>
        <r>
          <rPr>
            <sz val="11"/>
            <color theme="1"/>
            <rFont val="Calibri"/>
            <family val="2"/>
            <scheme val="minor"/>
          </rPr>
          <t>Introduzca la fecha de inicio del proceso, en formato dd-mm-aaaa</t>
        </r>
      </text>
    </comment>
    <comment ref="F4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2" authorId="2" shapeId="0">
      <text/>
    </comment>
    <comment ref="C473" authorId="2" shapeId="0">
      <text>
        <r>
          <rPr>
            <sz val="11"/>
            <color theme="1"/>
            <rFont val="Calibri"/>
            <family val="2"/>
            <scheme val="minor"/>
          </rPr>
          <t>Introduzca la fecha prevista de adjudicación, en formato dd-mm-aaaa</t>
        </r>
      </text>
    </comment>
    <comment ref="F473" authorId="2" shapeId="0">
      <text/>
    </comment>
    <comment ref="F474" authorId="2" shapeId="0">
      <text/>
    </comment>
    <comment ref="A476" authorId="2" shapeId="0">
      <text>
        <r>
          <rPr>
            <sz val="11"/>
            <color theme="1"/>
            <rFont val="Calibri"/>
            <family val="2"/>
            <scheme val="minor"/>
          </rPr>
          <t>Introduzca un codigo UNSPSC</t>
        </r>
      </text>
    </comment>
    <comment ref="B476" authorId="2" shapeId="0">
      <text>
        <r>
          <rPr>
            <sz val="11"/>
            <color theme="1"/>
            <rFont val="Calibri"/>
            <family val="2"/>
            <scheme val="minor"/>
          </rPr>
          <t>Descripción calculada automáticamente a partir de código del artículo</t>
        </r>
      </text>
    </comment>
    <comment ref="C476" authorId="2" shapeId="0">
      <text>
        <r>
          <rPr>
            <sz val="11"/>
            <color theme="1"/>
            <rFont val="Calibri"/>
            <family val="2"/>
            <scheme val="minor"/>
          </rPr>
          <t>Seleccione un valor de la lista</t>
        </r>
      </text>
    </comment>
    <comment ref="D476" authorId="2" shapeId="0">
      <text>
        <r>
          <rPr>
            <sz val="11"/>
            <color theme="1"/>
            <rFont val="Calibri"/>
            <family val="2"/>
            <scheme val="minor"/>
          </rPr>
          <t>Introduzca un número con dos decimales como máximo. Debe ser igual o mayor a la "Cantidad Real Consumida"</t>
        </r>
      </text>
    </comment>
    <comment ref="E476" authorId="2" shapeId="0">
      <text>
        <r>
          <rPr>
            <sz val="11"/>
            <color theme="1"/>
            <rFont val="Calibri"/>
            <family val="2"/>
            <scheme val="minor"/>
          </rPr>
          <t>Introduzca un número con dos decimales como máximo</t>
        </r>
      </text>
    </comment>
    <comment ref="F476" authorId="2" shapeId="0">
      <text>
        <r>
          <rPr>
            <sz val="11"/>
            <color theme="1"/>
            <rFont val="Calibri"/>
            <family val="2"/>
            <scheme val="minor"/>
          </rPr>
          <t>Monto calculado automáticamente por el sistema</t>
        </r>
      </text>
    </comment>
    <comment ref="A514" authorId="2" shapeId="0">
      <text>
        <r>
          <rPr>
            <sz val="11"/>
            <color theme="1"/>
            <rFont val="Calibri"/>
            <family val="2"/>
            <scheme val="minor"/>
          </rPr>
          <t>Introducir un texto con el nombre o referencia de la contratación</t>
        </r>
      </text>
    </comment>
    <comment ref="B514" authorId="2" shapeId="0">
      <text>
        <r>
          <rPr>
            <sz val="11"/>
            <color theme="1"/>
            <rFont val="Calibri"/>
            <family val="2"/>
            <scheme val="minor"/>
          </rPr>
          <t>Introduzca un texto con la finalidad de la contratación</t>
        </r>
      </text>
    </comment>
    <comment ref="C514" authorId="2" shapeId="0">
      <text>
        <r>
          <rPr>
            <sz val="11"/>
            <color theme="1"/>
            <rFont val="Calibri"/>
            <family val="2"/>
            <scheme val="minor"/>
          </rPr>
          <t>Seleccionar un valor del listado</t>
        </r>
      </text>
    </comment>
    <comment ref="D514" authorId="2" shapeId="0">
      <text>
        <r>
          <rPr>
            <sz val="11"/>
            <color theme="1"/>
            <rFont val="Calibri"/>
            <family val="2"/>
            <scheme val="minor"/>
          </rPr>
          <t>Seleccione el tipo de procedimiento</t>
        </r>
      </text>
    </comment>
    <comment ref="E514" authorId="2" shapeId="0">
      <text>
        <r>
          <rPr>
            <sz val="11"/>
            <color theme="1"/>
            <rFont val="Calibri"/>
            <family val="2"/>
            <scheme val="minor"/>
          </rPr>
          <t>Seleccione un valor de la lista</t>
        </r>
      </text>
    </comment>
    <comment ref="F514" authorId="2" shapeId="0">
      <text>
        <r>
          <rPr>
            <sz val="11"/>
            <color theme="1"/>
            <rFont val="Calibri"/>
            <family val="2"/>
            <scheme val="minor"/>
          </rPr>
          <t>Introduzca el código SNIP</t>
        </r>
      </text>
    </comment>
    <comment ref="C515" authorId="2" shapeId="0">
      <text>
        <r>
          <rPr>
            <sz val="11"/>
            <color theme="1"/>
            <rFont val="Calibri"/>
            <family val="2"/>
            <scheme val="minor"/>
          </rPr>
          <t>Introduzca la fecha de inicio del proceso, en formato dd-mm-aaaa</t>
        </r>
      </text>
    </comment>
    <comment ref="F5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6" authorId="2" shapeId="0">
      <text/>
    </comment>
    <comment ref="C517" authorId="2" shapeId="0">
      <text>
        <r>
          <rPr>
            <sz val="11"/>
            <color theme="1"/>
            <rFont val="Calibri"/>
            <family val="2"/>
            <scheme val="minor"/>
          </rPr>
          <t>Introduzca la fecha prevista de adjudicación, en formato dd-mm-aaaa</t>
        </r>
      </text>
    </comment>
    <comment ref="F517" authorId="2" shapeId="0">
      <text/>
    </comment>
    <comment ref="F518" authorId="2" shapeId="0">
      <text/>
    </comment>
    <comment ref="A520" authorId="2" shapeId="0">
      <text>
        <r>
          <rPr>
            <sz val="11"/>
            <color theme="1"/>
            <rFont val="Calibri"/>
            <family val="2"/>
            <scheme val="minor"/>
          </rPr>
          <t>Introduzca un codigo UNSPSC</t>
        </r>
      </text>
    </comment>
    <comment ref="B520" authorId="2" shapeId="0">
      <text>
        <r>
          <rPr>
            <sz val="11"/>
            <color theme="1"/>
            <rFont val="Calibri"/>
            <family val="2"/>
            <scheme val="minor"/>
          </rPr>
          <t>Descripción calculada automáticamente a partir de código del artículo</t>
        </r>
      </text>
    </comment>
    <comment ref="C520" authorId="2" shapeId="0">
      <text>
        <r>
          <rPr>
            <sz val="11"/>
            <color theme="1"/>
            <rFont val="Calibri"/>
            <family val="2"/>
            <scheme val="minor"/>
          </rPr>
          <t>Seleccione un valor de la lista</t>
        </r>
      </text>
    </comment>
    <comment ref="D520" authorId="2" shapeId="0">
      <text>
        <r>
          <rPr>
            <sz val="11"/>
            <color theme="1"/>
            <rFont val="Calibri"/>
            <family val="2"/>
            <scheme val="minor"/>
          </rPr>
          <t>Introduzca un número con dos decimales como máximo. Debe ser igual o mayor a la "Cantidad Real Consumida"</t>
        </r>
      </text>
    </comment>
    <comment ref="E520" authorId="2" shapeId="0">
      <text>
        <r>
          <rPr>
            <sz val="11"/>
            <color theme="1"/>
            <rFont val="Calibri"/>
            <family val="2"/>
            <scheme val="minor"/>
          </rPr>
          <t>Introduzca un número con dos decimales como máximo</t>
        </r>
      </text>
    </comment>
    <comment ref="F520" authorId="2" shapeId="0">
      <text>
        <r>
          <rPr>
            <sz val="11"/>
            <color theme="1"/>
            <rFont val="Calibri"/>
            <family val="2"/>
            <scheme val="minor"/>
          </rPr>
          <t>Monto calculado automáticamente por el sistema</t>
        </r>
      </text>
    </comment>
    <comment ref="A583" authorId="2" shapeId="0">
      <text>
        <r>
          <rPr>
            <sz val="11"/>
            <color theme="1"/>
            <rFont val="Calibri"/>
            <family val="2"/>
            <scheme val="minor"/>
          </rPr>
          <t>Introducir un texto con el nombre o referencia de la contratación</t>
        </r>
      </text>
    </comment>
    <comment ref="B583" authorId="2" shapeId="0">
      <text>
        <r>
          <rPr>
            <sz val="11"/>
            <color theme="1"/>
            <rFont val="Calibri"/>
            <family val="2"/>
            <scheme val="minor"/>
          </rPr>
          <t>Introduzca un texto con la finalidad de la contratación</t>
        </r>
      </text>
    </comment>
    <comment ref="C583" authorId="2" shapeId="0">
      <text>
        <r>
          <rPr>
            <sz val="11"/>
            <color theme="1"/>
            <rFont val="Calibri"/>
            <family val="2"/>
            <scheme val="minor"/>
          </rPr>
          <t>Seleccionar un valor del listado</t>
        </r>
      </text>
    </comment>
    <comment ref="D583" authorId="2" shapeId="0">
      <text>
        <r>
          <rPr>
            <sz val="11"/>
            <color theme="1"/>
            <rFont val="Calibri"/>
            <family val="2"/>
            <scheme val="minor"/>
          </rPr>
          <t>Seleccione el tipo de procedimiento</t>
        </r>
      </text>
    </comment>
    <comment ref="E583" authorId="2" shapeId="0">
      <text>
        <r>
          <rPr>
            <sz val="11"/>
            <color theme="1"/>
            <rFont val="Calibri"/>
            <family val="2"/>
            <scheme val="minor"/>
          </rPr>
          <t>Seleccione un valor de la lista</t>
        </r>
      </text>
    </comment>
    <comment ref="F583" authorId="2" shapeId="0">
      <text>
        <r>
          <rPr>
            <sz val="11"/>
            <color theme="1"/>
            <rFont val="Calibri"/>
            <family val="2"/>
            <scheme val="minor"/>
          </rPr>
          <t>Introduzca el código SNIP</t>
        </r>
      </text>
    </comment>
    <comment ref="C584" authorId="2" shapeId="0">
      <text>
        <r>
          <rPr>
            <sz val="11"/>
            <color theme="1"/>
            <rFont val="Calibri"/>
            <family val="2"/>
            <scheme val="minor"/>
          </rPr>
          <t>Introduzca la fecha de inicio del proceso, en formato dd-mm-aaaa</t>
        </r>
      </text>
    </comment>
    <comment ref="F5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5" authorId="2" shapeId="0">
      <text/>
    </comment>
    <comment ref="C586" authorId="2" shapeId="0">
      <text>
        <r>
          <rPr>
            <sz val="11"/>
            <color theme="1"/>
            <rFont val="Calibri"/>
            <family val="2"/>
            <scheme val="minor"/>
          </rPr>
          <t>Introduzca la fecha prevista de adjudicación, en formato dd-mm-aaaa</t>
        </r>
      </text>
    </comment>
    <comment ref="F586" authorId="2" shapeId="0">
      <text/>
    </comment>
    <comment ref="F587" authorId="2" shapeId="0">
      <text/>
    </comment>
    <comment ref="A589" authorId="2" shapeId="0">
      <text>
        <r>
          <rPr>
            <sz val="11"/>
            <color theme="1"/>
            <rFont val="Calibri"/>
            <family val="2"/>
            <scheme val="minor"/>
          </rPr>
          <t>Introduzca un codigo UNSPSC</t>
        </r>
      </text>
    </comment>
    <comment ref="B589" authorId="2" shapeId="0">
      <text>
        <r>
          <rPr>
            <sz val="11"/>
            <color theme="1"/>
            <rFont val="Calibri"/>
            <family val="2"/>
            <scheme val="minor"/>
          </rPr>
          <t>Descripción calculada automáticamente a partir de código del artículo</t>
        </r>
      </text>
    </comment>
    <comment ref="C589" authorId="2" shapeId="0">
      <text>
        <r>
          <rPr>
            <sz val="11"/>
            <color theme="1"/>
            <rFont val="Calibri"/>
            <family val="2"/>
            <scheme val="minor"/>
          </rPr>
          <t>Seleccione un valor de la lista</t>
        </r>
      </text>
    </comment>
    <comment ref="D589" authorId="2" shapeId="0">
      <text>
        <r>
          <rPr>
            <sz val="11"/>
            <color theme="1"/>
            <rFont val="Calibri"/>
            <family val="2"/>
            <scheme val="minor"/>
          </rPr>
          <t>Introduzca un número con dos decimales como máximo. Debe ser igual o mayor a la "Cantidad Real Consumida"</t>
        </r>
      </text>
    </comment>
    <comment ref="E589" authorId="2" shapeId="0">
      <text>
        <r>
          <rPr>
            <sz val="11"/>
            <color theme="1"/>
            <rFont val="Calibri"/>
            <family val="2"/>
            <scheme val="minor"/>
          </rPr>
          <t>Introduzca un número con dos decimales como máximo</t>
        </r>
      </text>
    </comment>
    <comment ref="F589" authorId="2" shapeId="0">
      <text>
        <r>
          <rPr>
            <sz val="11"/>
            <color theme="1"/>
            <rFont val="Calibri"/>
            <family val="2"/>
            <scheme val="minor"/>
          </rPr>
          <t>Monto calculado automáticamente por el sistema</t>
        </r>
      </text>
    </comment>
    <comment ref="A641" authorId="2" shapeId="0">
      <text>
        <r>
          <rPr>
            <sz val="11"/>
            <color theme="1"/>
            <rFont val="Calibri"/>
            <family val="2"/>
            <scheme val="minor"/>
          </rPr>
          <t>Introducir un texto con el nombre o referencia de la contratación</t>
        </r>
      </text>
    </comment>
    <comment ref="B641" authorId="2" shapeId="0">
      <text>
        <r>
          <rPr>
            <sz val="11"/>
            <color theme="1"/>
            <rFont val="Calibri"/>
            <family val="2"/>
            <scheme val="minor"/>
          </rPr>
          <t>Introduzca un texto con la finalidad de la contratación</t>
        </r>
      </text>
    </comment>
    <comment ref="C641" authorId="2" shapeId="0">
      <text>
        <r>
          <rPr>
            <sz val="11"/>
            <color theme="1"/>
            <rFont val="Calibri"/>
            <family val="2"/>
            <scheme val="minor"/>
          </rPr>
          <t>Seleccionar un valor del listado</t>
        </r>
      </text>
    </comment>
    <comment ref="D641" authorId="2" shapeId="0">
      <text>
        <r>
          <rPr>
            <sz val="11"/>
            <color theme="1"/>
            <rFont val="Calibri"/>
            <family val="2"/>
            <scheme val="minor"/>
          </rPr>
          <t>Seleccione el tipo de procedimiento</t>
        </r>
      </text>
    </comment>
    <comment ref="E641" authorId="2" shapeId="0">
      <text>
        <r>
          <rPr>
            <sz val="11"/>
            <color theme="1"/>
            <rFont val="Calibri"/>
            <family val="2"/>
            <scheme val="minor"/>
          </rPr>
          <t>Seleccione un valor de la lista</t>
        </r>
      </text>
    </comment>
    <comment ref="F641" authorId="2" shapeId="0">
      <text>
        <r>
          <rPr>
            <sz val="11"/>
            <color theme="1"/>
            <rFont val="Calibri"/>
            <family val="2"/>
            <scheme val="minor"/>
          </rPr>
          <t>Introduzca el código SNIP</t>
        </r>
      </text>
    </comment>
    <comment ref="C642" authorId="2" shapeId="0">
      <text>
        <r>
          <rPr>
            <sz val="11"/>
            <color theme="1"/>
            <rFont val="Calibri"/>
            <family val="2"/>
            <scheme val="minor"/>
          </rPr>
          <t>Introduzca la fecha de inicio del proceso, en formato dd-mm-aaaa</t>
        </r>
      </text>
    </comment>
    <comment ref="F6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3" authorId="2" shapeId="0">
      <text/>
    </comment>
    <comment ref="C644" authorId="2" shapeId="0">
      <text>
        <r>
          <rPr>
            <sz val="11"/>
            <color theme="1"/>
            <rFont val="Calibri"/>
            <family val="2"/>
            <scheme val="minor"/>
          </rPr>
          <t>Introduzca la fecha prevista de adjudicación, en formato dd-mm-aaaa</t>
        </r>
      </text>
    </comment>
    <comment ref="F644" authorId="2" shapeId="0">
      <text/>
    </comment>
    <comment ref="F645" authorId="2" shapeId="0">
      <text/>
    </comment>
    <comment ref="A647" authorId="2" shapeId="0">
      <text>
        <r>
          <rPr>
            <sz val="11"/>
            <color theme="1"/>
            <rFont val="Calibri"/>
            <family val="2"/>
            <scheme val="minor"/>
          </rPr>
          <t>Introduzca un codigo UNSPSC</t>
        </r>
      </text>
    </comment>
    <comment ref="B647" authorId="2" shapeId="0">
      <text>
        <r>
          <rPr>
            <sz val="11"/>
            <color theme="1"/>
            <rFont val="Calibri"/>
            <family val="2"/>
            <scheme val="minor"/>
          </rPr>
          <t>Descripción calculada automáticamente a partir de código del artículo</t>
        </r>
      </text>
    </comment>
    <comment ref="C647" authorId="2" shapeId="0">
      <text>
        <r>
          <rPr>
            <sz val="11"/>
            <color theme="1"/>
            <rFont val="Calibri"/>
            <family val="2"/>
            <scheme val="minor"/>
          </rPr>
          <t>Seleccione un valor de la lista</t>
        </r>
      </text>
    </comment>
    <comment ref="D647" authorId="2" shapeId="0">
      <text>
        <r>
          <rPr>
            <sz val="11"/>
            <color theme="1"/>
            <rFont val="Calibri"/>
            <family val="2"/>
            <scheme val="minor"/>
          </rPr>
          <t>Introduzca un número con dos decimales como máximo. Debe ser igual o mayor a la "Cantidad Real Consumida"</t>
        </r>
      </text>
    </comment>
    <comment ref="E647" authorId="2" shapeId="0">
      <text>
        <r>
          <rPr>
            <sz val="11"/>
            <color theme="1"/>
            <rFont val="Calibri"/>
            <family val="2"/>
            <scheme val="minor"/>
          </rPr>
          <t>Introduzca un número con dos decimales como máximo</t>
        </r>
      </text>
    </comment>
    <comment ref="F647" authorId="2" shapeId="0">
      <text>
        <r>
          <rPr>
            <sz val="11"/>
            <color theme="1"/>
            <rFont val="Calibri"/>
            <family val="2"/>
            <scheme val="minor"/>
          </rPr>
          <t>Monto calculado automáticamente por el sistema</t>
        </r>
      </text>
    </comment>
    <comment ref="A653" authorId="2" shapeId="0">
      <text>
        <r>
          <rPr>
            <sz val="11"/>
            <color theme="1"/>
            <rFont val="Calibri"/>
            <family val="2"/>
            <scheme val="minor"/>
          </rPr>
          <t>Introducir un texto con el nombre o referencia de la contratación</t>
        </r>
      </text>
    </comment>
    <comment ref="B653" authorId="2" shapeId="0">
      <text>
        <r>
          <rPr>
            <sz val="11"/>
            <color theme="1"/>
            <rFont val="Calibri"/>
            <family val="2"/>
            <scheme val="minor"/>
          </rPr>
          <t>Introduzca un texto con la finalidad de la contratación</t>
        </r>
      </text>
    </comment>
    <comment ref="C653" authorId="2" shapeId="0">
      <text>
        <r>
          <rPr>
            <sz val="11"/>
            <color theme="1"/>
            <rFont val="Calibri"/>
            <family val="2"/>
            <scheme val="minor"/>
          </rPr>
          <t>Seleccionar un valor del listado</t>
        </r>
      </text>
    </comment>
    <comment ref="D653" authorId="2" shapeId="0">
      <text>
        <r>
          <rPr>
            <sz val="11"/>
            <color theme="1"/>
            <rFont val="Calibri"/>
            <family val="2"/>
            <scheme val="minor"/>
          </rPr>
          <t>Seleccione el tipo de procedimiento</t>
        </r>
      </text>
    </comment>
    <comment ref="E653" authorId="2" shapeId="0">
      <text>
        <r>
          <rPr>
            <sz val="11"/>
            <color theme="1"/>
            <rFont val="Calibri"/>
            <family val="2"/>
            <scheme val="minor"/>
          </rPr>
          <t>Seleccione un valor de la lista</t>
        </r>
      </text>
    </comment>
    <comment ref="F653" authorId="2" shapeId="0">
      <text>
        <r>
          <rPr>
            <sz val="11"/>
            <color theme="1"/>
            <rFont val="Calibri"/>
            <family val="2"/>
            <scheme val="minor"/>
          </rPr>
          <t>Introduzca el código SNIP</t>
        </r>
      </text>
    </comment>
    <comment ref="C654" authorId="2" shapeId="0">
      <text>
        <r>
          <rPr>
            <sz val="11"/>
            <color theme="1"/>
            <rFont val="Calibri"/>
            <family val="2"/>
            <scheme val="minor"/>
          </rPr>
          <t>Introduzca la fecha de inicio del proceso, en formato dd-mm-aaaa</t>
        </r>
      </text>
    </comment>
    <comment ref="F6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5" authorId="2" shapeId="0">
      <text/>
    </comment>
    <comment ref="C656" authorId="2" shapeId="0">
      <text>
        <r>
          <rPr>
            <sz val="11"/>
            <color theme="1"/>
            <rFont val="Calibri"/>
            <family val="2"/>
            <scheme val="minor"/>
          </rPr>
          <t>Introduzca la fecha de inicio del proceso, en formato dd-mm-aaaa</t>
        </r>
      </text>
    </comment>
    <comment ref="F656" authorId="2" shapeId="0">
      <text/>
    </comment>
    <comment ref="F657" authorId="2" shapeId="0">
      <text/>
    </comment>
    <comment ref="A659" authorId="2" shapeId="0">
      <text>
        <r>
          <rPr>
            <sz val="11"/>
            <color theme="1"/>
            <rFont val="Calibri"/>
            <family val="2"/>
            <scheme val="minor"/>
          </rPr>
          <t>Introduzca un codigo UNSPSC</t>
        </r>
      </text>
    </comment>
    <comment ref="B659" authorId="2" shapeId="0">
      <text>
        <r>
          <rPr>
            <sz val="11"/>
            <color theme="1"/>
            <rFont val="Calibri"/>
            <family val="2"/>
            <scheme val="minor"/>
          </rPr>
          <t>Descripción calculada automáticamente a partir de código del artículo</t>
        </r>
      </text>
    </comment>
    <comment ref="C659" authorId="2" shapeId="0">
      <text>
        <r>
          <rPr>
            <sz val="11"/>
            <color theme="1"/>
            <rFont val="Calibri"/>
            <family val="2"/>
            <scheme val="minor"/>
          </rPr>
          <t>Seleccione un valor de la lista</t>
        </r>
      </text>
    </comment>
    <comment ref="D659" authorId="2" shapeId="0">
      <text>
        <r>
          <rPr>
            <sz val="11"/>
            <color theme="1"/>
            <rFont val="Calibri"/>
            <family val="2"/>
            <scheme val="minor"/>
          </rPr>
          <t>Introduzca un número con dos decimales como máximo. Debe ser igual o mayor a la "Cantidad Real Consumida"</t>
        </r>
      </text>
    </comment>
    <comment ref="E659" authorId="2" shapeId="0">
      <text>
        <r>
          <rPr>
            <sz val="11"/>
            <color theme="1"/>
            <rFont val="Calibri"/>
            <family val="2"/>
            <scheme val="minor"/>
          </rPr>
          <t>Introduzca un número con dos decimales como máximo</t>
        </r>
      </text>
    </comment>
    <comment ref="F659" authorId="2" shapeId="0">
      <text>
        <r>
          <rPr>
            <sz val="11"/>
            <color theme="1"/>
            <rFont val="Calibri"/>
            <family val="2"/>
            <scheme val="minor"/>
          </rPr>
          <t>Monto calculado automáticamente por el sistema</t>
        </r>
      </text>
    </comment>
    <comment ref="A703" authorId="2" shapeId="0">
      <text>
        <r>
          <rPr>
            <sz val="11"/>
            <color theme="1"/>
            <rFont val="Calibri"/>
            <family val="2"/>
            <scheme val="minor"/>
          </rPr>
          <t>Introducir un texto con el nombre o referencia de la contratación</t>
        </r>
      </text>
    </comment>
    <comment ref="B703" authorId="2" shapeId="0">
      <text>
        <r>
          <rPr>
            <sz val="11"/>
            <color theme="1"/>
            <rFont val="Calibri"/>
            <family val="2"/>
            <scheme val="minor"/>
          </rPr>
          <t>Introduzca un texto con la finalidad de la contratación</t>
        </r>
      </text>
    </comment>
    <comment ref="C703" authorId="2" shapeId="0">
      <text>
        <r>
          <rPr>
            <sz val="11"/>
            <color theme="1"/>
            <rFont val="Calibri"/>
            <family val="2"/>
            <scheme val="minor"/>
          </rPr>
          <t>Seleccionar un valor del listado</t>
        </r>
      </text>
    </comment>
    <comment ref="D703" authorId="2" shapeId="0">
      <text>
        <r>
          <rPr>
            <sz val="11"/>
            <color theme="1"/>
            <rFont val="Calibri"/>
            <family val="2"/>
            <scheme val="minor"/>
          </rPr>
          <t>Seleccione el tipo de procedimiento</t>
        </r>
      </text>
    </comment>
    <comment ref="E703" authorId="2" shapeId="0">
      <text>
        <r>
          <rPr>
            <sz val="11"/>
            <color theme="1"/>
            <rFont val="Calibri"/>
            <family val="2"/>
            <scheme val="minor"/>
          </rPr>
          <t>Seleccione un valor de la lista</t>
        </r>
      </text>
    </comment>
    <comment ref="F703" authorId="2" shapeId="0">
      <text>
        <r>
          <rPr>
            <sz val="11"/>
            <color theme="1"/>
            <rFont val="Calibri"/>
            <family val="2"/>
            <scheme val="minor"/>
          </rPr>
          <t>Introduzca el código SNIP</t>
        </r>
      </text>
    </comment>
    <comment ref="C704" authorId="2" shapeId="0">
      <text>
        <r>
          <rPr>
            <sz val="11"/>
            <color theme="1"/>
            <rFont val="Calibri"/>
            <family val="2"/>
            <scheme val="minor"/>
          </rPr>
          <t>Introduzca la fecha de inicio del proceso, en formato dd-mm-aaaa</t>
        </r>
      </text>
    </comment>
    <comment ref="F7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5" authorId="2" shapeId="0">
      <text/>
    </comment>
    <comment ref="C706" authorId="2" shapeId="0">
      <text>
        <r>
          <rPr>
            <sz val="11"/>
            <color theme="1"/>
            <rFont val="Calibri"/>
            <family val="2"/>
            <scheme val="minor"/>
          </rPr>
          <t>Introduzca la fecha prevista de adjudicación, en formato dd-mm-aaaa</t>
        </r>
      </text>
    </comment>
    <comment ref="F706" authorId="2" shapeId="0">
      <text/>
    </comment>
    <comment ref="F707" authorId="2" shapeId="0">
      <text/>
    </comment>
    <comment ref="A709" authorId="2" shapeId="0">
      <text>
        <r>
          <rPr>
            <sz val="11"/>
            <color theme="1"/>
            <rFont val="Calibri"/>
            <family val="2"/>
            <scheme val="minor"/>
          </rPr>
          <t>Introduzca un codigo UNSPSC</t>
        </r>
      </text>
    </comment>
    <comment ref="B709" authorId="2" shapeId="0">
      <text>
        <r>
          <rPr>
            <sz val="11"/>
            <color theme="1"/>
            <rFont val="Calibri"/>
            <family val="2"/>
            <scheme val="minor"/>
          </rPr>
          <t>Descripción calculada automáticamente a partir de código del artículo</t>
        </r>
      </text>
    </comment>
    <comment ref="C709" authorId="2" shapeId="0">
      <text>
        <r>
          <rPr>
            <sz val="11"/>
            <color theme="1"/>
            <rFont val="Calibri"/>
            <family val="2"/>
            <scheme val="minor"/>
          </rPr>
          <t>Seleccione un valor de la lista</t>
        </r>
      </text>
    </comment>
    <comment ref="D709" authorId="2" shapeId="0">
      <text>
        <r>
          <rPr>
            <sz val="11"/>
            <color theme="1"/>
            <rFont val="Calibri"/>
            <family val="2"/>
            <scheme val="minor"/>
          </rPr>
          <t>Introduzca un número con dos decimales como máximo. Debe ser igual o mayor a la "Cantidad Real Consumida"</t>
        </r>
      </text>
    </comment>
    <comment ref="E709" authorId="2" shapeId="0">
      <text>
        <r>
          <rPr>
            <sz val="11"/>
            <color theme="1"/>
            <rFont val="Calibri"/>
            <family val="2"/>
            <scheme val="minor"/>
          </rPr>
          <t>Introduzca un número con dos decimales como máximo</t>
        </r>
      </text>
    </comment>
    <comment ref="F709" authorId="2" shapeId="0">
      <text>
        <r>
          <rPr>
            <sz val="11"/>
            <color theme="1"/>
            <rFont val="Calibri"/>
            <family val="2"/>
            <scheme val="minor"/>
          </rPr>
          <t>Monto calculado automáticamente por el sistema</t>
        </r>
      </text>
    </comment>
    <comment ref="A749" authorId="2" shapeId="0">
      <text>
        <r>
          <rPr>
            <sz val="11"/>
            <color theme="1"/>
            <rFont val="Calibri"/>
            <family val="2"/>
            <scheme val="minor"/>
          </rPr>
          <t>Introducir un texto con el nombre o referencia de la contratación</t>
        </r>
      </text>
    </comment>
    <comment ref="B749" authorId="2" shapeId="0">
      <text>
        <r>
          <rPr>
            <sz val="11"/>
            <color theme="1"/>
            <rFont val="Calibri"/>
            <family val="2"/>
            <scheme val="minor"/>
          </rPr>
          <t>Introduzca un texto con la finalidad de la contratación</t>
        </r>
      </text>
    </comment>
    <comment ref="C749" authorId="2" shapeId="0">
      <text>
        <r>
          <rPr>
            <sz val="11"/>
            <color theme="1"/>
            <rFont val="Calibri"/>
            <family val="2"/>
            <scheme val="minor"/>
          </rPr>
          <t>Seleccionar un valor del listado</t>
        </r>
      </text>
    </comment>
    <comment ref="D749" authorId="2" shapeId="0">
      <text>
        <r>
          <rPr>
            <sz val="11"/>
            <color theme="1"/>
            <rFont val="Calibri"/>
            <family val="2"/>
            <scheme val="minor"/>
          </rPr>
          <t>Seleccione el tipo de procedimiento</t>
        </r>
      </text>
    </comment>
    <comment ref="E749" authorId="2" shapeId="0">
      <text>
        <r>
          <rPr>
            <sz val="11"/>
            <color theme="1"/>
            <rFont val="Calibri"/>
            <family val="2"/>
            <scheme val="minor"/>
          </rPr>
          <t>Seleccione un valor de la lista</t>
        </r>
      </text>
    </comment>
    <comment ref="F749" authorId="2" shapeId="0">
      <text>
        <r>
          <rPr>
            <sz val="11"/>
            <color theme="1"/>
            <rFont val="Calibri"/>
            <family val="2"/>
            <scheme val="minor"/>
          </rPr>
          <t>Introduzca el código SNIP</t>
        </r>
      </text>
    </comment>
    <comment ref="C750" authorId="2" shapeId="0">
      <text>
        <r>
          <rPr>
            <sz val="11"/>
            <color theme="1"/>
            <rFont val="Calibri"/>
            <family val="2"/>
            <scheme val="minor"/>
          </rPr>
          <t>Introduzca la fecha de inicio del proceso, en formato dd-mm-aaaa</t>
        </r>
      </text>
    </comment>
    <comment ref="F7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1" authorId="2" shapeId="0">
      <text/>
    </comment>
    <comment ref="C752" authorId="2" shapeId="0">
      <text>
        <r>
          <rPr>
            <sz val="11"/>
            <color theme="1"/>
            <rFont val="Calibri"/>
            <family val="2"/>
            <scheme val="minor"/>
          </rPr>
          <t>Introduzca la fecha prevista de adjudicación, en formato dd-mm-aaaa</t>
        </r>
      </text>
    </comment>
    <comment ref="F752" authorId="2" shapeId="0">
      <text/>
    </comment>
    <comment ref="F753" authorId="2" shapeId="0">
      <text/>
    </comment>
    <comment ref="A755" authorId="2" shapeId="0">
      <text>
        <r>
          <rPr>
            <sz val="11"/>
            <color theme="1"/>
            <rFont val="Calibri"/>
            <family val="2"/>
            <scheme val="minor"/>
          </rPr>
          <t>Introduzca un codigo UNSPSC</t>
        </r>
      </text>
    </comment>
    <comment ref="B755" authorId="2" shapeId="0">
      <text>
        <r>
          <rPr>
            <sz val="11"/>
            <color theme="1"/>
            <rFont val="Calibri"/>
            <family val="2"/>
            <scheme val="minor"/>
          </rPr>
          <t>Descripción calculada automáticamente a partir de código del artículo</t>
        </r>
      </text>
    </comment>
    <comment ref="C755" authorId="2" shapeId="0">
      <text>
        <r>
          <rPr>
            <sz val="11"/>
            <color theme="1"/>
            <rFont val="Calibri"/>
            <family val="2"/>
            <scheme val="minor"/>
          </rPr>
          <t>Seleccione un valor de la lista</t>
        </r>
      </text>
    </comment>
    <comment ref="D755" authorId="2" shapeId="0">
      <text>
        <r>
          <rPr>
            <sz val="11"/>
            <color theme="1"/>
            <rFont val="Calibri"/>
            <family val="2"/>
            <scheme val="minor"/>
          </rPr>
          <t>Introduzca un número con dos decimales como máximo. Debe ser igual o mayor a la "Cantidad Real Consumida"</t>
        </r>
      </text>
    </comment>
    <comment ref="E755" authorId="2" shapeId="0">
      <text>
        <r>
          <rPr>
            <sz val="11"/>
            <color theme="1"/>
            <rFont val="Calibri"/>
            <family val="2"/>
            <scheme val="minor"/>
          </rPr>
          <t>Introduzca un número con dos decimales como máximo</t>
        </r>
      </text>
    </comment>
    <comment ref="F755" authorId="2" shapeId="0">
      <text>
        <r>
          <rPr>
            <sz val="11"/>
            <color theme="1"/>
            <rFont val="Calibri"/>
            <family val="2"/>
            <scheme val="minor"/>
          </rPr>
          <t>Monto calculado automáticamente por el sistema</t>
        </r>
      </text>
    </comment>
    <comment ref="A782" authorId="2" shapeId="0">
      <text>
        <r>
          <rPr>
            <sz val="11"/>
            <color theme="1"/>
            <rFont val="Calibri"/>
            <family val="2"/>
            <scheme val="minor"/>
          </rPr>
          <t>Introducir un texto con el nombre o referencia de la contratación</t>
        </r>
      </text>
    </comment>
    <comment ref="B782" authorId="2" shapeId="0">
      <text>
        <r>
          <rPr>
            <sz val="11"/>
            <color theme="1"/>
            <rFont val="Calibri"/>
            <family val="2"/>
            <scheme val="minor"/>
          </rPr>
          <t>Introduzca un texto con la finalidad de la contratación</t>
        </r>
      </text>
    </comment>
    <comment ref="C782" authorId="2" shapeId="0">
      <text>
        <r>
          <rPr>
            <sz val="11"/>
            <color theme="1"/>
            <rFont val="Calibri"/>
            <family val="2"/>
            <scheme val="minor"/>
          </rPr>
          <t>Seleccionar un valor del listado</t>
        </r>
      </text>
    </comment>
    <comment ref="D782" authorId="2" shapeId="0">
      <text>
        <r>
          <rPr>
            <sz val="11"/>
            <color theme="1"/>
            <rFont val="Calibri"/>
            <family val="2"/>
            <scheme val="minor"/>
          </rPr>
          <t>Seleccione el tipo de procedimiento</t>
        </r>
      </text>
    </comment>
    <comment ref="E782" authorId="2" shapeId="0">
      <text>
        <r>
          <rPr>
            <sz val="11"/>
            <color theme="1"/>
            <rFont val="Calibri"/>
            <family val="2"/>
            <scheme val="minor"/>
          </rPr>
          <t>Seleccione un valor de la lista</t>
        </r>
      </text>
    </comment>
    <comment ref="F782" authorId="2" shapeId="0">
      <text>
        <r>
          <rPr>
            <sz val="11"/>
            <color theme="1"/>
            <rFont val="Calibri"/>
            <family val="2"/>
            <scheme val="minor"/>
          </rPr>
          <t>Introduzca el código SNIP</t>
        </r>
      </text>
    </comment>
    <comment ref="C783" authorId="2" shapeId="0">
      <text>
        <r>
          <rPr>
            <sz val="11"/>
            <color theme="1"/>
            <rFont val="Calibri"/>
            <family val="2"/>
            <scheme val="minor"/>
          </rPr>
          <t>Introduzca la fecha de inicio del proceso, en formato dd-mm-aaaa</t>
        </r>
      </text>
    </comment>
    <comment ref="F7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4" authorId="2" shapeId="0">
      <text/>
    </comment>
    <comment ref="C785" authorId="2" shapeId="0">
      <text>
        <r>
          <rPr>
            <sz val="11"/>
            <color theme="1"/>
            <rFont val="Calibri"/>
            <family val="2"/>
            <scheme val="minor"/>
          </rPr>
          <t>Introduzca la fecha prevista de adjudicación, en formato dd-mm-aaaa</t>
        </r>
      </text>
    </comment>
    <comment ref="F785" authorId="2" shapeId="0">
      <text/>
    </comment>
    <comment ref="F786" authorId="2" shapeId="0">
      <text/>
    </comment>
    <comment ref="A788" authorId="2" shapeId="0">
      <text>
        <r>
          <rPr>
            <sz val="11"/>
            <color theme="1"/>
            <rFont val="Calibri"/>
            <family val="2"/>
            <scheme val="minor"/>
          </rPr>
          <t>Introduzca un codigo UNSPSC</t>
        </r>
      </text>
    </comment>
    <comment ref="B788" authorId="2" shapeId="0">
      <text>
        <r>
          <rPr>
            <sz val="11"/>
            <color theme="1"/>
            <rFont val="Calibri"/>
            <family val="2"/>
            <scheme val="minor"/>
          </rPr>
          <t>Descripción calculada automáticamente a partir de código del artículo</t>
        </r>
      </text>
    </comment>
    <comment ref="C788" authorId="2" shapeId="0">
      <text>
        <r>
          <rPr>
            <sz val="11"/>
            <color theme="1"/>
            <rFont val="Calibri"/>
            <family val="2"/>
            <scheme val="minor"/>
          </rPr>
          <t>Seleccione un valor de la lista</t>
        </r>
      </text>
    </comment>
    <comment ref="D788" authorId="2" shapeId="0">
      <text>
        <r>
          <rPr>
            <sz val="11"/>
            <color theme="1"/>
            <rFont val="Calibri"/>
            <family val="2"/>
            <scheme val="minor"/>
          </rPr>
          <t>Introduzca un número con dos decimales como máximo. Debe ser igual o mayor a la "Cantidad Real Consumida"</t>
        </r>
      </text>
    </comment>
    <comment ref="E788" authorId="2" shapeId="0">
      <text>
        <r>
          <rPr>
            <sz val="11"/>
            <color theme="1"/>
            <rFont val="Calibri"/>
            <family val="2"/>
            <scheme val="minor"/>
          </rPr>
          <t>Introduzca un número con dos decimales como máximo</t>
        </r>
      </text>
    </comment>
    <comment ref="F788" authorId="2" shapeId="0">
      <text>
        <r>
          <rPr>
            <sz val="11"/>
            <color theme="1"/>
            <rFont val="Calibri"/>
            <family val="2"/>
            <scheme val="minor"/>
          </rPr>
          <t>Monto calculado automáticamente por el sistema</t>
        </r>
      </text>
    </comment>
    <comment ref="A814" authorId="2" shapeId="0">
      <text>
        <r>
          <rPr>
            <sz val="11"/>
            <color theme="1"/>
            <rFont val="Calibri"/>
            <family val="2"/>
            <scheme val="minor"/>
          </rPr>
          <t>Introducir un texto con el nombre o referencia de la contratación</t>
        </r>
      </text>
    </comment>
    <comment ref="B814" authorId="2" shapeId="0">
      <text>
        <r>
          <rPr>
            <sz val="11"/>
            <color theme="1"/>
            <rFont val="Calibri"/>
            <family val="2"/>
            <scheme val="minor"/>
          </rPr>
          <t>Introduzca un texto con la finalidad de la contratación</t>
        </r>
      </text>
    </comment>
    <comment ref="C814" authorId="2" shapeId="0">
      <text>
        <r>
          <rPr>
            <sz val="11"/>
            <color theme="1"/>
            <rFont val="Calibri"/>
            <family val="2"/>
            <scheme val="minor"/>
          </rPr>
          <t>Seleccionar un valor del listado</t>
        </r>
      </text>
    </comment>
    <comment ref="D814" authorId="2" shapeId="0">
      <text>
        <r>
          <rPr>
            <sz val="11"/>
            <color theme="1"/>
            <rFont val="Calibri"/>
            <family val="2"/>
            <scheme val="minor"/>
          </rPr>
          <t>Seleccione el tipo de procedimiento</t>
        </r>
      </text>
    </comment>
    <comment ref="E814" authorId="2" shapeId="0">
      <text>
        <r>
          <rPr>
            <sz val="11"/>
            <color theme="1"/>
            <rFont val="Calibri"/>
            <family val="2"/>
            <scheme val="minor"/>
          </rPr>
          <t>Seleccione un valor de la lista</t>
        </r>
      </text>
    </comment>
    <comment ref="F814" authorId="2" shapeId="0">
      <text>
        <r>
          <rPr>
            <sz val="11"/>
            <color theme="1"/>
            <rFont val="Calibri"/>
            <family val="2"/>
            <scheme val="minor"/>
          </rPr>
          <t>Introduzca el código SNIP</t>
        </r>
      </text>
    </comment>
    <comment ref="C815" authorId="2" shapeId="0">
      <text>
        <r>
          <rPr>
            <sz val="11"/>
            <color theme="1"/>
            <rFont val="Calibri"/>
            <family val="2"/>
            <scheme val="minor"/>
          </rPr>
          <t>Introduzca la fecha de inicio del proceso, en formato dd-mm-aaaa</t>
        </r>
      </text>
    </comment>
    <comment ref="F8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6" authorId="2" shapeId="0">
      <text/>
    </comment>
    <comment ref="C817" authorId="2" shapeId="0">
      <text>
        <r>
          <rPr>
            <sz val="11"/>
            <color theme="1"/>
            <rFont val="Calibri"/>
            <family val="2"/>
            <scheme val="minor"/>
          </rPr>
          <t>Introduzca la fecha prevista de adjudicación, en formato dd-mm-aaaa</t>
        </r>
      </text>
    </comment>
    <comment ref="F817" authorId="2" shapeId="0">
      <text/>
    </comment>
    <comment ref="F818" authorId="2" shapeId="0">
      <text/>
    </comment>
    <comment ref="A820" authorId="2" shapeId="0">
      <text>
        <r>
          <rPr>
            <sz val="11"/>
            <color theme="1"/>
            <rFont val="Calibri"/>
            <family val="2"/>
            <scheme val="minor"/>
          </rPr>
          <t>Introduzca un codigo UNSPSC</t>
        </r>
      </text>
    </comment>
    <comment ref="B820" authorId="2" shapeId="0">
      <text>
        <r>
          <rPr>
            <sz val="11"/>
            <color theme="1"/>
            <rFont val="Calibri"/>
            <family val="2"/>
            <scheme val="minor"/>
          </rPr>
          <t>Descripción calculada automáticamente a partir de código del artículo</t>
        </r>
      </text>
    </comment>
    <comment ref="C820" authorId="2" shapeId="0">
      <text>
        <r>
          <rPr>
            <sz val="11"/>
            <color theme="1"/>
            <rFont val="Calibri"/>
            <family val="2"/>
            <scheme val="minor"/>
          </rPr>
          <t>Seleccione un valor de la lista</t>
        </r>
      </text>
    </comment>
    <comment ref="D820" authorId="2" shapeId="0">
      <text>
        <r>
          <rPr>
            <sz val="11"/>
            <color theme="1"/>
            <rFont val="Calibri"/>
            <family val="2"/>
            <scheme val="minor"/>
          </rPr>
          <t>Introduzca un número con dos decimales como máximo. Debe ser igual o mayor a la "Cantidad Real Consumida"</t>
        </r>
      </text>
    </comment>
    <comment ref="E820" authorId="2" shapeId="0">
      <text>
        <r>
          <rPr>
            <sz val="11"/>
            <color theme="1"/>
            <rFont val="Calibri"/>
            <family val="2"/>
            <scheme val="minor"/>
          </rPr>
          <t>Introduzca un número con dos decimales como máximo</t>
        </r>
      </text>
    </comment>
    <comment ref="F820" authorId="2" shapeId="0">
      <text>
        <r>
          <rPr>
            <sz val="11"/>
            <color theme="1"/>
            <rFont val="Calibri"/>
            <family val="2"/>
            <scheme val="minor"/>
          </rPr>
          <t>Monto calculado automáticamente por el sistema</t>
        </r>
      </text>
    </comment>
    <comment ref="A831" authorId="2" shapeId="0">
      <text>
        <r>
          <rPr>
            <sz val="11"/>
            <color theme="1"/>
            <rFont val="Calibri"/>
            <family val="2"/>
            <scheme val="minor"/>
          </rPr>
          <t>Introducir un texto con el nombre o referencia de la contratación</t>
        </r>
      </text>
    </comment>
    <comment ref="B831" authorId="2" shapeId="0">
      <text>
        <r>
          <rPr>
            <sz val="11"/>
            <color theme="1"/>
            <rFont val="Calibri"/>
            <family val="2"/>
            <scheme val="minor"/>
          </rPr>
          <t>Introduzca un texto con la finalidad de la contratación</t>
        </r>
      </text>
    </comment>
    <comment ref="C831" authorId="2" shapeId="0">
      <text>
        <r>
          <rPr>
            <sz val="11"/>
            <color theme="1"/>
            <rFont val="Calibri"/>
            <family val="2"/>
            <scheme val="minor"/>
          </rPr>
          <t>Seleccionar un valor del listado</t>
        </r>
      </text>
    </comment>
    <comment ref="D831" authorId="2" shapeId="0">
      <text>
        <r>
          <rPr>
            <sz val="11"/>
            <color theme="1"/>
            <rFont val="Calibri"/>
            <family val="2"/>
            <scheme val="minor"/>
          </rPr>
          <t>Seleccione el tipo de procedimiento</t>
        </r>
      </text>
    </comment>
    <comment ref="E831" authorId="2" shapeId="0">
      <text>
        <r>
          <rPr>
            <sz val="11"/>
            <color theme="1"/>
            <rFont val="Calibri"/>
            <family val="2"/>
            <scheme val="minor"/>
          </rPr>
          <t>Seleccione un valor de la lista</t>
        </r>
      </text>
    </comment>
    <comment ref="F831" authorId="2" shapeId="0">
      <text>
        <r>
          <rPr>
            <sz val="11"/>
            <color theme="1"/>
            <rFont val="Calibri"/>
            <family val="2"/>
            <scheme val="minor"/>
          </rPr>
          <t>Introduzca el código SNIP</t>
        </r>
      </text>
    </comment>
    <comment ref="C832" authorId="2" shapeId="0">
      <text>
        <r>
          <rPr>
            <sz val="11"/>
            <color theme="1"/>
            <rFont val="Calibri"/>
            <family val="2"/>
            <scheme val="minor"/>
          </rPr>
          <t>Introduzca la fecha de inicio del proceso, en formato dd-mm-aaaa</t>
        </r>
      </text>
    </comment>
    <comment ref="F8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3" authorId="2" shapeId="0">
      <text/>
    </comment>
    <comment ref="C834" authorId="2" shapeId="0">
      <text>
        <r>
          <rPr>
            <sz val="11"/>
            <color theme="1"/>
            <rFont val="Calibri"/>
            <family val="2"/>
            <scheme val="minor"/>
          </rPr>
          <t>Introduzca la fecha prevista de adjudicación, en formato dd-mm-aaaa</t>
        </r>
      </text>
    </comment>
    <comment ref="F834" authorId="2" shapeId="0">
      <text/>
    </comment>
    <comment ref="F835" authorId="2" shapeId="0">
      <text/>
    </comment>
    <comment ref="A837" authorId="2" shapeId="0">
      <text>
        <r>
          <rPr>
            <sz val="11"/>
            <color theme="1"/>
            <rFont val="Calibri"/>
            <family val="2"/>
            <scheme val="minor"/>
          </rPr>
          <t>Introduzca un codigo UNSPSC</t>
        </r>
      </text>
    </comment>
    <comment ref="B837" authorId="2" shapeId="0">
      <text>
        <r>
          <rPr>
            <sz val="11"/>
            <color theme="1"/>
            <rFont val="Calibri"/>
            <family val="2"/>
            <scheme val="minor"/>
          </rPr>
          <t>Descripción calculada automáticamente a partir de código del artículo</t>
        </r>
      </text>
    </comment>
    <comment ref="C837" authorId="2" shapeId="0">
      <text>
        <r>
          <rPr>
            <sz val="11"/>
            <color theme="1"/>
            <rFont val="Calibri"/>
            <family val="2"/>
            <scheme val="minor"/>
          </rPr>
          <t>Seleccione un valor de la lista</t>
        </r>
      </text>
    </comment>
    <comment ref="D837" authorId="2" shapeId="0">
      <text>
        <r>
          <rPr>
            <sz val="11"/>
            <color theme="1"/>
            <rFont val="Calibri"/>
            <family val="2"/>
            <scheme val="minor"/>
          </rPr>
          <t>Introduzca un número con dos decimales como máximo. Debe ser igual o mayor a la "Cantidad Real Consumida"</t>
        </r>
      </text>
    </comment>
    <comment ref="E837" authorId="2" shapeId="0">
      <text>
        <r>
          <rPr>
            <sz val="11"/>
            <color theme="1"/>
            <rFont val="Calibri"/>
            <family val="2"/>
            <scheme val="minor"/>
          </rPr>
          <t>Introduzca un número con dos decimales como máximo</t>
        </r>
      </text>
    </comment>
    <comment ref="F837" authorId="2" shapeId="0">
      <text>
        <r>
          <rPr>
            <sz val="11"/>
            <color theme="1"/>
            <rFont val="Calibri"/>
            <family val="2"/>
            <scheme val="minor"/>
          </rPr>
          <t>Monto calculado automáticamente por el sistema</t>
        </r>
      </text>
    </comment>
    <comment ref="A848" authorId="2" shapeId="0">
      <text>
        <r>
          <rPr>
            <sz val="11"/>
            <color theme="1"/>
            <rFont val="Calibri"/>
            <family val="2"/>
            <scheme val="minor"/>
          </rPr>
          <t>Introducir un texto con el nombre o referencia de la contratación</t>
        </r>
      </text>
    </comment>
    <comment ref="B848" authorId="2" shapeId="0">
      <text>
        <r>
          <rPr>
            <sz val="11"/>
            <color theme="1"/>
            <rFont val="Calibri"/>
            <family val="2"/>
            <scheme val="minor"/>
          </rPr>
          <t>Introduzca un texto con la finalidad de la contratación</t>
        </r>
      </text>
    </comment>
    <comment ref="C848" authorId="2" shapeId="0">
      <text>
        <r>
          <rPr>
            <sz val="11"/>
            <color theme="1"/>
            <rFont val="Calibri"/>
            <family val="2"/>
            <scheme val="minor"/>
          </rPr>
          <t>Seleccionar un valor del listado</t>
        </r>
      </text>
    </comment>
    <comment ref="D848" authorId="2" shapeId="0">
      <text>
        <r>
          <rPr>
            <sz val="11"/>
            <color theme="1"/>
            <rFont val="Calibri"/>
            <family val="2"/>
            <scheme val="minor"/>
          </rPr>
          <t>Seleccione el tipo de procedimiento</t>
        </r>
      </text>
    </comment>
    <comment ref="E848" authorId="2" shapeId="0">
      <text>
        <r>
          <rPr>
            <sz val="11"/>
            <color theme="1"/>
            <rFont val="Calibri"/>
            <family val="2"/>
            <scheme val="minor"/>
          </rPr>
          <t>Seleccione un valor de la lista</t>
        </r>
      </text>
    </comment>
    <comment ref="F848" authorId="2" shapeId="0">
      <text>
        <r>
          <rPr>
            <sz val="11"/>
            <color theme="1"/>
            <rFont val="Calibri"/>
            <family val="2"/>
            <scheme val="minor"/>
          </rPr>
          <t>Introduzca el código SNIP</t>
        </r>
      </text>
    </comment>
    <comment ref="C849" authorId="2" shapeId="0">
      <text>
        <r>
          <rPr>
            <sz val="11"/>
            <color theme="1"/>
            <rFont val="Calibri"/>
            <family val="2"/>
            <scheme val="minor"/>
          </rPr>
          <t>Introduzca la fecha de inicio del proceso, en formato dd-mm-aaaa</t>
        </r>
      </text>
    </comment>
    <comment ref="F84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0" authorId="2" shapeId="0">
      <text/>
    </comment>
    <comment ref="C851" authorId="2" shapeId="0">
      <text>
        <r>
          <rPr>
            <sz val="11"/>
            <color theme="1"/>
            <rFont val="Calibri"/>
            <family val="2"/>
            <scheme val="minor"/>
          </rPr>
          <t>Introduzca la fecha prevista de adjudicación, en formato dd-mm-aaaa</t>
        </r>
      </text>
    </comment>
    <comment ref="F851" authorId="2" shapeId="0">
      <text/>
    </comment>
    <comment ref="F852" authorId="2" shapeId="0">
      <text/>
    </comment>
    <comment ref="A854" authorId="2" shapeId="0">
      <text>
        <r>
          <rPr>
            <sz val="11"/>
            <color theme="1"/>
            <rFont val="Calibri"/>
            <family val="2"/>
            <scheme val="minor"/>
          </rPr>
          <t>Introduzca un codigo UNSPSC</t>
        </r>
      </text>
    </comment>
    <comment ref="B854" authorId="2" shapeId="0">
      <text>
        <r>
          <rPr>
            <sz val="11"/>
            <color theme="1"/>
            <rFont val="Calibri"/>
            <family val="2"/>
            <scheme val="minor"/>
          </rPr>
          <t>Descripción calculada automáticamente a partir de código del artículo</t>
        </r>
      </text>
    </comment>
    <comment ref="C854" authorId="2" shapeId="0">
      <text>
        <r>
          <rPr>
            <sz val="11"/>
            <color theme="1"/>
            <rFont val="Calibri"/>
            <family val="2"/>
            <scheme val="minor"/>
          </rPr>
          <t>Seleccione un valor de la lista</t>
        </r>
      </text>
    </comment>
    <comment ref="D854" authorId="2" shapeId="0">
      <text>
        <r>
          <rPr>
            <sz val="11"/>
            <color theme="1"/>
            <rFont val="Calibri"/>
            <family val="2"/>
            <scheme val="minor"/>
          </rPr>
          <t>Introduzca un número con dos decimales como máximo. Debe ser igual o mayor a la "Cantidad Real Consumida"</t>
        </r>
      </text>
    </comment>
    <comment ref="E854" authorId="2" shapeId="0">
      <text>
        <r>
          <rPr>
            <sz val="11"/>
            <color theme="1"/>
            <rFont val="Calibri"/>
            <family val="2"/>
            <scheme val="minor"/>
          </rPr>
          <t>Introduzca un número con dos decimales como máximo</t>
        </r>
      </text>
    </comment>
    <comment ref="F854" authorId="2" shapeId="0">
      <text>
        <r>
          <rPr>
            <sz val="11"/>
            <color theme="1"/>
            <rFont val="Calibri"/>
            <family val="2"/>
            <scheme val="minor"/>
          </rPr>
          <t>Monto calculado automáticamente por el sistema</t>
        </r>
      </text>
    </comment>
    <comment ref="A907" authorId="2" shapeId="0">
      <text>
        <r>
          <rPr>
            <sz val="11"/>
            <color theme="1"/>
            <rFont val="Calibri"/>
            <family val="2"/>
            <scheme val="minor"/>
          </rPr>
          <t>Introducir un texto con el nombre o referencia de la contratación</t>
        </r>
      </text>
    </comment>
    <comment ref="B907" authorId="2" shapeId="0">
      <text>
        <r>
          <rPr>
            <sz val="11"/>
            <color theme="1"/>
            <rFont val="Calibri"/>
            <family val="2"/>
            <scheme val="minor"/>
          </rPr>
          <t>Introduzca un texto con la finalidad de la contratación</t>
        </r>
      </text>
    </comment>
    <comment ref="C907" authorId="2" shapeId="0">
      <text>
        <r>
          <rPr>
            <sz val="11"/>
            <color theme="1"/>
            <rFont val="Calibri"/>
            <family val="2"/>
            <scheme val="minor"/>
          </rPr>
          <t>Seleccionar un valor del listado</t>
        </r>
      </text>
    </comment>
    <comment ref="D907" authorId="2" shapeId="0">
      <text>
        <r>
          <rPr>
            <sz val="11"/>
            <color theme="1"/>
            <rFont val="Calibri"/>
            <family val="2"/>
            <scheme val="minor"/>
          </rPr>
          <t>Seleccione el tipo de procedimiento</t>
        </r>
      </text>
    </comment>
    <comment ref="E907" authorId="2" shapeId="0">
      <text>
        <r>
          <rPr>
            <sz val="11"/>
            <color theme="1"/>
            <rFont val="Calibri"/>
            <family val="2"/>
            <scheme val="minor"/>
          </rPr>
          <t>Seleccione un valor de la lista</t>
        </r>
      </text>
    </comment>
    <comment ref="F907" authorId="2" shapeId="0">
      <text>
        <r>
          <rPr>
            <sz val="11"/>
            <color theme="1"/>
            <rFont val="Calibri"/>
            <family val="2"/>
            <scheme val="minor"/>
          </rPr>
          <t>Introduzca el código SNIP</t>
        </r>
      </text>
    </comment>
    <comment ref="C908" authorId="2" shapeId="0">
      <text>
        <r>
          <rPr>
            <sz val="11"/>
            <color theme="1"/>
            <rFont val="Calibri"/>
            <family val="2"/>
            <scheme val="minor"/>
          </rPr>
          <t>Introduzca la fecha de inicio del proceso, en formato dd-mm-aaaa</t>
        </r>
      </text>
    </comment>
    <comment ref="F9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9" authorId="2" shapeId="0">
      <text/>
    </comment>
    <comment ref="C910" authorId="2" shapeId="0">
      <text>
        <r>
          <rPr>
            <sz val="11"/>
            <color theme="1"/>
            <rFont val="Calibri"/>
            <family val="2"/>
            <scheme val="minor"/>
          </rPr>
          <t>Introduzca la fecha prevista de adjudicación, en formato dd-mm-aaaa</t>
        </r>
      </text>
    </comment>
    <comment ref="F910" authorId="2" shapeId="0">
      <text/>
    </comment>
    <comment ref="F911" authorId="2" shapeId="0">
      <text/>
    </comment>
    <comment ref="A913" authorId="2" shapeId="0">
      <text>
        <r>
          <rPr>
            <sz val="11"/>
            <color theme="1"/>
            <rFont val="Calibri"/>
            <family val="2"/>
            <scheme val="minor"/>
          </rPr>
          <t>Introduzca un codigo UNSPSC</t>
        </r>
      </text>
    </comment>
    <comment ref="B913" authorId="2" shapeId="0">
      <text>
        <r>
          <rPr>
            <sz val="11"/>
            <color theme="1"/>
            <rFont val="Calibri"/>
            <family val="2"/>
            <scheme val="minor"/>
          </rPr>
          <t>Descripción calculada automáticamente a partir de código del artículo</t>
        </r>
      </text>
    </comment>
    <comment ref="C913" authorId="2" shapeId="0">
      <text>
        <r>
          <rPr>
            <sz val="11"/>
            <color theme="1"/>
            <rFont val="Calibri"/>
            <family val="2"/>
            <scheme val="minor"/>
          </rPr>
          <t>Seleccione un valor de la lista</t>
        </r>
      </text>
    </comment>
    <comment ref="D913" authorId="2" shapeId="0">
      <text>
        <r>
          <rPr>
            <sz val="11"/>
            <color theme="1"/>
            <rFont val="Calibri"/>
            <family val="2"/>
            <scheme val="minor"/>
          </rPr>
          <t>Introduzca un número con dos decimales como máximo. Debe ser igual o mayor a la "Cantidad Real Consumida"</t>
        </r>
      </text>
    </comment>
    <comment ref="E913" authorId="2" shapeId="0">
      <text>
        <r>
          <rPr>
            <sz val="11"/>
            <color theme="1"/>
            <rFont val="Calibri"/>
            <family val="2"/>
            <scheme val="minor"/>
          </rPr>
          <t>Introduzca un número con dos decimales como máximo</t>
        </r>
      </text>
    </comment>
    <comment ref="F913" authorId="2" shapeId="0">
      <text>
        <r>
          <rPr>
            <sz val="11"/>
            <color theme="1"/>
            <rFont val="Calibri"/>
            <family val="2"/>
            <scheme val="minor"/>
          </rPr>
          <t>Monto calculado automáticamente por el sistema</t>
        </r>
      </text>
    </comment>
    <comment ref="A961" authorId="2" shapeId="0">
      <text>
        <r>
          <rPr>
            <sz val="11"/>
            <color theme="1"/>
            <rFont val="Calibri"/>
            <family val="2"/>
            <scheme val="minor"/>
          </rPr>
          <t>Introducir un texto con el nombre o referencia de la contratación</t>
        </r>
      </text>
    </comment>
    <comment ref="B961" authorId="2" shapeId="0">
      <text>
        <r>
          <rPr>
            <sz val="11"/>
            <color theme="1"/>
            <rFont val="Calibri"/>
            <family val="2"/>
            <scheme val="minor"/>
          </rPr>
          <t>Introduzca un texto con la finalidad de la contratación</t>
        </r>
      </text>
    </comment>
    <comment ref="C961" authorId="2" shapeId="0">
      <text>
        <r>
          <rPr>
            <sz val="11"/>
            <color theme="1"/>
            <rFont val="Calibri"/>
            <family val="2"/>
            <scheme val="minor"/>
          </rPr>
          <t>Seleccionar un valor del listado</t>
        </r>
      </text>
    </comment>
    <comment ref="D961" authorId="2" shapeId="0">
      <text>
        <r>
          <rPr>
            <sz val="11"/>
            <color theme="1"/>
            <rFont val="Calibri"/>
            <family val="2"/>
            <scheme val="minor"/>
          </rPr>
          <t>Seleccione el tipo de procedimiento</t>
        </r>
      </text>
    </comment>
    <comment ref="E961" authorId="2" shapeId="0">
      <text>
        <r>
          <rPr>
            <sz val="11"/>
            <color theme="1"/>
            <rFont val="Calibri"/>
            <family val="2"/>
            <scheme val="minor"/>
          </rPr>
          <t>Seleccione un valor de la lista</t>
        </r>
      </text>
    </comment>
    <comment ref="F961" authorId="2" shapeId="0">
      <text>
        <r>
          <rPr>
            <sz val="11"/>
            <color theme="1"/>
            <rFont val="Calibri"/>
            <family val="2"/>
            <scheme val="minor"/>
          </rPr>
          <t>Introduzca el código SNIP</t>
        </r>
      </text>
    </comment>
    <comment ref="C962" authorId="2" shapeId="0">
      <text>
        <r>
          <rPr>
            <sz val="11"/>
            <color theme="1"/>
            <rFont val="Calibri"/>
            <family val="2"/>
            <scheme val="minor"/>
          </rPr>
          <t>Introduzca la fecha de inicio del proceso, en formato dd-mm-aaaa</t>
        </r>
      </text>
    </comment>
    <comment ref="F9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3" authorId="2" shapeId="0">
      <text/>
    </comment>
    <comment ref="C964" authorId="2" shapeId="0">
      <text>
        <r>
          <rPr>
            <sz val="11"/>
            <color theme="1"/>
            <rFont val="Calibri"/>
            <family val="2"/>
            <scheme val="minor"/>
          </rPr>
          <t>Introduzca la fecha prevista de adjudicación, en formato dd-mm-aaaa</t>
        </r>
      </text>
    </comment>
    <comment ref="F964" authorId="2" shapeId="0">
      <text/>
    </comment>
    <comment ref="F965" authorId="2" shapeId="0">
      <text/>
    </comment>
    <comment ref="A967" authorId="2" shapeId="0">
      <text>
        <r>
          <rPr>
            <sz val="11"/>
            <color theme="1"/>
            <rFont val="Calibri"/>
            <family val="2"/>
            <scheme val="minor"/>
          </rPr>
          <t>Introduzca un codigo UNSPSC</t>
        </r>
      </text>
    </comment>
    <comment ref="B967" authorId="2" shapeId="0">
      <text>
        <r>
          <rPr>
            <sz val="11"/>
            <color theme="1"/>
            <rFont val="Calibri"/>
            <family val="2"/>
            <scheme val="minor"/>
          </rPr>
          <t>Descripción calculada automáticamente a partir de código del artículo</t>
        </r>
      </text>
    </comment>
    <comment ref="C967" authorId="2" shapeId="0">
      <text>
        <r>
          <rPr>
            <sz val="11"/>
            <color theme="1"/>
            <rFont val="Calibri"/>
            <family val="2"/>
            <scheme val="minor"/>
          </rPr>
          <t>Seleccione un valor de la lista</t>
        </r>
      </text>
    </comment>
    <comment ref="D967" authorId="2" shapeId="0">
      <text>
        <r>
          <rPr>
            <sz val="11"/>
            <color theme="1"/>
            <rFont val="Calibri"/>
            <family val="2"/>
            <scheme val="minor"/>
          </rPr>
          <t>Introduzca un número con dos decimales como máximo. Debe ser igual o mayor a la "Cantidad Real Consumida"</t>
        </r>
      </text>
    </comment>
    <comment ref="E967" authorId="2" shapeId="0">
      <text>
        <r>
          <rPr>
            <sz val="11"/>
            <color theme="1"/>
            <rFont val="Calibri"/>
            <family val="2"/>
            <scheme val="minor"/>
          </rPr>
          <t>Introduzca un número con dos decimales como máximo</t>
        </r>
      </text>
    </comment>
    <comment ref="F967" authorId="2" shapeId="0">
      <text>
        <r>
          <rPr>
            <sz val="11"/>
            <color theme="1"/>
            <rFont val="Calibri"/>
            <family val="2"/>
            <scheme val="minor"/>
          </rPr>
          <t>Monto calculado automáticamente por el sistema</t>
        </r>
      </text>
    </comment>
    <comment ref="A1014" authorId="2" shapeId="0">
      <text>
        <r>
          <rPr>
            <sz val="11"/>
            <color theme="1"/>
            <rFont val="Calibri"/>
            <family val="2"/>
            <scheme val="minor"/>
          </rPr>
          <t>Introducir un texto con el nombre o referencia de la contratación</t>
        </r>
      </text>
    </comment>
    <comment ref="B1014" authorId="2" shapeId="0">
      <text>
        <r>
          <rPr>
            <sz val="11"/>
            <color theme="1"/>
            <rFont val="Calibri"/>
            <family val="2"/>
            <scheme val="minor"/>
          </rPr>
          <t>Introduzca un texto con la finalidad de la contratación</t>
        </r>
      </text>
    </comment>
    <comment ref="C1014" authorId="2" shapeId="0">
      <text>
        <r>
          <rPr>
            <sz val="11"/>
            <color theme="1"/>
            <rFont val="Calibri"/>
            <family val="2"/>
            <scheme val="minor"/>
          </rPr>
          <t>Seleccionar un valor del listado</t>
        </r>
      </text>
    </comment>
    <comment ref="D1014" authorId="2" shapeId="0">
      <text>
        <r>
          <rPr>
            <sz val="11"/>
            <color theme="1"/>
            <rFont val="Calibri"/>
            <family val="2"/>
            <scheme val="minor"/>
          </rPr>
          <t>Seleccione el tipo de procedimiento</t>
        </r>
      </text>
    </comment>
    <comment ref="E1014" authorId="2" shapeId="0">
      <text>
        <r>
          <rPr>
            <sz val="11"/>
            <color theme="1"/>
            <rFont val="Calibri"/>
            <family val="2"/>
            <scheme val="minor"/>
          </rPr>
          <t>Seleccione un valor de la lista</t>
        </r>
      </text>
    </comment>
    <comment ref="F1014" authorId="2" shapeId="0">
      <text>
        <r>
          <rPr>
            <sz val="11"/>
            <color theme="1"/>
            <rFont val="Calibri"/>
            <family val="2"/>
            <scheme val="minor"/>
          </rPr>
          <t>Introduzca el código SNIP</t>
        </r>
      </text>
    </comment>
    <comment ref="C1015" authorId="2" shapeId="0">
      <text>
        <r>
          <rPr>
            <sz val="11"/>
            <color theme="1"/>
            <rFont val="Calibri"/>
            <family val="2"/>
            <scheme val="minor"/>
          </rPr>
          <t>Introduzca la fecha de inicio del proceso, en formato dd-mm-aaaa</t>
        </r>
      </text>
    </comment>
    <comment ref="F10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6" authorId="2" shapeId="0">
      <text/>
    </comment>
    <comment ref="C1017" authorId="2" shapeId="0">
      <text>
        <r>
          <rPr>
            <sz val="11"/>
            <color theme="1"/>
            <rFont val="Calibri"/>
            <family val="2"/>
            <scheme val="minor"/>
          </rPr>
          <t>Introduzca la fecha prevista de adjudicación, en formato dd-mm-aaaa</t>
        </r>
      </text>
    </comment>
    <comment ref="F1017" authorId="2" shapeId="0">
      <text/>
    </comment>
    <comment ref="F1018" authorId="2" shapeId="0">
      <text/>
    </comment>
    <comment ref="A1020" authorId="2" shapeId="0">
      <text>
        <r>
          <rPr>
            <sz val="11"/>
            <color theme="1"/>
            <rFont val="Calibri"/>
            <family val="2"/>
            <scheme val="minor"/>
          </rPr>
          <t>Introduzca un codigo UNSPSC</t>
        </r>
      </text>
    </comment>
    <comment ref="B1020" authorId="2" shapeId="0">
      <text>
        <r>
          <rPr>
            <sz val="11"/>
            <color theme="1"/>
            <rFont val="Calibri"/>
            <family val="2"/>
            <scheme val="minor"/>
          </rPr>
          <t>Descripción calculada automáticamente a partir de código del artículo</t>
        </r>
      </text>
    </comment>
    <comment ref="C1020" authorId="2" shapeId="0">
      <text>
        <r>
          <rPr>
            <sz val="11"/>
            <color theme="1"/>
            <rFont val="Calibri"/>
            <family val="2"/>
            <scheme val="minor"/>
          </rPr>
          <t>Seleccione un valor de la lista</t>
        </r>
      </text>
    </comment>
    <comment ref="D1020" authorId="2" shapeId="0">
      <text>
        <r>
          <rPr>
            <sz val="11"/>
            <color theme="1"/>
            <rFont val="Calibri"/>
            <family val="2"/>
            <scheme val="minor"/>
          </rPr>
          <t>Introduzca un número con dos decimales como máximo. Debe ser igual o mayor a la "Cantidad Real Consumida"</t>
        </r>
      </text>
    </comment>
    <comment ref="E1020" authorId="2" shapeId="0">
      <text>
        <r>
          <rPr>
            <sz val="11"/>
            <color theme="1"/>
            <rFont val="Calibri"/>
            <family val="2"/>
            <scheme val="minor"/>
          </rPr>
          <t>Introduzca un número con dos decimales como máximo</t>
        </r>
      </text>
    </comment>
    <comment ref="F1020" authorId="2" shapeId="0">
      <text>
        <r>
          <rPr>
            <sz val="11"/>
            <color theme="1"/>
            <rFont val="Calibri"/>
            <family val="2"/>
            <scheme val="minor"/>
          </rPr>
          <t>Monto calculado automáticamente por el sistema</t>
        </r>
      </text>
    </comment>
    <comment ref="A1067" authorId="2" shapeId="0">
      <text>
        <r>
          <rPr>
            <sz val="11"/>
            <color theme="1"/>
            <rFont val="Calibri"/>
            <family val="2"/>
            <scheme val="minor"/>
          </rPr>
          <t>Introducir un texto con el nombre o referencia de la contratación</t>
        </r>
      </text>
    </comment>
    <comment ref="B1067" authorId="2" shapeId="0">
      <text>
        <r>
          <rPr>
            <sz val="11"/>
            <color theme="1"/>
            <rFont val="Calibri"/>
            <family val="2"/>
            <scheme val="minor"/>
          </rPr>
          <t>Introduzca un texto con la finalidad de la contratación</t>
        </r>
      </text>
    </comment>
    <comment ref="C1067" authorId="2" shapeId="0">
      <text>
        <r>
          <rPr>
            <sz val="11"/>
            <color theme="1"/>
            <rFont val="Calibri"/>
            <family val="2"/>
            <scheme val="minor"/>
          </rPr>
          <t>Seleccionar un valor del listado</t>
        </r>
      </text>
    </comment>
    <comment ref="D1067" authorId="2" shapeId="0">
      <text>
        <r>
          <rPr>
            <sz val="11"/>
            <color theme="1"/>
            <rFont val="Calibri"/>
            <family val="2"/>
            <scheme val="minor"/>
          </rPr>
          <t>Seleccione el tipo de procedimiento</t>
        </r>
      </text>
    </comment>
    <comment ref="E1067" authorId="2" shapeId="0">
      <text>
        <r>
          <rPr>
            <sz val="11"/>
            <color theme="1"/>
            <rFont val="Calibri"/>
            <family val="2"/>
            <scheme val="minor"/>
          </rPr>
          <t>Seleccione un valor de la lista</t>
        </r>
      </text>
    </comment>
    <comment ref="F1067" authorId="2" shapeId="0">
      <text>
        <r>
          <rPr>
            <sz val="11"/>
            <color theme="1"/>
            <rFont val="Calibri"/>
            <family val="2"/>
            <scheme val="minor"/>
          </rPr>
          <t>Introduzca el código SNIP</t>
        </r>
      </text>
    </comment>
    <comment ref="C1068" authorId="2" shapeId="0">
      <text>
        <r>
          <rPr>
            <sz val="11"/>
            <color theme="1"/>
            <rFont val="Calibri"/>
            <family val="2"/>
            <scheme val="minor"/>
          </rPr>
          <t>Introduzca la fecha de inicio del proceso, en formato dd-mm-aaaa</t>
        </r>
      </text>
    </comment>
    <comment ref="F106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9" authorId="2" shapeId="0">
      <text/>
    </comment>
    <comment ref="C1070" authorId="2" shapeId="0">
      <text>
        <r>
          <rPr>
            <sz val="11"/>
            <color theme="1"/>
            <rFont val="Calibri"/>
            <family val="2"/>
            <scheme val="minor"/>
          </rPr>
          <t>Introduzca la fecha prevista de adjudicación, en formato dd-mm-aaaa</t>
        </r>
      </text>
    </comment>
    <comment ref="F1070" authorId="2" shapeId="0">
      <text/>
    </comment>
    <comment ref="F1071" authorId="2" shapeId="0">
      <text/>
    </comment>
    <comment ref="A1073" authorId="2" shapeId="0">
      <text>
        <r>
          <rPr>
            <sz val="11"/>
            <color theme="1"/>
            <rFont val="Calibri"/>
            <family val="2"/>
            <scheme val="minor"/>
          </rPr>
          <t>Introduzca un codigo UNSPSC</t>
        </r>
      </text>
    </comment>
    <comment ref="B1073" authorId="2" shapeId="0">
      <text>
        <r>
          <rPr>
            <sz val="11"/>
            <color theme="1"/>
            <rFont val="Calibri"/>
            <family val="2"/>
            <scheme val="minor"/>
          </rPr>
          <t>Descripción calculada automáticamente a partir de código del artículo</t>
        </r>
      </text>
    </comment>
    <comment ref="C1073" authorId="2" shapeId="0">
      <text>
        <r>
          <rPr>
            <sz val="11"/>
            <color theme="1"/>
            <rFont val="Calibri"/>
            <family val="2"/>
            <scheme val="minor"/>
          </rPr>
          <t>Seleccione un valor de la lista</t>
        </r>
      </text>
    </comment>
    <comment ref="D1073" authorId="2" shapeId="0">
      <text>
        <r>
          <rPr>
            <sz val="11"/>
            <color theme="1"/>
            <rFont val="Calibri"/>
            <family val="2"/>
            <scheme val="minor"/>
          </rPr>
          <t>Introduzca un número con dos decimales como máximo. Debe ser igual o mayor a la "Cantidad Real Consumida"</t>
        </r>
      </text>
    </comment>
    <comment ref="E1073" authorId="2" shapeId="0">
      <text>
        <r>
          <rPr>
            <sz val="11"/>
            <color theme="1"/>
            <rFont val="Calibri"/>
            <family val="2"/>
            <scheme val="minor"/>
          </rPr>
          <t>Introduzca un número con dos decimales como máximo</t>
        </r>
      </text>
    </comment>
    <comment ref="F1073" authorId="2" shapeId="0">
      <text>
        <r>
          <rPr>
            <sz val="11"/>
            <color theme="1"/>
            <rFont val="Calibri"/>
            <family val="2"/>
            <scheme val="minor"/>
          </rPr>
          <t>Monto calculado automáticamente por el sistema</t>
        </r>
      </text>
    </comment>
    <comment ref="A1083" authorId="2" shapeId="0">
      <text>
        <r>
          <rPr>
            <sz val="11"/>
            <color theme="1"/>
            <rFont val="Calibri"/>
            <family val="2"/>
            <scheme val="minor"/>
          </rPr>
          <t>Introducir un texto con el nombre o referencia de la contratación</t>
        </r>
      </text>
    </comment>
    <comment ref="B1083" authorId="2" shapeId="0">
      <text>
        <r>
          <rPr>
            <sz val="11"/>
            <color theme="1"/>
            <rFont val="Calibri"/>
            <family val="2"/>
            <scheme val="minor"/>
          </rPr>
          <t>Introduzca un texto con la finalidad de la contratación</t>
        </r>
      </text>
    </comment>
    <comment ref="C1083" authorId="2" shapeId="0">
      <text>
        <r>
          <rPr>
            <sz val="11"/>
            <color theme="1"/>
            <rFont val="Calibri"/>
            <family val="2"/>
            <scheme val="minor"/>
          </rPr>
          <t>Seleccionar un valor del listado</t>
        </r>
      </text>
    </comment>
    <comment ref="D1083" authorId="2" shapeId="0">
      <text>
        <r>
          <rPr>
            <sz val="11"/>
            <color theme="1"/>
            <rFont val="Calibri"/>
            <family val="2"/>
            <scheme val="minor"/>
          </rPr>
          <t>Seleccione el tipo de procedimiento</t>
        </r>
      </text>
    </comment>
    <comment ref="E1083" authorId="2" shapeId="0">
      <text>
        <r>
          <rPr>
            <sz val="11"/>
            <color theme="1"/>
            <rFont val="Calibri"/>
            <family val="2"/>
            <scheme val="minor"/>
          </rPr>
          <t>Seleccione un valor de la lista</t>
        </r>
      </text>
    </comment>
    <comment ref="F1083" authorId="2" shapeId="0">
      <text>
        <r>
          <rPr>
            <sz val="11"/>
            <color theme="1"/>
            <rFont val="Calibri"/>
            <family val="2"/>
            <scheme val="minor"/>
          </rPr>
          <t>Introduzca el código SNIP</t>
        </r>
      </text>
    </comment>
    <comment ref="C1084" authorId="2" shapeId="0">
      <text>
        <r>
          <rPr>
            <sz val="11"/>
            <color theme="1"/>
            <rFont val="Calibri"/>
            <family val="2"/>
            <scheme val="minor"/>
          </rPr>
          <t>Introduzca la fecha de inicio del proceso, en formato dd-mm-aaaa</t>
        </r>
      </text>
    </comment>
    <comment ref="F10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5" authorId="2" shapeId="0">
      <text/>
    </comment>
    <comment ref="C1086" authorId="2" shapeId="0">
      <text>
        <r>
          <rPr>
            <sz val="11"/>
            <color theme="1"/>
            <rFont val="Calibri"/>
            <family val="2"/>
            <scheme val="minor"/>
          </rPr>
          <t>Introduzca la fecha prevista de adjudicación, en formato dd-mm-aaaa</t>
        </r>
      </text>
    </comment>
    <comment ref="F1086" authorId="2" shapeId="0">
      <text/>
    </comment>
    <comment ref="F1087" authorId="2" shapeId="0">
      <text/>
    </comment>
    <comment ref="A1089" authorId="2" shapeId="0">
      <text>
        <r>
          <rPr>
            <sz val="11"/>
            <color theme="1"/>
            <rFont val="Calibri"/>
            <family val="2"/>
            <scheme val="minor"/>
          </rPr>
          <t>Introduzca un codigo UNSPSC</t>
        </r>
      </text>
    </comment>
    <comment ref="B1089" authorId="2" shapeId="0">
      <text>
        <r>
          <rPr>
            <sz val="11"/>
            <color theme="1"/>
            <rFont val="Calibri"/>
            <family val="2"/>
            <scheme val="minor"/>
          </rPr>
          <t>Descripción calculada automáticamente a partir de código del artículo</t>
        </r>
      </text>
    </comment>
    <comment ref="C1089" authorId="2" shapeId="0">
      <text>
        <r>
          <rPr>
            <sz val="11"/>
            <color theme="1"/>
            <rFont val="Calibri"/>
            <family val="2"/>
            <scheme val="minor"/>
          </rPr>
          <t>Seleccione un valor de la lista</t>
        </r>
      </text>
    </comment>
    <comment ref="D1089" authorId="2" shapeId="0">
      <text>
        <r>
          <rPr>
            <sz val="11"/>
            <color theme="1"/>
            <rFont val="Calibri"/>
            <family val="2"/>
            <scheme val="minor"/>
          </rPr>
          <t>Introduzca un número con dos decimales como máximo. Debe ser igual o mayor a la "Cantidad Real Consumida"</t>
        </r>
      </text>
    </comment>
    <comment ref="E1089" authorId="2" shapeId="0">
      <text>
        <r>
          <rPr>
            <sz val="11"/>
            <color theme="1"/>
            <rFont val="Calibri"/>
            <family val="2"/>
            <scheme val="minor"/>
          </rPr>
          <t>Introduzca un número con dos decimales como máximo</t>
        </r>
      </text>
    </comment>
    <comment ref="F1089" authorId="2" shapeId="0">
      <text>
        <r>
          <rPr>
            <sz val="11"/>
            <color theme="1"/>
            <rFont val="Calibri"/>
            <family val="2"/>
            <scheme val="minor"/>
          </rPr>
          <t>Monto calculado automáticamente por el sistema</t>
        </r>
      </text>
    </comment>
    <comment ref="A1116" authorId="2" shapeId="0">
      <text>
        <r>
          <rPr>
            <sz val="11"/>
            <color theme="1"/>
            <rFont val="Calibri"/>
            <family val="2"/>
            <scheme val="minor"/>
          </rPr>
          <t>Introducir un texto con el nombre o referencia de la contratación</t>
        </r>
      </text>
    </comment>
    <comment ref="B1116" authorId="2" shapeId="0">
      <text>
        <r>
          <rPr>
            <sz val="11"/>
            <color theme="1"/>
            <rFont val="Calibri"/>
            <family val="2"/>
            <scheme val="minor"/>
          </rPr>
          <t>Introduzca un texto con la finalidad de la contratación</t>
        </r>
      </text>
    </comment>
    <comment ref="C1116" authorId="2" shapeId="0">
      <text>
        <r>
          <rPr>
            <sz val="11"/>
            <color theme="1"/>
            <rFont val="Calibri"/>
            <family val="2"/>
            <scheme val="minor"/>
          </rPr>
          <t>Seleccionar un valor del listado</t>
        </r>
      </text>
    </comment>
    <comment ref="D1116" authorId="2" shapeId="0">
      <text>
        <r>
          <rPr>
            <sz val="11"/>
            <color theme="1"/>
            <rFont val="Calibri"/>
            <family val="2"/>
            <scheme val="minor"/>
          </rPr>
          <t>Seleccione el tipo de procedimiento</t>
        </r>
      </text>
    </comment>
    <comment ref="E1116" authorId="2" shapeId="0">
      <text>
        <r>
          <rPr>
            <sz val="11"/>
            <color theme="1"/>
            <rFont val="Calibri"/>
            <family val="2"/>
            <scheme val="minor"/>
          </rPr>
          <t>Seleccione un valor de la lista</t>
        </r>
      </text>
    </comment>
    <comment ref="F1116" authorId="2" shapeId="0">
      <text>
        <r>
          <rPr>
            <sz val="11"/>
            <color theme="1"/>
            <rFont val="Calibri"/>
            <family val="2"/>
            <scheme val="minor"/>
          </rPr>
          <t>Introduzca el código SNIP</t>
        </r>
      </text>
    </comment>
    <comment ref="C1117" authorId="2" shapeId="0">
      <text>
        <r>
          <rPr>
            <sz val="11"/>
            <color theme="1"/>
            <rFont val="Calibri"/>
            <family val="2"/>
            <scheme val="minor"/>
          </rPr>
          <t>Introduzca la fecha de inicio del proceso, en formato dd-mm-aaaa</t>
        </r>
      </text>
    </comment>
    <comment ref="F11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8" authorId="2" shapeId="0">
      <text/>
    </comment>
    <comment ref="C1119" authorId="2" shapeId="0">
      <text>
        <r>
          <rPr>
            <sz val="11"/>
            <color theme="1"/>
            <rFont val="Calibri"/>
            <family val="2"/>
            <scheme val="minor"/>
          </rPr>
          <t>Introduzca la fecha prevista de adjudicación, en formato dd-mm-aaaa</t>
        </r>
      </text>
    </comment>
    <comment ref="F1119" authorId="2" shapeId="0">
      <text/>
    </comment>
    <comment ref="F1120" authorId="2" shapeId="0">
      <text/>
    </comment>
    <comment ref="A1122" authorId="2" shapeId="0">
      <text>
        <r>
          <rPr>
            <sz val="11"/>
            <color theme="1"/>
            <rFont val="Calibri"/>
            <family val="2"/>
            <scheme val="minor"/>
          </rPr>
          <t>Introduzca un codigo UNSPSC</t>
        </r>
      </text>
    </comment>
    <comment ref="B1122" authorId="2" shapeId="0">
      <text>
        <r>
          <rPr>
            <sz val="11"/>
            <color theme="1"/>
            <rFont val="Calibri"/>
            <family val="2"/>
            <scheme val="minor"/>
          </rPr>
          <t>Descripción calculada automáticamente a partir de código del artículo</t>
        </r>
      </text>
    </comment>
    <comment ref="C1122" authorId="2" shapeId="0">
      <text>
        <r>
          <rPr>
            <sz val="11"/>
            <color theme="1"/>
            <rFont val="Calibri"/>
            <family val="2"/>
            <scheme val="minor"/>
          </rPr>
          <t>Seleccione un valor de la lista</t>
        </r>
      </text>
    </comment>
    <comment ref="D1122" authorId="2" shapeId="0">
      <text>
        <r>
          <rPr>
            <sz val="11"/>
            <color theme="1"/>
            <rFont val="Calibri"/>
            <family val="2"/>
            <scheme val="minor"/>
          </rPr>
          <t>Introduzca un número con dos decimales como máximo. Debe ser igual o mayor a la "Cantidad Real Consumida"</t>
        </r>
      </text>
    </comment>
    <comment ref="E1122" authorId="2" shapeId="0">
      <text>
        <r>
          <rPr>
            <sz val="11"/>
            <color theme="1"/>
            <rFont val="Calibri"/>
            <family val="2"/>
            <scheme val="minor"/>
          </rPr>
          <t>Introduzca un número con dos decimales como máximo</t>
        </r>
      </text>
    </comment>
    <comment ref="F1122" authorId="2" shapeId="0">
      <text>
        <r>
          <rPr>
            <sz val="11"/>
            <color theme="1"/>
            <rFont val="Calibri"/>
            <family val="2"/>
            <scheme val="minor"/>
          </rPr>
          <t>Monto calculado automáticamente por el sistema</t>
        </r>
      </text>
    </comment>
    <comment ref="A1149" authorId="2" shapeId="0">
      <text>
        <r>
          <rPr>
            <sz val="11"/>
            <color theme="1"/>
            <rFont val="Calibri"/>
            <family val="2"/>
            <scheme val="minor"/>
          </rPr>
          <t>Introducir un texto con el nombre o referencia de la contratación</t>
        </r>
      </text>
    </comment>
    <comment ref="B1149" authorId="2" shapeId="0">
      <text>
        <r>
          <rPr>
            <sz val="11"/>
            <color theme="1"/>
            <rFont val="Calibri"/>
            <family val="2"/>
            <scheme val="minor"/>
          </rPr>
          <t>Introduzca un texto con la finalidad de la contratación</t>
        </r>
      </text>
    </comment>
    <comment ref="C1149" authorId="2" shapeId="0">
      <text>
        <r>
          <rPr>
            <sz val="11"/>
            <color theme="1"/>
            <rFont val="Calibri"/>
            <family val="2"/>
            <scheme val="minor"/>
          </rPr>
          <t>Seleccionar un valor del listado</t>
        </r>
      </text>
    </comment>
    <comment ref="D1149" authorId="2" shapeId="0">
      <text>
        <r>
          <rPr>
            <sz val="11"/>
            <color theme="1"/>
            <rFont val="Calibri"/>
            <family val="2"/>
            <scheme val="minor"/>
          </rPr>
          <t>Seleccione el tipo de procedimiento</t>
        </r>
      </text>
    </comment>
    <comment ref="E1149" authorId="2" shapeId="0">
      <text>
        <r>
          <rPr>
            <sz val="11"/>
            <color theme="1"/>
            <rFont val="Calibri"/>
            <family val="2"/>
            <scheme val="minor"/>
          </rPr>
          <t>Seleccione un valor de la lista</t>
        </r>
      </text>
    </comment>
    <comment ref="F1149" authorId="2" shapeId="0">
      <text>
        <r>
          <rPr>
            <sz val="11"/>
            <color theme="1"/>
            <rFont val="Calibri"/>
            <family val="2"/>
            <scheme val="minor"/>
          </rPr>
          <t>Introduzca el código SNIP</t>
        </r>
      </text>
    </comment>
    <comment ref="C1150" authorId="2" shapeId="0">
      <text>
        <r>
          <rPr>
            <sz val="11"/>
            <color theme="1"/>
            <rFont val="Calibri"/>
            <family val="2"/>
            <scheme val="minor"/>
          </rPr>
          <t>Introduzca la fecha de inicio del proceso, en formato dd-mm-aaaa</t>
        </r>
      </text>
    </comment>
    <comment ref="F11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1" authorId="2" shapeId="0">
      <text/>
    </comment>
    <comment ref="C1152" authorId="2" shapeId="0">
      <text>
        <r>
          <rPr>
            <sz val="11"/>
            <color theme="1"/>
            <rFont val="Calibri"/>
            <family val="2"/>
            <scheme val="minor"/>
          </rPr>
          <t>Introduzca la fecha prevista de adjudicación, en formato dd-mm-aaaa</t>
        </r>
      </text>
    </comment>
    <comment ref="F1152" authorId="2" shapeId="0">
      <text/>
    </comment>
    <comment ref="F1153" authorId="2" shapeId="0">
      <text/>
    </comment>
    <comment ref="A1155" authorId="2" shapeId="0">
      <text>
        <r>
          <rPr>
            <sz val="11"/>
            <color theme="1"/>
            <rFont val="Calibri"/>
            <family val="2"/>
            <scheme val="minor"/>
          </rPr>
          <t>Introduzca un codigo UNSPSC</t>
        </r>
      </text>
    </comment>
    <comment ref="B1155" authorId="2" shapeId="0">
      <text>
        <r>
          <rPr>
            <sz val="11"/>
            <color theme="1"/>
            <rFont val="Calibri"/>
            <family val="2"/>
            <scheme val="minor"/>
          </rPr>
          <t>Descripción calculada automáticamente a partir de código del artículo</t>
        </r>
      </text>
    </comment>
    <comment ref="C1155" authorId="2" shapeId="0">
      <text>
        <r>
          <rPr>
            <sz val="11"/>
            <color theme="1"/>
            <rFont val="Calibri"/>
            <family val="2"/>
            <scheme val="minor"/>
          </rPr>
          <t>Seleccione un valor de la lista</t>
        </r>
      </text>
    </comment>
    <comment ref="D1155" authorId="2" shapeId="0">
      <text>
        <r>
          <rPr>
            <sz val="11"/>
            <color theme="1"/>
            <rFont val="Calibri"/>
            <family val="2"/>
            <scheme val="minor"/>
          </rPr>
          <t>Introduzca un número con dos decimales como máximo. Debe ser igual o mayor a la "Cantidad Real Consumida"</t>
        </r>
      </text>
    </comment>
    <comment ref="E1155" authorId="2" shapeId="0">
      <text>
        <r>
          <rPr>
            <sz val="11"/>
            <color theme="1"/>
            <rFont val="Calibri"/>
            <family val="2"/>
            <scheme val="minor"/>
          </rPr>
          <t>Introduzca un número con dos decimales como máximo</t>
        </r>
      </text>
    </comment>
    <comment ref="F1155" authorId="2" shapeId="0">
      <text>
        <r>
          <rPr>
            <sz val="11"/>
            <color theme="1"/>
            <rFont val="Calibri"/>
            <family val="2"/>
            <scheme val="minor"/>
          </rPr>
          <t>Monto calculado automáticamente por el sistema</t>
        </r>
      </text>
    </comment>
    <comment ref="A1182" authorId="2" shapeId="0">
      <text>
        <r>
          <rPr>
            <sz val="11"/>
            <color theme="1"/>
            <rFont val="Calibri"/>
            <family val="2"/>
            <scheme val="minor"/>
          </rPr>
          <t>Introducir un texto con el nombre o referencia de la contratación</t>
        </r>
      </text>
    </comment>
    <comment ref="B1182" authorId="2" shapeId="0">
      <text>
        <r>
          <rPr>
            <sz val="11"/>
            <color theme="1"/>
            <rFont val="Calibri"/>
            <family val="2"/>
            <scheme val="minor"/>
          </rPr>
          <t>Introduzca un texto con la finalidad de la contratación</t>
        </r>
      </text>
    </comment>
    <comment ref="C1182" authorId="2" shapeId="0">
      <text>
        <r>
          <rPr>
            <sz val="11"/>
            <color theme="1"/>
            <rFont val="Calibri"/>
            <family val="2"/>
            <scheme val="minor"/>
          </rPr>
          <t>Seleccionar un valor del listado</t>
        </r>
      </text>
    </comment>
    <comment ref="D1182" authorId="2" shapeId="0">
      <text>
        <r>
          <rPr>
            <sz val="11"/>
            <color theme="1"/>
            <rFont val="Calibri"/>
            <family val="2"/>
            <scheme val="minor"/>
          </rPr>
          <t>Seleccione el tipo de procedimiento</t>
        </r>
      </text>
    </comment>
    <comment ref="E1182" authorId="2" shapeId="0">
      <text>
        <r>
          <rPr>
            <sz val="11"/>
            <color theme="1"/>
            <rFont val="Calibri"/>
            <family val="2"/>
            <scheme val="minor"/>
          </rPr>
          <t>Seleccione un valor de la lista</t>
        </r>
      </text>
    </comment>
    <comment ref="F1182" authorId="2" shapeId="0">
      <text>
        <r>
          <rPr>
            <sz val="11"/>
            <color theme="1"/>
            <rFont val="Calibri"/>
            <family val="2"/>
            <scheme val="minor"/>
          </rPr>
          <t>Introduzca el código SNIP</t>
        </r>
      </text>
    </comment>
    <comment ref="C1183" authorId="2" shapeId="0">
      <text>
        <r>
          <rPr>
            <sz val="11"/>
            <color theme="1"/>
            <rFont val="Calibri"/>
            <family val="2"/>
            <scheme val="minor"/>
          </rPr>
          <t>Introduzca la fecha de inicio del proceso, en formato dd-mm-aaaa</t>
        </r>
      </text>
    </comment>
    <comment ref="F11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4" authorId="2" shapeId="0">
      <text/>
    </comment>
    <comment ref="C1185" authorId="2" shapeId="0">
      <text>
        <r>
          <rPr>
            <sz val="11"/>
            <color theme="1"/>
            <rFont val="Calibri"/>
            <family val="2"/>
            <scheme val="minor"/>
          </rPr>
          <t>Introduzca la fecha prevista de adjudicación, en formato dd-mm-aaaa</t>
        </r>
      </text>
    </comment>
    <comment ref="F1185" authorId="2" shapeId="0">
      <text/>
    </comment>
    <comment ref="F1186" authorId="2" shapeId="0">
      <text/>
    </comment>
    <comment ref="A1188" authorId="2" shapeId="0">
      <text>
        <r>
          <rPr>
            <sz val="11"/>
            <color theme="1"/>
            <rFont val="Calibri"/>
            <family val="2"/>
            <scheme val="minor"/>
          </rPr>
          <t>Introduzca un codigo UNSPSC</t>
        </r>
      </text>
    </comment>
    <comment ref="B1188" authorId="2" shapeId="0">
      <text>
        <r>
          <rPr>
            <sz val="11"/>
            <color theme="1"/>
            <rFont val="Calibri"/>
            <family val="2"/>
            <scheme val="minor"/>
          </rPr>
          <t>Descripción calculada automáticamente a partir de código del artículo</t>
        </r>
      </text>
    </comment>
    <comment ref="C1188" authorId="2" shapeId="0">
      <text>
        <r>
          <rPr>
            <sz val="11"/>
            <color theme="1"/>
            <rFont val="Calibri"/>
            <family val="2"/>
            <scheme val="minor"/>
          </rPr>
          <t>Seleccione un valor de la lista</t>
        </r>
      </text>
    </comment>
    <comment ref="D1188" authorId="2" shapeId="0">
      <text>
        <r>
          <rPr>
            <sz val="11"/>
            <color theme="1"/>
            <rFont val="Calibri"/>
            <family val="2"/>
            <scheme val="minor"/>
          </rPr>
          <t>Introduzca un número con dos decimales como máximo. Debe ser igual o mayor a la "Cantidad Real Consumida"</t>
        </r>
      </text>
    </comment>
    <comment ref="E1188" authorId="2" shapeId="0">
      <text>
        <r>
          <rPr>
            <sz val="11"/>
            <color theme="1"/>
            <rFont val="Calibri"/>
            <family val="2"/>
            <scheme val="minor"/>
          </rPr>
          <t>Introduzca un número con dos decimales como máximo</t>
        </r>
      </text>
    </comment>
    <comment ref="F1188" authorId="2" shapeId="0">
      <text>
        <r>
          <rPr>
            <sz val="11"/>
            <color theme="1"/>
            <rFont val="Calibri"/>
            <family val="2"/>
            <scheme val="minor"/>
          </rPr>
          <t>Monto calculado automáticamente por el sistema</t>
        </r>
      </text>
    </comment>
    <comment ref="A1215" authorId="2" shapeId="0">
      <text>
        <r>
          <rPr>
            <sz val="11"/>
            <color theme="1"/>
            <rFont val="Calibri"/>
            <family val="2"/>
            <scheme val="minor"/>
          </rPr>
          <t>Introducir un texto con el nombre o referencia de la contratación</t>
        </r>
      </text>
    </comment>
    <comment ref="B1215" authorId="2" shapeId="0">
      <text>
        <r>
          <rPr>
            <sz val="11"/>
            <color theme="1"/>
            <rFont val="Calibri"/>
            <family val="2"/>
            <scheme val="minor"/>
          </rPr>
          <t>Introduzca un texto con la finalidad de la contratación</t>
        </r>
      </text>
    </comment>
    <comment ref="C1215" authorId="2" shapeId="0">
      <text>
        <r>
          <rPr>
            <sz val="11"/>
            <color theme="1"/>
            <rFont val="Calibri"/>
            <family val="2"/>
            <scheme val="minor"/>
          </rPr>
          <t>Seleccionar un valor del listado</t>
        </r>
      </text>
    </comment>
    <comment ref="D1215" authorId="2" shapeId="0">
      <text>
        <r>
          <rPr>
            <sz val="11"/>
            <color theme="1"/>
            <rFont val="Calibri"/>
            <family val="2"/>
            <scheme val="minor"/>
          </rPr>
          <t>Seleccione el tipo de procedimiento</t>
        </r>
      </text>
    </comment>
    <comment ref="E1215" authorId="2" shapeId="0">
      <text>
        <r>
          <rPr>
            <sz val="11"/>
            <color theme="1"/>
            <rFont val="Calibri"/>
            <family val="2"/>
            <scheme val="minor"/>
          </rPr>
          <t>Seleccione un valor de la lista</t>
        </r>
      </text>
    </comment>
    <comment ref="F1215" authorId="2" shapeId="0">
      <text>
        <r>
          <rPr>
            <sz val="11"/>
            <color theme="1"/>
            <rFont val="Calibri"/>
            <family val="2"/>
            <scheme val="minor"/>
          </rPr>
          <t>Introduzca el código SNIP</t>
        </r>
      </text>
    </comment>
    <comment ref="C1216" authorId="2" shapeId="0">
      <text>
        <r>
          <rPr>
            <sz val="11"/>
            <color theme="1"/>
            <rFont val="Calibri"/>
            <family val="2"/>
            <scheme val="minor"/>
          </rPr>
          <t>Introduzca la fecha prevista de adjudicación, en formato dd-mm-aaaa</t>
        </r>
      </text>
    </comment>
    <comment ref="F12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7" authorId="2" shapeId="0">
      <text/>
    </comment>
    <comment ref="C1218" authorId="2" shapeId="0">
      <text>
        <r>
          <rPr>
            <sz val="11"/>
            <color theme="1"/>
            <rFont val="Calibri"/>
            <family val="2"/>
            <scheme val="minor"/>
          </rPr>
          <t>Introduzca la fecha prevista de adjudicación, en formato dd-mm-aaaa</t>
        </r>
      </text>
    </comment>
    <comment ref="F1218" authorId="2" shapeId="0">
      <text/>
    </comment>
    <comment ref="F1219" authorId="2" shapeId="0">
      <text/>
    </comment>
    <comment ref="A1221" authorId="2" shapeId="0">
      <text>
        <r>
          <rPr>
            <sz val="11"/>
            <color theme="1"/>
            <rFont val="Calibri"/>
            <family val="2"/>
            <scheme val="minor"/>
          </rPr>
          <t>Introduzca un codigo UNSPSC</t>
        </r>
      </text>
    </comment>
    <comment ref="B1221" authorId="2" shapeId="0">
      <text>
        <r>
          <rPr>
            <sz val="11"/>
            <color theme="1"/>
            <rFont val="Calibri"/>
            <family val="2"/>
            <scheme val="minor"/>
          </rPr>
          <t>Descripción calculada automáticamente a partir de código del artículo</t>
        </r>
      </text>
    </comment>
    <comment ref="C1221" authorId="2" shapeId="0">
      <text>
        <r>
          <rPr>
            <sz val="11"/>
            <color theme="1"/>
            <rFont val="Calibri"/>
            <family val="2"/>
            <scheme val="minor"/>
          </rPr>
          <t>Seleccione un valor de la lista</t>
        </r>
      </text>
    </comment>
    <comment ref="D1221" authorId="2" shapeId="0">
      <text>
        <r>
          <rPr>
            <sz val="11"/>
            <color theme="1"/>
            <rFont val="Calibri"/>
            <family val="2"/>
            <scheme val="minor"/>
          </rPr>
          <t>Introduzca un número con dos decimales como máximo. Debe ser igual o mayor a la "Cantidad Real Consumida"</t>
        </r>
      </text>
    </comment>
    <comment ref="E1221" authorId="2" shapeId="0">
      <text>
        <r>
          <rPr>
            <sz val="11"/>
            <color theme="1"/>
            <rFont val="Calibri"/>
            <family val="2"/>
            <scheme val="minor"/>
          </rPr>
          <t>Introduzca un número con dos decimales como máximo</t>
        </r>
      </text>
    </comment>
    <comment ref="F1221" authorId="2" shapeId="0">
      <text>
        <r>
          <rPr>
            <sz val="11"/>
            <color theme="1"/>
            <rFont val="Calibri"/>
            <family val="2"/>
            <scheme val="minor"/>
          </rPr>
          <t>Monto calculado automáticamente por el sistema</t>
        </r>
      </text>
    </comment>
    <comment ref="A1231" authorId="2" shapeId="0">
      <text>
        <r>
          <rPr>
            <sz val="11"/>
            <color theme="1"/>
            <rFont val="Calibri"/>
            <family val="2"/>
            <scheme val="minor"/>
          </rPr>
          <t>Introducir un texto con el nombre o referencia de la contratación</t>
        </r>
      </text>
    </comment>
    <comment ref="B1231" authorId="2" shapeId="0">
      <text>
        <r>
          <rPr>
            <sz val="11"/>
            <color theme="1"/>
            <rFont val="Calibri"/>
            <family val="2"/>
            <scheme val="minor"/>
          </rPr>
          <t>Introduzca un texto con la finalidad de la contratación</t>
        </r>
      </text>
    </comment>
    <comment ref="C1231" authorId="2" shapeId="0">
      <text>
        <r>
          <rPr>
            <sz val="11"/>
            <color theme="1"/>
            <rFont val="Calibri"/>
            <family val="2"/>
            <scheme val="minor"/>
          </rPr>
          <t>Seleccionar un valor del listado</t>
        </r>
      </text>
    </comment>
    <comment ref="D1231" authorId="2" shapeId="0">
      <text>
        <r>
          <rPr>
            <sz val="11"/>
            <color theme="1"/>
            <rFont val="Calibri"/>
            <family val="2"/>
            <scheme val="minor"/>
          </rPr>
          <t>Seleccione el tipo de procedimiento</t>
        </r>
      </text>
    </comment>
    <comment ref="E1231" authorId="2" shapeId="0">
      <text>
        <r>
          <rPr>
            <sz val="11"/>
            <color theme="1"/>
            <rFont val="Calibri"/>
            <family val="2"/>
            <scheme val="minor"/>
          </rPr>
          <t>Seleccione un valor de la lista</t>
        </r>
      </text>
    </comment>
    <comment ref="F1231" authorId="2" shapeId="0">
      <text>
        <r>
          <rPr>
            <sz val="11"/>
            <color theme="1"/>
            <rFont val="Calibri"/>
            <family val="2"/>
            <scheme val="minor"/>
          </rPr>
          <t>Introduzca el código SNIP</t>
        </r>
      </text>
    </comment>
    <comment ref="C1232" authorId="2" shapeId="0">
      <text>
        <r>
          <rPr>
            <sz val="11"/>
            <color theme="1"/>
            <rFont val="Calibri"/>
            <family val="2"/>
            <scheme val="minor"/>
          </rPr>
          <t>Introduzca la fecha prevista de adjudicación, en formato dd-mm-aaaa</t>
        </r>
      </text>
    </comment>
    <comment ref="F12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3" authorId="2" shapeId="0">
      <text/>
    </comment>
    <comment ref="C1234" authorId="2" shapeId="0">
      <text>
        <r>
          <rPr>
            <sz val="11"/>
            <color theme="1"/>
            <rFont val="Calibri"/>
            <family val="2"/>
            <scheme val="minor"/>
          </rPr>
          <t>Introduzca la fecha prevista de adjudicación, en formato dd-mm-aaaa</t>
        </r>
      </text>
    </comment>
    <comment ref="F1234" authorId="2" shapeId="0">
      <text/>
    </comment>
    <comment ref="F1235" authorId="2" shapeId="0">
      <text/>
    </comment>
    <comment ref="A1237" authorId="2" shapeId="0">
      <text>
        <r>
          <rPr>
            <sz val="11"/>
            <color theme="1"/>
            <rFont val="Calibri"/>
            <family val="2"/>
            <scheme val="minor"/>
          </rPr>
          <t>Introduzca un codigo UNSPSC</t>
        </r>
      </text>
    </comment>
    <comment ref="B1237" authorId="2" shapeId="0">
      <text>
        <r>
          <rPr>
            <sz val="11"/>
            <color theme="1"/>
            <rFont val="Calibri"/>
            <family val="2"/>
            <scheme val="minor"/>
          </rPr>
          <t>Descripción calculada automáticamente a partir de código del artículo</t>
        </r>
      </text>
    </comment>
    <comment ref="C1237" authorId="2" shapeId="0">
      <text>
        <r>
          <rPr>
            <sz val="11"/>
            <color theme="1"/>
            <rFont val="Calibri"/>
            <family val="2"/>
            <scheme val="minor"/>
          </rPr>
          <t>Seleccione un valor de la lista</t>
        </r>
      </text>
    </comment>
    <comment ref="D1237" authorId="2" shapeId="0">
      <text>
        <r>
          <rPr>
            <sz val="11"/>
            <color theme="1"/>
            <rFont val="Calibri"/>
            <family val="2"/>
            <scheme val="minor"/>
          </rPr>
          <t>Introduzca un número con dos decimales como máximo. Debe ser igual o mayor a la "Cantidad Real Consumida"</t>
        </r>
      </text>
    </comment>
    <comment ref="E1237" authorId="2" shapeId="0">
      <text>
        <r>
          <rPr>
            <sz val="11"/>
            <color theme="1"/>
            <rFont val="Calibri"/>
            <family val="2"/>
            <scheme val="minor"/>
          </rPr>
          <t>Introduzca un número con dos decimales como máximo</t>
        </r>
      </text>
    </comment>
    <comment ref="F1237" authorId="2" shapeId="0">
      <text>
        <r>
          <rPr>
            <sz val="11"/>
            <color theme="1"/>
            <rFont val="Calibri"/>
            <family val="2"/>
            <scheme val="minor"/>
          </rPr>
          <t>Monto calculado automáticamente por el sistema</t>
        </r>
      </text>
    </comment>
    <comment ref="A1247" authorId="2" shapeId="0">
      <text>
        <r>
          <rPr>
            <sz val="11"/>
            <color theme="1"/>
            <rFont val="Calibri"/>
            <family val="2"/>
            <scheme val="minor"/>
          </rPr>
          <t>Introducir un texto con el nombre o referencia de la contratación</t>
        </r>
      </text>
    </comment>
    <comment ref="B1247" authorId="2" shapeId="0">
      <text>
        <r>
          <rPr>
            <sz val="11"/>
            <color theme="1"/>
            <rFont val="Calibri"/>
            <family val="2"/>
            <scheme val="minor"/>
          </rPr>
          <t>Introduzca un texto con la finalidad de la contratación</t>
        </r>
      </text>
    </comment>
    <comment ref="C1247" authorId="2" shapeId="0">
      <text>
        <r>
          <rPr>
            <sz val="11"/>
            <color theme="1"/>
            <rFont val="Calibri"/>
            <family val="2"/>
            <scheme val="minor"/>
          </rPr>
          <t>Seleccionar un valor del listado</t>
        </r>
      </text>
    </comment>
    <comment ref="D1247" authorId="2" shapeId="0">
      <text>
        <r>
          <rPr>
            <sz val="11"/>
            <color theme="1"/>
            <rFont val="Calibri"/>
            <family val="2"/>
            <scheme val="minor"/>
          </rPr>
          <t>Seleccione el tipo de procedimiento</t>
        </r>
      </text>
    </comment>
    <comment ref="E1247" authorId="2" shapeId="0">
      <text>
        <r>
          <rPr>
            <sz val="11"/>
            <color theme="1"/>
            <rFont val="Calibri"/>
            <family val="2"/>
            <scheme val="minor"/>
          </rPr>
          <t>Seleccione un valor de la lista</t>
        </r>
      </text>
    </comment>
    <comment ref="F1247" authorId="2" shapeId="0">
      <text>
        <r>
          <rPr>
            <sz val="11"/>
            <color theme="1"/>
            <rFont val="Calibri"/>
            <family val="2"/>
            <scheme val="minor"/>
          </rPr>
          <t>Introduzca el código SNIP</t>
        </r>
      </text>
    </comment>
    <comment ref="C1248" authorId="2" shapeId="0">
      <text>
        <r>
          <rPr>
            <sz val="11"/>
            <color theme="1"/>
            <rFont val="Calibri"/>
            <family val="2"/>
            <scheme val="minor"/>
          </rPr>
          <t>Introduzca la fecha de inicio del proceso, en formato dd-mm-aaaa</t>
        </r>
      </text>
    </comment>
    <comment ref="F12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9" authorId="2" shapeId="0">
      <text/>
    </comment>
    <comment ref="C1250" authorId="2" shapeId="0">
      <text>
        <r>
          <rPr>
            <sz val="11"/>
            <color theme="1"/>
            <rFont val="Calibri"/>
            <family val="2"/>
            <scheme val="minor"/>
          </rPr>
          <t>Introduzca la fecha prevista de adjudicación, en formato dd-mm-aaaa</t>
        </r>
      </text>
    </comment>
    <comment ref="F1250" authorId="2" shapeId="0">
      <text/>
    </comment>
    <comment ref="F1251" authorId="2" shapeId="0">
      <text/>
    </comment>
    <comment ref="A1253" authorId="2" shapeId="0">
      <text>
        <r>
          <rPr>
            <sz val="11"/>
            <color theme="1"/>
            <rFont val="Calibri"/>
            <family val="2"/>
            <scheme val="minor"/>
          </rPr>
          <t>Introduzca un codigo UNSPSC</t>
        </r>
      </text>
    </comment>
    <comment ref="B1253" authorId="2" shapeId="0">
      <text>
        <r>
          <rPr>
            <sz val="11"/>
            <color theme="1"/>
            <rFont val="Calibri"/>
            <family val="2"/>
            <scheme val="minor"/>
          </rPr>
          <t>Descripción calculada automáticamente a partir de código del artículo</t>
        </r>
      </text>
    </comment>
    <comment ref="C1253" authorId="2" shapeId="0">
      <text>
        <r>
          <rPr>
            <sz val="11"/>
            <color theme="1"/>
            <rFont val="Calibri"/>
            <family val="2"/>
            <scheme val="minor"/>
          </rPr>
          <t>Seleccione un valor de la lista</t>
        </r>
      </text>
    </comment>
    <comment ref="D1253" authorId="2" shapeId="0">
      <text>
        <r>
          <rPr>
            <sz val="11"/>
            <color theme="1"/>
            <rFont val="Calibri"/>
            <family val="2"/>
            <scheme val="minor"/>
          </rPr>
          <t>Introduzca un número con dos decimales como máximo. Debe ser igual o mayor a la "Cantidad Real Consumida"</t>
        </r>
      </text>
    </comment>
    <comment ref="E1253" authorId="2" shapeId="0">
      <text>
        <r>
          <rPr>
            <sz val="11"/>
            <color theme="1"/>
            <rFont val="Calibri"/>
            <family val="2"/>
            <scheme val="minor"/>
          </rPr>
          <t>Introduzca un número con dos decimales como máximo</t>
        </r>
      </text>
    </comment>
    <comment ref="F1253" authorId="2" shapeId="0">
      <text>
        <r>
          <rPr>
            <sz val="11"/>
            <color theme="1"/>
            <rFont val="Calibri"/>
            <family val="2"/>
            <scheme val="minor"/>
          </rPr>
          <t>Monto calculado automáticamente por el sistema</t>
        </r>
      </text>
    </comment>
    <comment ref="A1261" authorId="2" shapeId="0">
      <text>
        <r>
          <rPr>
            <sz val="11"/>
            <color theme="1"/>
            <rFont val="Calibri"/>
            <family val="2"/>
            <scheme val="minor"/>
          </rPr>
          <t>Introducir un texto con el nombre o referencia de la contratación</t>
        </r>
      </text>
    </comment>
    <comment ref="B1261" authorId="2" shapeId="0">
      <text>
        <r>
          <rPr>
            <sz val="11"/>
            <color theme="1"/>
            <rFont val="Calibri"/>
            <family val="2"/>
            <scheme val="minor"/>
          </rPr>
          <t>Introduzca un texto con la finalidad de la contratación</t>
        </r>
      </text>
    </comment>
    <comment ref="C1261" authorId="2" shapeId="0">
      <text>
        <r>
          <rPr>
            <sz val="11"/>
            <color theme="1"/>
            <rFont val="Calibri"/>
            <family val="2"/>
            <scheme val="minor"/>
          </rPr>
          <t>Seleccionar un valor del listado</t>
        </r>
      </text>
    </comment>
    <comment ref="D1261" authorId="2" shapeId="0">
      <text>
        <r>
          <rPr>
            <sz val="11"/>
            <color theme="1"/>
            <rFont val="Calibri"/>
            <family val="2"/>
            <scheme val="minor"/>
          </rPr>
          <t>Seleccione el tipo de procedimiento</t>
        </r>
      </text>
    </comment>
    <comment ref="E1261" authorId="2" shapeId="0">
      <text>
        <r>
          <rPr>
            <sz val="11"/>
            <color theme="1"/>
            <rFont val="Calibri"/>
            <family val="2"/>
            <scheme val="minor"/>
          </rPr>
          <t>Seleccione un valor de la lista</t>
        </r>
      </text>
    </comment>
    <comment ref="F1261" authorId="2" shapeId="0">
      <text>
        <r>
          <rPr>
            <sz val="11"/>
            <color theme="1"/>
            <rFont val="Calibri"/>
            <family val="2"/>
            <scheme val="minor"/>
          </rPr>
          <t>Introduzca el código SNIP</t>
        </r>
      </text>
    </comment>
    <comment ref="C1262" authorId="2" shapeId="0">
      <text>
        <r>
          <rPr>
            <sz val="11"/>
            <color theme="1"/>
            <rFont val="Calibri"/>
            <family val="2"/>
            <scheme val="minor"/>
          </rPr>
          <t>Introduzca la fecha de inicio del proceso, en formato dd-mm-aaaa</t>
        </r>
      </text>
    </comment>
    <comment ref="F12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3" authorId="2" shapeId="0">
      <text/>
    </comment>
    <comment ref="C1264" authorId="2" shapeId="0">
      <text>
        <r>
          <rPr>
            <sz val="11"/>
            <color theme="1"/>
            <rFont val="Calibri"/>
            <family val="2"/>
            <scheme val="minor"/>
          </rPr>
          <t>Introduzca la fecha prevista de adjudicación, en formato dd-mm-aaaa</t>
        </r>
      </text>
    </comment>
    <comment ref="F1264" authorId="2" shapeId="0">
      <text/>
    </comment>
    <comment ref="F1265" authorId="2" shapeId="0">
      <text/>
    </comment>
    <comment ref="A1267" authorId="2" shapeId="0">
      <text>
        <r>
          <rPr>
            <sz val="11"/>
            <color theme="1"/>
            <rFont val="Calibri"/>
            <family val="2"/>
            <scheme val="minor"/>
          </rPr>
          <t>Introduzca un codigo UNSPSC</t>
        </r>
      </text>
    </comment>
    <comment ref="B1267" authorId="2" shapeId="0">
      <text>
        <r>
          <rPr>
            <sz val="11"/>
            <color theme="1"/>
            <rFont val="Calibri"/>
            <family val="2"/>
            <scheme val="minor"/>
          </rPr>
          <t>Descripción calculada automáticamente a partir de código del artículo</t>
        </r>
      </text>
    </comment>
    <comment ref="C1267" authorId="2" shapeId="0">
      <text>
        <r>
          <rPr>
            <sz val="11"/>
            <color theme="1"/>
            <rFont val="Calibri"/>
            <family val="2"/>
            <scheme val="minor"/>
          </rPr>
          <t>Seleccione un valor de la lista</t>
        </r>
      </text>
    </comment>
    <comment ref="D1267" authorId="2" shapeId="0">
      <text>
        <r>
          <rPr>
            <sz val="11"/>
            <color theme="1"/>
            <rFont val="Calibri"/>
            <family val="2"/>
            <scheme val="minor"/>
          </rPr>
          <t>Introduzca un número con dos decimales como máximo. Debe ser igual o mayor a la "Cantidad Real Consumida"</t>
        </r>
      </text>
    </comment>
    <comment ref="E1267" authorId="2" shapeId="0">
      <text>
        <r>
          <rPr>
            <sz val="11"/>
            <color theme="1"/>
            <rFont val="Calibri"/>
            <family val="2"/>
            <scheme val="minor"/>
          </rPr>
          <t>Introduzca un número con dos decimales como máximo</t>
        </r>
      </text>
    </comment>
    <comment ref="F1267" authorId="2" shapeId="0">
      <text>
        <r>
          <rPr>
            <sz val="11"/>
            <color theme="1"/>
            <rFont val="Calibri"/>
            <family val="2"/>
            <scheme val="minor"/>
          </rPr>
          <t>Monto calculado automáticamente por el sistema</t>
        </r>
      </text>
    </comment>
    <comment ref="A1273" authorId="2" shapeId="0">
      <text>
        <r>
          <rPr>
            <sz val="11"/>
            <color theme="1"/>
            <rFont val="Calibri"/>
            <family val="2"/>
            <scheme val="minor"/>
          </rPr>
          <t>Introducir un texto con el nombre o referencia de la contratación</t>
        </r>
      </text>
    </comment>
    <comment ref="B1273" authorId="2" shapeId="0">
      <text>
        <r>
          <rPr>
            <sz val="11"/>
            <color theme="1"/>
            <rFont val="Calibri"/>
            <family val="2"/>
            <scheme val="minor"/>
          </rPr>
          <t>Introduzca un texto con la finalidad de la contratación</t>
        </r>
      </text>
    </comment>
    <comment ref="C1273" authorId="2" shapeId="0">
      <text>
        <r>
          <rPr>
            <sz val="11"/>
            <color theme="1"/>
            <rFont val="Calibri"/>
            <family val="2"/>
            <scheme val="minor"/>
          </rPr>
          <t>Seleccionar un valor del listado</t>
        </r>
      </text>
    </comment>
    <comment ref="D1273" authorId="2" shapeId="0">
      <text>
        <r>
          <rPr>
            <sz val="11"/>
            <color theme="1"/>
            <rFont val="Calibri"/>
            <family val="2"/>
            <scheme val="minor"/>
          </rPr>
          <t>Seleccione el tipo de procedimiento</t>
        </r>
      </text>
    </comment>
    <comment ref="E1273" authorId="2" shapeId="0">
      <text>
        <r>
          <rPr>
            <sz val="11"/>
            <color theme="1"/>
            <rFont val="Calibri"/>
            <family val="2"/>
            <scheme val="minor"/>
          </rPr>
          <t>Seleccione un valor de la lista</t>
        </r>
      </text>
    </comment>
    <comment ref="F1273" authorId="2" shapeId="0">
      <text>
        <r>
          <rPr>
            <sz val="11"/>
            <color theme="1"/>
            <rFont val="Calibri"/>
            <family val="2"/>
            <scheme val="minor"/>
          </rPr>
          <t>Introduzca el código SNIP</t>
        </r>
      </text>
    </comment>
    <comment ref="C1274" authorId="2" shapeId="0">
      <text>
        <r>
          <rPr>
            <sz val="11"/>
            <color theme="1"/>
            <rFont val="Calibri"/>
            <family val="2"/>
            <scheme val="minor"/>
          </rPr>
          <t>Introduzca la fecha de inicio del proceso, en formato dd-mm-aaaa</t>
        </r>
      </text>
    </comment>
    <comment ref="F12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5" authorId="2" shapeId="0">
      <text/>
    </comment>
    <comment ref="C1276" authorId="2" shapeId="0">
      <text>
        <r>
          <rPr>
            <sz val="11"/>
            <color theme="1"/>
            <rFont val="Calibri"/>
            <family val="2"/>
            <scheme val="minor"/>
          </rPr>
          <t>Introduzca la fecha prevista de adjudicación, en formato dd-mm-aaaa</t>
        </r>
      </text>
    </comment>
    <comment ref="F1276" authorId="2" shapeId="0">
      <text/>
    </comment>
    <comment ref="F1277" authorId="2" shapeId="0">
      <text/>
    </comment>
    <comment ref="A1279" authorId="2" shapeId="0">
      <text>
        <r>
          <rPr>
            <sz val="11"/>
            <color theme="1"/>
            <rFont val="Calibri"/>
            <family val="2"/>
            <scheme val="minor"/>
          </rPr>
          <t>Introduzca un codigo UNSPSC</t>
        </r>
      </text>
    </comment>
    <comment ref="B1279" authorId="2" shapeId="0">
      <text>
        <r>
          <rPr>
            <sz val="11"/>
            <color theme="1"/>
            <rFont val="Calibri"/>
            <family val="2"/>
            <scheme val="minor"/>
          </rPr>
          <t>Descripción calculada automáticamente a partir de código del artículo</t>
        </r>
      </text>
    </comment>
    <comment ref="C1279" authorId="2" shapeId="0">
      <text>
        <r>
          <rPr>
            <sz val="11"/>
            <color theme="1"/>
            <rFont val="Calibri"/>
            <family val="2"/>
            <scheme val="minor"/>
          </rPr>
          <t>Seleccione un valor de la lista</t>
        </r>
      </text>
    </comment>
    <comment ref="D1279" authorId="2" shapeId="0">
      <text>
        <r>
          <rPr>
            <sz val="11"/>
            <color theme="1"/>
            <rFont val="Calibri"/>
            <family val="2"/>
            <scheme val="minor"/>
          </rPr>
          <t>Introduzca un número con dos decimales como máximo. Debe ser igual o mayor a la "Cantidad Real Consumida"</t>
        </r>
      </text>
    </comment>
    <comment ref="E1279" authorId="2" shapeId="0">
      <text>
        <r>
          <rPr>
            <sz val="11"/>
            <color theme="1"/>
            <rFont val="Calibri"/>
            <family val="2"/>
            <scheme val="minor"/>
          </rPr>
          <t>Introduzca un número con dos decimales como máximo</t>
        </r>
      </text>
    </comment>
    <comment ref="F1279" authorId="2" shapeId="0">
      <text>
        <r>
          <rPr>
            <sz val="11"/>
            <color theme="1"/>
            <rFont val="Calibri"/>
            <family val="2"/>
            <scheme val="minor"/>
          </rPr>
          <t>Monto calculado automáticamente por el sistema</t>
        </r>
      </text>
    </comment>
    <comment ref="A1285" authorId="2" shapeId="0">
      <text>
        <r>
          <rPr>
            <sz val="11"/>
            <color theme="1"/>
            <rFont val="Calibri"/>
            <family val="2"/>
            <scheme val="minor"/>
          </rPr>
          <t>Introducir un texto con el nombre o referencia de la contratación</t>
        </r>
      </text>
    </comment>
    <comment ref="B1285" authorId="2" shapeId="0">
      <text>
        <r>
          <rPr>
            <sz val="11"/>
            <color theme="1"/>
            <rFont val="Calibri"/>
            <family val="2"/>
            <scheme val="minor"/>
          </rPr>
          <t>Introduzca un texto con la finalidad de la contratación</t>
        </r>
      </text>
    </comment>
    <comment ref="C1285" authorId="2" shapeId="0">
      <text>
        <r>
          <rPr>
            <sz val="11"/>
            <color theme="1"/>
            <rFont val="Calibri"/>
            <family val="2"/>
            <scheme val="minor"/>
          </rPr>
          <t>Seleccionar un valor del listado</t>
        </r>
      </text>
    </comment>
    <comment ref="D1285" authorId="2" shapeId="0">
      <text>
        <r>
          <rPr>
            <sz val="11"/>
            <color theme="1"/>
            <rFont val="Calibri"/>
            <family val="2"/>
            <scheme val="minor"/>
          </rPr>
          <t>Seleccione el tipo de procedimiento</t>
        </r>
      </text>
    </comment>
    <comment ref="E1285" authorId="2" shapeId="0">
      <text>
        <r>
          <rPr>
            <sz val="11"/>
            <color theme="1"/>
            <rFont val="Calibri"/>
            <family val="2"/>
            <scheme val="minor"/>
          </rPr>
          <t>Seleccione un valor de la lista</t>
        </r>
      </text>
    </comment>
    <comment ref="F1285" authorId="2" shapeId="0">
      <text>
        <r>
          <rPr>
            <sz val="11"/>
            <color theme="1"/>
            <rFont val="Calibri"/>
            <family val="2"/>
            <scheme val="minor"/>
          </rPr>
          <t>Introduzca el código SNIP</t>
        </r>
      </text>
    </comment>
    <comment ref="C1286" authorId="2" shapeId="0">
      <text>
        <r>
          <rPr>
            <sz val="11"/>
            <color theme="1"/>
            <rFont val="Calibri"/>
            <family val="2"/>
            <scheme val="minor"/>
          </rPr>
          <t>Introduzca la fecha de inicio del proceso, en formato dd-mm-aaaa</t>
        </r>
      </text>
    </comment>
    <comment ref="F12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7" authorId="2" shapeId="0">
      <text/>
    </comment>
    <comment ref="C1288" authorId="2" shapeId="0">
      <text>
        <r>
          <rPr>
            <sz val="11"/>
            <color theme="1"/>
            <rFont val="Calibri"/>
            <family val="2"/>
            <scheme val="minor"/>
          </rPr>
          <t>Introduzca la fecha prevista de adjudicación, en formato dd-mm-aaaa</t>
        </r>
      </text>
    </comment>
    <comment ref="F1288" authorId="2" shapeId="0">
      <text/>
    </comment>
    <comment ref="F1289" authorId="2" shapeId="0">
      <text/>
    </comment>
    <comment ref="A1291" authorId="2" shapeId="0">
      <text>
        <r>
          <rPr>
            <sz val="11"/>
            <color theme="1"/>
            <rFont val="Calibri"/>
            <family val="2"/>
            <scheme val="minor"/>
          </rPr>
          <t>Introduzca un codigo UNSPSC</t>
        </r>
      </text>
    </comment>
    <comment ref="B1291" authorId="2" shapeId="0">
      <text>
        <r>
          <rPr>
            <sz val="11"/>
            <color theme="1"/>
            <rFont val="Calibri"/>
            <family val="2"/>
            <scheme val="minor"/>
          </rPr>
          <t>Descripción calculada automáticamente a partir de código del artículo</t>
        </r>
      </text>
    </comment>
    <comment ref="C1291" authorId="2" shapeId="0">
      <text>
        <r>
          <rPr>
            <sz val="11"/>
            <color theme="1"/>
            <rFont val="Calibri"/>
            <family val="2"/>
            <scheme val="minor"/>
          </rPr>
          <t>Seleccione un valor de la lista</t>
        </r>
      </text>
    </comment>
    <comment ref="D1291" authorId="2" shapeId="0">
      <text>
        <r>
          <rPr>
            <sz val="11"/>
            <color theme="1"/>
            <rFont val="Calibri"/>
            <family val="2"/>
            <scheme val="minor"/>
          </rPr>
          <t>Introduzca un número con dos decimales como máximo. Debe ser igual o mayor a la "Cantidad Real Consumida"</t>
        </r>
      </text>
    </comment>
    <comment ref="E1291" authorId="2" shapeId="0">
      <text>
        <r>
          <rPr>
            <sz val="11"/>
            <color theme="1"/>
            <rFont val="Calibri"/>
            <family val="2"/>
            <scheme val="minor"/>
          </rPr>
          <t>Introduzca un número con dos decimales como máximo</t>
        </r>
      </text>
    </comment>
    <comment ref="F1291" authorId="2" shapeId="0">
      <text>
        <r>
          <rPr>
            <sz val="11"/>
            <color theme="1"/>
            <rFont val="Calibri"/>
            <family val="2"/>
            <scheme val="minor"/>
          </rPr>
          <t>Monto calculado automáticamente por el sistema</t>
        </r>
      </text>
    </comment>
    <comment ref="A1304" authorId="2" shapeId="0">
      <text>
        <r>
          <rPr>
            <sz val="11"/>
            <color theme="1"/>
            <rFont val="Calibri"/>
            <family val="2"/>
            <scheme val="minor"/>
          </rPr>
          <t>Introducir un texto con el nombre o referencia de la contratación</t>
        </r>
      </text>
    </comment>
    <comment ref="B1304" authorId="2" shapeId="0">
      <text>
        <r>
          <rPr>
            <sz val="11"/>
            <color theme="1"/>
            <rFont val="Calibri"/>
            <family val="2"/>
            <scheme val="minor"/>
          </rPr>
          <t>Introduzca un texto con la finalidad de la contratación</t>
        </r>
      </text>
    </comment>
    <comment ref="C1304" authorId="2" shapeId="0">
      <text>
        <r>
          <rPr>
            <sz val="11"/>
            <color theme="1"/>
            <rFont val="Calibri"/>
            <family val="2"/>
            <scheme val="minor"/>
          </rPr>
          <t>Seleccionar un valor del listado</t>
        </r>
      </text>
    </comment>
    <comment ref="D1304" authorId="2" shapeId="0">
      <text>
        <r>
          <rPr>
            <sz val="11"/>
            <color theme="1"/>
            <rFont val="Calibri"/>
            <family val="2"/>
            <scheme val="minor"/>
          </rPr>
          <t>Seleccione el tipo de procedimiento</t>
        </r>
      </text>
    </comment>
    <comment ref="E1304" authorId="2" shapeId="0">
      <text>
        <r>
          <rPr>
            <sz val="11"/>
            <color theme="1"/>
            <rFont val="Calibri"/>
            <family val="2"/>
            <scheme val="minor"/>
          </rPr>
          <t>Seleccione un valor de la lista</t>
        </r>
      </text>
    </comment>
    <comment ref="F1304" authorId="2" shapeId="0">
      <text>
        <r>
          <rPr>
            <sz val="11"/>
            <color theme="1"/>
            <rFont val="Calibri"/>
            <family val="2"/>
            <scheme val="minor"/>
          </rPr>
          <t>Introduzca el código SNIP</t>
        </r>
      </text>
    </comment>
    <comment ref="C1305" authorId="2" shapeId="0">
      <text>
        <r>
          <rPr>
            <sz val="11"/>
            <color theme="1"/>
            <rFont val="Calibri"/>
            <family val="2"/>
            <scheme val="minor"/>
          </rPr>
          <t>Introduzca la fecha de inicio del proceso, en formato dd-mm-aaaa</t>
        </r>
      </text>
    </comment>
    <comment ref="F130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6" authorId="2" shapeId="0">
      <text/>
    </comment>
    <comment ref="C1307" authorId="2" shapeId="0">
      <text>
        <r>
          <rPr>
            <sz val="11"/>
            <color theme="1"/>
            <rFont val="Calibri"/>
            <family val="2"/>
            <scheme val="minor"/>
          </rPr>
          <t>Introduzca la fecha prevista de adjudicación, en formato dd-mm-aaaa</t>
        </r>
      </text>
    </comment>
    <comment ref="F1307" authorId="2" shapeId="0">
      <text/>
    </comment>
    <comment ref="F1308" authorId="2" shapeId="0">
      <text/>
    </comment>
    <comment ref="A1310" authorId="2" shapeId="0">
      <text>
        <r>
          <rPr>
            <sz val="11"/>
            <color theme="1"/>
            <rFont val="Calibri"/>
            <family val="2"/>
            <scheme val="minor"/>
          </rPr>
          <t>Introduzca un codigo UNSPSC</t>
        </r>
      </text>
    </comment>
    <comment ref="B1310" authorId="2" shapeId="0">
      <text>
        <r>
          <rPr>
            <sz val="11"/>
            <color theme="1"/>
            <rFont val="Calibri"/>
            <family val="2"/>
            <scheme val="minor"/>
          </rPr>
          <t>Descripción calculada automáticamente a partir de código del artículo</t>
        </r>
      </text>
    </comment>
    <comment ref="C1310" authorId="2" shapeId="0">
      <text>
        <r>
          <rPr>
            <sz val="11"/>
            <color theme="1"/>
            <rFont val="Calibri"/>
            <family val="2"/>
            <scheme val="minor"/>
          </rPr>
          <t>Seleccione un valor de la lista</t>
        </r>
      </text>
    </comment>
    <comment ref="D1310" authorId="2" shapeId="0">
      <text>
        <r>
          <rPr>
            <sz val="11"/>
            <color theme="1"/>
            <rFont val="Calibri"/>
            <family val="2"/>
            <scheme val="minor"/>
          </rPr>
          <t>Introduzca un número con dos decimales como máximo. Debe ser igual o mayor a la "Cantidad Real Consumida"</t>
        </r>
      </text>
    </comment>
    <comment ref="E1310" authorId="2" shapeId="0">
      <text>
        <r>
          <rPr>
            <sz val="11"/>
            <color theme="1"/>
            <rFont val="Calibri"/>
            <family val="2"/>
            <scheme val="minor"/>
          </rPr>
          <t>Introduzca un número con dos decimales como máximo</t>
        </r>
      </text>
    </comment>
    <comment ref="F1310" authorId="2" shapeId="0">
      <text>
        <r>
          <rPr>
            <sz val="11"/>
            <color theme="1"/>
            <rFont val="Calibri"/>
            <family val="2"/>
            <scheme val="minor"/>
          </rPr>
          <t>Monto calculado automáticamente por el sistema</t>
        </r>
      </text>
    </comment>
    <comment ref="A1322" authorId="2" shapeId="0">
      <text>
        <r>
          <rPr>
            <sz val="11"/>
            <color theme="1"/>
            <rFont val="Calibri"/>
            <family val="2"/>
            <scheme val="minor"/>
          </rPr>
          <t>Introducir un texto con el nombre o referencia de la contratación</t>
        </r>
      </text>
    </comment>
    <comment ref="B1322" authorId="2" shapeId="0">
      <text>
        <r>
          <rPr>
            <sz val="11"/>
            <color theme="1"/>
            <rFont val="Calibri"/>
            <family val="2"/>
            <scheme val="minor"/>
          </rPr>
          <t>Introduzca un texto con la finalidad de la contratación</t>
        </r>
      </text>
    </comment>
    <comment ref="C1322" authorId="2" shapeId="0">
      <text>
        <r>
          <rPr>
            <sz val="11"/>
            <color theme="1"/>
            <rFont val="Calibri"/>
            <family val="2"/>
            <scheme val="minor"/>
          </rPr>
          <t>Seleccionar un valor del listado</t>
        </r>
      </text>
    </comment>
    <comment ref="D1322" authorId="2" shapeId="0">
      <text>
        <r>
          <rPr>
            <sz val="11"/>
            <color theme="1"/>
            <rFont val="Calibri"/>
            <family val="2"/>
            <scheme val="minor"/>
          </rPr>
          <t>Seleccione el tipo de procedimiento</t>
        </r>
      </text>
    </comment>
    <comment ref="E1322" authorId="2" shapeId="0">
      <text>
        <r>
          <rPr>
            <sz val="11"/>
            <color theme="1"/>
            <rFont val="Calibri"/>
            <family val="2"/>
            <scheme val="minor"/>
          </rPr>
          <t>Seleccione un valor de la lista</t>
        </r>
      </text>
    </comment>
    <comment ref="F1322" authorId="2" shapeId="0">
      <text>
        <r>
          <rPr>
            <sz val="11"/>
            <color theme="1"/>
            <rFont val="Calibri"/>
            <family val="2"/>
            <scheme val="minor"/>
          </rPr>
          <t>Introduzca el código SNIP</t>
        </r>
      </text>
    </comment>
    <comment ref="C1323" authorId="2" shapeId="0">
      <text>
        <r>
          <rPr>
            <sz val="11"/>
            <color theme="1"/>
            <rFont val="Calibri"/>
            <family val="2"/>
            <scheme val="minor"/>
          </rPr>
          <t>Introduzca la fecha de inicio del proceso, en formato dd-mm-aaaa</t>
        </r>
      </text>
    </comment>
    <comment ref="F13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4" authorId="2" shapeId="0">
      <text/>
    </comment>
    <comment ref="C1325" authorId="2" shapeId="0">
      <text>
        <r>
          <rPr>
            <sz val="11"/>
            <color theme="1"/>
            <rFont val="Calibri"/>
            <family val="2"/>
            <scheme val="minor"/>
          </rPr>
          <t>Introduzca la fecha prevista de adjudicación, en formato dd-mm-aaaa</t>
        </r>
      </text>
    </comment>
    <comment ref="F1325" authorId="2" shapeId="0">
      <text/>
    </comment>
    <comment ref="F1326" authorId="2" shapeId="0">
      <text/>
    </comment>
    <comment ref="A1328" authorId="2" shapeId="0">
      <text>
        <r>
          <rPr>
            <sz val="11"/>
            <color theme="1"/>
            <rFont val="Calibri"/>
            <family val="2"/>
            <scheme val="minor"/>
          </rPr>
          <t>Introduzca un codigo UNSPSC</t>
        </r>
      </text>
    </comment>
    <comment ref="B1328" authorId="2" shapeId="0">
      <text>
        <r>
          <rPr>
            <sz val="11"/>
            <color theme="1"/>
            <rFont val="Calibri"/>
            <family val="2"/>
            <scheme val="minor"/>
          </rPr>
          <t>Descripción calculada automáticamente a partir de código del artículo</t>
        </r>
      </text>
    </comment>
    <comment ref="C1328" authorId="2" shapeId="0">
      <text>
        <r>
          <rPr>
            <sz val="11"/>
            <color theme="1"/>
            <rFont val="Calibri"/>
            <family val="2"/>
            <scheme val="minor"/>
          </rPr>
          <t>Seleccione un valor de la lista</t>
        </r>
      </text>
    </comment>
    <comment ref="D1328" authorId="2" shapeId="0">
      <text>
        <r>
          <rPr>
            <sz val="11"/>
            <color theme="1"/>
            <rFont val="Calibri"/>
            <family val="2"/>
            <scheme val="minor"/>
          </rPr>
          <t>Introduzca un número con dos decimales como máximo. Debe ser igual o mayor a la "Cantidad Real Consumida"</t>
        </r>
      </text>
    </comment>
    <comment ref="E1328" authorId="2" shapeId="0">
      <text>
        <r>
          <rPr>
            <sz val="11"/>
            <color theme="1"/>
            <rFont val="Calibri"/>
            <family val="2"/>
            <scheme val="minor"/>
          </rPr>
          <t>Introduzca un número con dos decimales como máximo</t>
        </r>
      </text>
    </comment>
    <comment ref="F1328" authorId="2" shapeId="0">
      <text>
        <r>
          <rPr>
            <sz val="11"/>
            <color theme="1"/>
            <rFont val="Calibri"/>
            <family val="2"/>
            <scheme val="minor"/>
          </rPr>
          <t>Monto calculado automáticamente por el sistema</t>
        </r>
      </text>
    </comment>
    <comment ref="A1337" authorId="2" shapeId="0">
      <text>
        <r>
          <rPr>
            <sz val="11"/>
            <color theme="1"/>
            <rFont val="Calibri"/>
            <family val="2"/>
            <scheme val="minor"/>
          </rPr>
          <t>Introducir un texto con el nombre o referencia de la contratación</t>
        </r>
      </text>
    </comment>
    <comment ref="B1337" authorId="2" shapeId="0">
      <text>
        <r>
          <rPr>
            <sz val="11"/>
            <color theme="1"/>
            <rFont val="Calibri"/>
            <family val="2"/>
            <scheme val="minor"/>
          </rPr>
          <t>Introduzca un texto con la finalidad de la contratación</t>
        </r>
      </text>
    </comment>
    <comment ref="C1337" authorId="2" shapeId="0">
      <text>
        <r>
          <rPr>
            <sz val="11"/>
            <color theme="1"/>
            <rFont val="Calibri"/>
            <family val="2"/>
            <scheme val="minor"/>
          </rPr>
          <t>Seleccionar un valor del listado</t>
        </r>
      </text>
    </comment>
    <comment ref="D1337" authorId="2" shapeId="0">
      <text>
        <r>
          <rPr>
            <sz val="11"/>
            <color theme="1"/>
            <rFont val="Calibri"/>
            <family val="2"/>
            <scheme val="minor"/>
          </rPr>
          <t>Seleccione el tipo de procedimiento</t>
        </r>
      </text>
    </comment>
    <comment ref="E1337" authorId="2" shapeId="0">
      <text>
        <r>
          <rPr>
            <sz val="11"/>
            <color theme="1"/>
            <rFont val="Calibri"/>
            <family val="2"/>
            <scheme val="minor"/>
          </rPr>
          <t>Seleccione un valor de la lista</t>
        </r>
      </text>
    </comment>
    <comment ref="F1337" authorId="2" shapeId="0">
      <text>
        <r>
          <rPr>
            <sz val="11"/>
            <color theme="1"/>
            <rFont val="Calibri"/>
            <family val="2"/>
            <scheme val="minor"/>
          </rPr>
          <t>Introduzca el código SNIP</t>
        </r>
      </text>
    </comment>
    <comment ref="C1338" authorId="2" shapeId="0">
      <text>
        <r>
          <rPr>
            <sz val="11"/>
            <color theme="1"/>
            <rFont val="Calibri"/>
            <family val="2"/>
            <scheme val="minor"/>
          </rPr>
          <t>Introduzca la fecha de inicio del proceso, en formato dd-mm-aaaa</t>
        </r>
      </text>
    </comment>
    <comment ref="F13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9" authorId="2" shapeId="0">
      <text/>
    </comment>
    <comment ref="C1340" authorId="2" shapeId="0">
      <text>
        <r>
          <rPr>
            <sz val="11"/>
            <color theme="1"/>
            <rFont val="Calibri"/>
            <family val="2"/>
            <scheme val="minor"/>
          </rPr>
          <t>Introduzca la fecha prevista de adjudicación, en formato dd-mm-aaaa</t>
        </r>
      </text>
    </comment>
    <comment ref="F1340" authorId="2" shapeId="0">
      <text/>
    </comment>
    <comment ref="F1341" authorId="2" shapeId="0">
      <text/>
    </comment>
    <comment ref="A1343" authorId="2" shapeId="0">
      <text>
        <r>
          <rPr>
            <sz val="11"/>
            <color theme="1"/>
            <rFont val="Calibri"/>
            <family val="2"/>
            <scheme val="minor"/>
          </rPr>
          <t>Introduzca un codigo UNSPSC</t>
        </r>
      </text>
    </comment>
    <comment ref="B1343" authorId="2" shapeId="0">
      <text>
        <r>
          <rPr>
            <sz val="11"/>
            <color theme="1"/>
            <rFont val="Calibri"/>
            <family val="2"/>
            <scheme val="minor"/>
          </rPr>
          <t>Descripción calculada automáticamente a partir de código del artículo</t>
        </r>
      </text>
    </comment>
    <comment ref="C1343" authorId="2" shapeId="0">
      <text>
        <r>
          <rPr>
            <sz val="11"/>
            <color theme="1"/>
            <rFont val="Calibri"/>
            <family val="2"/>
            <scheme val="minor"/>
          </rPr>
          <t>Seleccione un valor de la lista</t>
        </r>
      </text>
    </comment>
    <comment ref="D1343" authorId="2" shapeId="0">
      <text>
        <r>
          <rPr>
            <sz val="11"/>
            <color theme="1"/>
            <rFont val="Calibri"/>
            <family val="2"/>
            <scheme val="minor"/>
          </rPr>
          <t>Introduzca un número con dos decimales como máximo. Debe ser igual o mayor a la "Cantidad Real Consumida"</t>
        </r>
      </text>
    </comment>
    <comment ref="E1343" authorId="2" shapeId="0">
      <text>
        <r>
          <rPr>
            <sz val="11"/>
            <color theme="1"/>
            <rFont val="Calibri"/>
            <family val="2"/>
            <scheme val="minor"/>
          </rPr>
          <t>Introduzca un número con dos decimales como máximo</t>
        </r>
      </text>
    </comment>
    <comment ref="F1343" authorId="2" shapeId="0">
      <text>
        <r>
          <rPr>
            <sz val="11"/>
            <color theme="1"/>
            <rFont val="Calibri"/>
            <family val="2"/>
            <scheme val="minor"/>
          </rPr>
          <t>Monto calculado automáticamente por el sistema</t>
        </r>
      </text>
    </comment>
    <comment ref="A1352" authorId="2" shapeId="0">
      <text>
        <r>
          <rPr>
            <sz val="11"/>
            <color theme="1"/>
            <rFont val="Calibri"/>
            <family val="2"/>
            <scheme val="minor"/>
          </rPr>
          <t>Introducir un texto con el nombre o referencia de la contratación</t>
        </r>
      </text>
    </comment>
    <comment ref="B1352" authorId="2" shapeId="0">
      <text>
        <r>
          <rPr>
            <sz val="11"/>
            <color theme="1"/>
            <rFont val="Calibri"/>
            <family val="2"/>
            <scheme val="minor"/>
          </rPr>
          <t>Introduzca un texto con la finalidad de la contratación</t>
        </r>
      </text>
    </comment>
    <comment ref="C1352" authorId="2" shapeId="0">
      <text>
        <r>
          <rPr>
            <sz val="11"/>
            <color theme="1"/>
            <rFont val="Calibri"/>
            <family val="2"/>
            <scheme val="minor"/>
          </rPr>
          <t>Seleccionar un valor del listado</t>
        </r>
      </text>
    </comment>
    <comment ref="D1352" authorId="2" shapeId="0">
      <text>
        <r>
          <rPr>
            <sz val="11"/>
            <color theme="1"/>
            <rFont val="Calibri"/>
            <family val="2"/>
            <scheme val="minor"/>
          </rPr>
          <t>Seleccione el tipo de procedimiento</t>
        </r>
      </text>
    </comment>
    <comment ref="E1352" authorId="2" shapeId="0">
      <text>
        <r>
          <rPr>
            <sz val="11"/>
            <color theme="1"/>
            <rFont val="Calibri"/>
            <family val="2"/>
            <scheme val="minor"/>
          </rPr>
          <t>Seleccione un valor de la lista</t>
        </r>
      </text>
    </comment>
    <comment ref="F1352" authorId="2" shapeId="0">
      <text>
        <r>
          <rPr>
            <sz val="11"/>
            <color theme="1"/>
            <rFont val="Calibri"/>
            <family val="2"/>
            <scheme val="minor"/>
          </rPr>
          <t>Introduzca el código SNIP</t>
        </r>
      </text>
    </comment>
    <comment ref="C1353" authorId="2" shapeId="0">
      <text>
        <r>
          <rPr>
            <sz val="11"/>
            <color theme="1"/>
            <rFont val="Calibri"/>
            <family val="2"/>
            <scheme val="minor"/>
          </rPr>
          <t>Introduzca la fecha de inicio del proceso, en formato dd-mm-aaaa</t>
        </r>
      </text>
    </comment>
    <comment ref="F13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4" authorId="2" shapeId="0">
      <text/>
    </comment>
    <comment ref="C1355" authorId="2" shapeId="0">
      <text>
        <r>
          <rPr>
            <sz val="11"/>
            <color theme="1"/>
            <rFont val="Calibri"/>
            <family val="2"/>
            <scheme val="minor"/>
          </rPr>
          <t>Introduzca la fecha prevista de adjudicación, en formato dd-mm-aaaa</t>
        </r>
      </text>
    </comment>
    <comment ref="F1355" authorId="2" shapeId="0">
      <text/>
    </comment>
    <comment ref="F1356" authorId="2" shapeId="0">
      <text/>
    </comment>
    <comment ref="A1358" authorId="2" shapeId="0">
      <text>
        <r>
          <rPr>
            <sz val="11"/>
            <color theme="1"/>
            <rFont val="Calibri"/>
            <family val="2"/>
            <scheme val="minor"/>
          </rPr>
          <t>Introduzca un codigo UNSPSC</t>
        </r>
      </text>
    </comment>
    <comment ref="B1358" authorId="2" shapeId="0">
      <text>
        <r>
          <rPr>
            <sz val="11"/>
            <color theme="1"/>
            <rFont val="Calibri"/>
            <family val="2"/>
            <scheme val="minor"/>
          </rPr>
          <t>Descripción calculada automáticamente a partir de código del artículo</t>
        </r>
      </text>
    </comment>
    <comment ref="C1358" authorId="2" shapeId="0">
      <text>
        <r>
          <rPr>
            <sz val="11"/>
            <color theme="1"/>
            <rFont val="Calibri"/>
            <family val="2"/>
            <scheme val="minor"/>
          </rPr>
          <t>Seleccione un valor de la lista</t>
        </r>
      </text>
    </comment>
    <comment ref="D1358" authorId="2" shapeId="0">
      <text>
        <r>
          <rPr>
            <sz val="11"/>
            <color theme="1"/>
            <rFont val="Calibri"/>
            <family val="2"/>
            <scheme val="minor"/>
          </rPr>
          <t>Introduzca un número con dos decimales como máximo. Debe ser igual o mayor a la "Cantidad Real Consumida"</t>
        </r>
      </text>
    </comment>
    <comment ref="E1358" authorId="2" shapeId="0">
      <text>
        <r>
          <rPr>
            <sz val="11"/>
            <color theme="1"/>
            <rFont val="Calibri"/>
            <family val="2"/>
            <scheme val="minor"/>
          </rPr>
          <t>Introduzca un número con dos decimales como máximo</t>
        </r>
      </text>
    </comment>
    <comment ref="F1358" authorId="2" shapeId="0">
      <text>
        <r>
          <rPr>
            <sz val="11"/>
            <color theme="1"/>
            <rFont val="Calibri"/>
            <family val="2"/>
            <scheme val="minor"/>
          </rPr>
          <t>Monto calculado automáticamente por el sistema</t>
        </r>
      </text>
    </comment>
    <comment ref="A1366" authorId="2" shapeId="0">
      <text>
        <r>
          <rPr>
            <sz val="11"/>
            <color theme="1"/>
            <rFont val="Calibri"/>
            <family val="2"/>
            <scheme val="minor"/>
          </rPr>
          <t>Introducir un texto con el nombre o referencia de la contratación</t>
        </r>
      </text>
    </comment>
    <comment ref="B1366" authorId="2" shapeId="0">
      <text>
        <r>
          <rPr>
            <sz val="11"/>
            <color theme="1"/>
            <rFont val="Calibri"/>
            <family val="2"/>
            <scheme val="minor"/>
          </rPr>
          <t>Introduzca un texto con la finalidad de la contratación</t>
        </r>
      </text>
    </comment>
    <comment ref="C1366" authorId="2" shapeId="0">
      <text>
        <r>
          <rPr>
            <sz val="11"/>
            <color theme="1"/>
            <rFont val="Calibri"/>
            <family val="2"/>
            <scheme val="minor"/>
          </rPr>
          <t>Seleccionar un valor del listado</t>
        </r>
      </text>
    </comment>
    <comment ref="D1366" authorId="2" shapeId="0">
      <text>
        <r>
          <rPr>
            <sz val="11"/>
            <color theme="1"/>
            <rFont val="Calibri"/>
            <family val="2"/>
            <scheme val="minor"/>
          </rPr>
          <t>Seleccione el tipo de procedimiento</t>
        </r>
      </text>
    </comment>
    <comment ref="E1366" authorId="2" shapeId="0">
      <text>
        <r>
          <rPr>
            <sz val="11"/>
            <color theme="1"/>
            <rFont val="Calibri"/>
            <family val="2"/>
            <scheme val="minor"/>
          </rPr>
          <t>Seleccione un valor de la lista</t>
        </r>
      </text>
    </comment>
    <comment ref="F1366" authorId="2" shapeId="0">
      <text>
        <r>
          <rPr>
            <sz val="11"/>
            <color theme="1"/>
            <rFont val="Calibri"/>
            <family val="2"/>
            <scheme val="minor"/>
          </rPr>
          <t>Introduzca el código SNIP</t>
        </r>
      </text>
    </comment>
    <comment ref="C1367" authorId="2" shapeId="0">
      <text>
        <r>
          <rPr>
            <sz val="11"/>
            <color theme="1"/>
            <rFont val="Calibri"/>
            <family val="2"/>
            <scheme val="minor"/>
          </rPr>
          <t>Introduzca la fecha prevista de adjudicación, en formato dd-mm-aaaa</t>
        </r>
      </text>
    </comment>
    <comment ref="F13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8" authorId="2" shapeId="0">
      <text/>
    </comment>
    <comment ref="C1369" authorId="2" shapeId="0">
      <text>
        <r>
          <rPr>
            <sz val="11"/>
            <color theme="1"/>
            <rFont val="Calibri"/>
            <family val="2"/>
            <scheme val="minor"/>
          </rPr>
          <t>Introduzca la fecha prevista de adjudicación, en formato dd-mm-aaaa</t>
        </r>
      </text>
    </comment>
    <comment ref="F1369" authorId="2" shapeId="0">
      <text/>
    </comment>
    <comment ref="F1370" authorId="2" shapeId="0">
      <text/>
    </comment>
    <comment ref="A1372" authorId="2" shapeId="0">
      <text>
        <r>
          <rPr>
            <sz val="11"/>
            <color theme="1"/>
            <rFont val="Calibri"/>
            <family val="2"/>
            <scheme val="minor"/>
          </rPr>
          <t>Introduzca un codigo UNSPSC</t>
        </r>
      </text>
    </comment>
    <comment ref="B1372" authorId="2" shapeId="0">
      <text>
        <r>
          <rPr>
            <sz val="11"/>
            <color theme="1"/>
            <rFont val="Calibri"/>
            <family val="2"/>
            <scheme val="minor"/>
          </rPr>
          <t>Descripción calculada automáticamente a partir de código del artículo</t>
        </r>
      </text>
    </comment>
    <comment ref="C1372" authorId="2" shapeId="0">
      <text>
        <r>
          <rPr>
            <sz val="11"/>
            <color theme="1"/>
            <rFont val="Calibri"/>
            <family val="2"/>
            <scheme val="minor"/>
          </rPr>
          <t>Seleccione un valor de la lista</t>
        </r>
      </text>
    </comment>
    <comment ref="D1372" authorId="2" shapeId="0">
      <text>
        <r>
          <rPr>
            <sz val="11"/>
            <color theme="1"/>
            <rFont val="Calibri"/>
            <family val="2"/>
            <scheme val="minor"/>
          </rPr>
          <t>Introduzca un número con dos decimales como máximo. Debe ser igual o mayor a la "Cantidad Real Consumida"</t>
        </r>
      </text>
    </comment>
    <comment ref="E1372" authorId="2" shapeId="0">
      <text>
        <r>
          <rPr>
            <sz val="11"/>
            <color theme="1"/>
            <rFont val="Calibri"/>
            <family val="2"/>
            <scheme val="minor"/>
          </rPr>
          <t>Introduzca un número con dos decimales como máximo</t>
        </r>
      </text>
    </comment>
    <comment ref="F1372" authorId="2" shapeId="0">
      <text>
        <r>
          <rPr>
            <sz val="11"/>
            <color theme="1"/>
            <rFont val="Calibri"/>
            <family val="2"/>
            <scheme val="minor"/>
          </rPr>
          <t>Monto calculado automáticamente por el sistema</t>
        </r>
      </text>
    </comment>
    <comment ref="A1379" authorId="2" shapeId="0">
      <text>
        <r>
          <rPr>
            <sz val="11"/>
            <color theme="1"/>
            <rFont val="Calibri"/>
            <family val="2"/>
            <scheme val="minor"/>
          </rPr>
          <t>Introducir un texto con el nombre o referencia de la contratación</t>
        </r>
      </text>
    </comment>
    <comment ref="B1379" authorId="2" shapeId="0">
      <text>
        <r>
          <rPr>
            <sz val="11"/>
            <color theme="1"/>
            <rFont val="Calibri"/>
            <family val="2"/>
            <scheme val="minor"/>
          </rPr>
          <t>Introduzca un texto con la finalidad de la contratación</t>
        </r>
      </text>
    </comment>
    <comment ref="C1379" authorId="2" shapeId="0">
      <text>
        <r>
          <rPr>
            <sz val="11"/>
            <color theme="1"/>
            <rFont val="Calibri"/>
            <family val="2"/>
            <scheme val="minor"/>
          </rPr>
          <t>Seleccionar un valor del listado</t>
        </r>
      </text>
    </comment>
    <comment ref="D1379" authorId="2" shapeId="0">
      <text>
        <r>
          <rPr>
            <sz val="11"/>
            <color theme="1"/>
            <rFont val="Calibri"/>
            <family val="2"/>
            <scheme val="minor"/>
          </rPr>
          <t>Seleccione el tipo de procedimiento</t>
        </r>
      </text>
    </comment>
    <comment ref="E1379" authorId="2" shapeId="0">
      <text>
        <r>
          <rPr>
            <sz val="11"/>
            <color theme="1"/>
            <rFont val="Calibri"/>
            <family val="2"/>
            <scheme val="minor"/>
          </rPr>
          <t>Seleccione un valor de la lista</t>
        </r>
      </text>
    </comment>
    <comment ref="F1379" authorId="2" shapeId="0">
      <text>
        <r>
          <rPr>
            <sz val="11"/>
            <color theme="1"/>
            <rFont val="Calibri"/>
            <family val="2"/>
            <scheme val="minor"/>
          </rPr>
          <t>Introduzca el código SNIP</t>
        </r>
      </text>
    </comment>
    <comment ref="C1380" authorId="2" shapeId="0">
      <text>
        <r>
          <rPr>
            <sz val="11"/>
            <color theme="1"/>
            <rFont val="Calibri"/>
            <family val="2"/>
            <scheme val="minor"/>
          </rPr>
          <t>Introduzca la fecha prevista de adjudicación, en formato dd-mm-aaaa</t>
        </r>
      </text>
    </comment>
    <comment ref="F138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1" authorId="2" shapeId="0">
      <text/>
    </comment>
    <comment ref="C1382" authorId="2" shapeId="0">
      <text>
        <r>
          <rPr>
            <sz val="11"/>
            <color theme="1"/>
            <rFont val="Calibri"/>
            <family val="2"/>
            <scheme val="minor"/>
          </rPr>
          <t>Introduzca la fecha prevista de adjudicación, en formato dd-mm-aaaa</t>
        </r>
      </text>
    </comment>
    <comment ref="F1382" authorId="2" shapeId="0">
      <text/>
    </comment>
    <comment ref="F1383" authorId="2" shapeId="0">
      <text/>
    </comment>
    <comment ref="A1385" authorId="2" shapeId="0">
      <text>
        <r>
          <rPr>
            <sz val="11"/>
            <color theme="1"/>
            <rFont val="Calibri"/>
            <family val="2"/>
            <scheme val="minor"/>
          </rPr>
          <t>Introduzca un codigo UNSPSC</t>
        </r>
      </text>
    </comment>
    <comment ref="B1385" authorId="2" shapeId="0">
      <text>
        <r>
          <rPr>
            <sz val="11"/>
            <color theme="1"/>
            <rFont val="Calibri"/>
            <family val="2"/>
            <scheme val="minor"/>
          </rPr>
          <t>Descripción calculada automáticamente a partir de código del artículo</t>
        </r>
      </text>
    </comment>
    <comment ref="C1385" authorId="2" shapeId="0">
      <text>
        <r>
          <rPr>
            <sz val="11"/>
            <color theme="1"/>
            <rFont val="Calibri"/>
            <family val="2"/>
            <scheme val="minor"/>
          </rPr>
          <t>Seleccione un valor de la lista</t>
        </r>
      </text>
    </comment>
    <comment ref="D1385" authorId="2" shapeId="0">
      <text>
        <r>
          <rPr>
            <sz val="11"/>
            <color theme="1"/>
            <rFont val="Calibri"/>
            <family val="2"/>
            <scheme val="minor"/>
          </rPr>
          <t>Introduzca un número con dos decimales como máximo. Debe ser igual o mayor a la "Cantidad Real Consumida"</t>
        </r>
      </text>
    </comment>
    <comment ref="E1385" authorId="2" shapeId="0">
      <text>
        <r>
          <rPr>
            <sz val="11"/>
            <color theme="1"/>
            <rFont val="Calibri"/>
            <family val="2"/>
            <scheme val="minor"/>
          </rPr>
          <t>Introduzca un número con dos decimales como máximo</t>
        </r>
      </text>
    </comment>
    <comment ref="F1385" authorId="2" shapeId="0">
      <text>
        <r>
          <rPr>
            <sz val="11"/>
            <color theme="1"/>
            <rFont val="Calibri"/>
            <family val="2"/>
            <scheme val="minor"/>
          </rPr>
          <t>Monto calculado automáticamente por el sistema</t>
        </r>
      </text>
    </comment>
    <comment ref="A1392" authorId="2" shapeId="0">
      <text>
        <r>
          <rPr>
            <sz val="11"/>
            <color theme="1"/>
            <rFont val="Calibri"/>
            <family val="2"/>
            <scheme val="minor"/>
          </rPr>
          <t>Introducir un texto con el nombre o referencia de la contratación</t>
        </r>
      </text>
    </comment>
    <comment ref="B1392" authorId="2" shapeId="0">
      <text>
        <r>
          <rPr>
            <sz val="11"/>
            <color theme="1"/>
            <rFont val="Calibri"/>
            <family val="2"/>
            <scheme val="minor"/>
          </rPr>
          <t>Introduzca un texto con la finalidad de la contratación</t>
        </r>
      </text>
    </comment>
    <comment ref="C1392" authorId="2" shapeId="0">
      <text>
        <r>
          <rPr>
            <sz val="11"/>
            <color theme="1"/>
            <rFont val="Calibri"/>
            <family val="2"/>
            <scheme val="minor"/>
          </rPr>
          <t>Seleccionar un valor del listado</t>
        </r>
      </text>
    </comment>
    <comment ref="D1392" authorId="2" shapeId="0">
      <text>
        <r>
          <rPr>
            <sz val="11"/>
            <color theme="1"/>
            <rFont val="Calibri"/>
            <family val="2"/>
            <scheme val="minor"/>
          </rPr>
          <t>Seleccione el tipo de procedimiento</t>
        </r>
      </text>
    </comment>
    <comment ref="E1392" authorId="2" shapeId="0">
      <text>
        <r>
          <rPr>
            <sz val="11"/>
            <color theme="1"/>
            <rFont val="Calibri"/>
            <family val="2"/>
            <scheme val="minor"/>
          </rPr>
          <t>Seleccione un valor de la lista</t>
        </r>
      </text>
    </comment>
    <comment ref="F1392" authorId="2" shapeId="0">
      <text>
        <r>
          <rPr>
            <sz val="11"/>
            <color theme="1"/>
            <rFont val="Calibri"/>
            <family val="2"/>
            <scheme val="minor"/>
          </rPr>
          <t>Introduzca el código SNIP</t>
        </r>
      </text>
    </comment>
    <comment ref="C1393" authorId="2" shapeId="0">
      <text>
        <r>
          <rPr>
            <sz val="11"/>
            <color theme="1"/>
            <rFont val="Calibri"/>
            <family val="2"/>
            <scheme val="minor"/>
          </rPr>
          <t>Introduzca la fecha prevista de adjudicación, en formato dd-mm-aaaa</t>
        </r>
      </text>
    </comment>
    <comment ref="F13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4" authorId="2" shapeId="0">
      <text/>
    </comment>
    <comment ref="C1395" authorId="2" shapeId="0">
      <text>
        <r>
          <rPr>
            <sz val="11"/>
            <color theme="1"/>
            <rFont val="Calibri"/>
            <family val="2"/>
            <scheme val="minor"/>
          </rPr>
          <t>Introduzca la fecha prevista de adjudicación, en formato dd-mm-aaaa</t>
        </r>
      </text>
    </comment>
    <comment ref="F1395" authorId="2" shapeId="0">
      <text/>
    </comment>
    <comment ref="F1396" authorId="2" shapeId="0">
      <text/>
    </comment>
    <comment ref="A1398" authorId="2" shapeId="0">
      <text>
        <r>
          <rPr>
            <sz val="11"/>
            <color theme="1"/>
            <rFont val="Calibri"/>
            <family val="2"/>
            <scheme val="minor"/>
          </rPr>
          <t>Introduzca un codigo UNSPSC</t>
        </r>
      </text>
    </comment>
    <comment ref="B1398" authorId="2" shapeId="0">
      <text>
        <r>
          <rPr>
            <sz val="11"/>
            <color theme="1"/>
            <rFont val="Calibri"/>
            <family val="2"/>
            <scheme val="minor"/>
          </rPr>
          <t>Descripción calculada automáticamente a partir de código del artículo</t>
        </r>
      </text>
    </comment>
    <comment ref="C1398" authorId="2" shapeId="0">
      <text>
        <r>
          <rPr>
            <sz val="11"/>
            <color theme="1"/>
            <rFont val="Calibri"/>
            <family val="2"/>
            <scheme val="minor"/>
          </rPr>
          <t>Seleccione un valor de la lista</t>
        </r>
      </text>
    </comment>
    <comment ref="D1398" authorId="2" shapeId="0">
      <text>
        <r>
          <rPr>
            <sz val="11"/>
            <color theme="1"/>
            <rFont val="Calibri"/>
            <family val="2"/>
            <scheme val="minor"/>
          </rPr>
          <t>Introduzca un número con dos decimales como máximo. Debe ser igual o mayor a la "Cantidad Real Consumida"</t>
        </r>
      </text>
    </comment>
    <comment ref="E1398" authorId="2" shapeId="0">
      <text>
        <r>
          <rPr>
            <sz val="11"/>
            <color theme="1"/>
            <rFont val="Calibri"/>
            <family val="2"/>
            <scheme val="minor"/>
          </rPr>
          <t>Introduzca un número con dos decimales como máximo</t>
        </r>
      </text>
    </comment>
    <comment ref="F1398" authorId="2" shapeId="0">
      <text>
        <r>
          <rPr>
            <sz val="11"/>
            <color theme="1"/>
            <rFont val="Calibri"/>
            <family val="2"/>
            <scheme val="minor"/>
          </rPr>
          <t>Monto calculado automáticamente por el sistema</t>
        </r>
      </text>
    </comment>
    <comment ref="A1405" authorId="2" shapeId="0">
      <text>
        <r>
          <rPr>
            <sz val="11"/>
            <color theme="1"/>
            <rFont val="Calibri"/>
            <family val="2"/>
            <scheme val="minor"/>
          </rPr>
          <t>Introducir un texto con el nombre o referencia de la contratación</t>
        </r>
      </text>
    </comment>
    <comment ref="B1405" authorId="2" shapeId="0">
      <text>
        <r>
          <rPr>
            <sz val="11"/>
            <color theme="1"/>
            <rFont val="Calibri"/>
            <family val="2"/>
            <scheme val="minor"/>
          </rPr>
          <t>Introduzca un texto con la finalidad de la contratación</t>
        </r>
      </text>
    </comment>
    <comment ref="C1405" authorId="2" shapeId="0">
      <text>
        <r>
          <rPr>
            <sz val="11"/>
            <color theme="1"/>
            <rFont val="Calibri"/>
            <family val="2"/>
            <scheme val="minor"/>
          </rPr>
          <t>Seleccionar un valor del listado</t>
        </r>
      </text>
    </comment>
    <comment ref="D1405" authorId="2" shapeId="0">
      <text>
        <r>
          <rPr>
            <sz val="11"/>
            <color theme="1"/>
            <rFont val="Calibri"/>
            <family val="2"/>
            <scheme val="minor"/>
          </rPr>
          <t>Seleccione el tipo de procedimiento</t>
        </r>
      </text>
    </comment>
    <comment ref="E1405" authorId="2" shapeId="0">
      <text>
        <r>
          <rPr>
            <sz val="11"/>
            <color theme="1"/>
            <rFont val="Calibri"/>
            <family val="2"/>
            <scheme val="minor"/>
          </rPr>
          <t>Seleccione un valor de la lista</t>
        </r>
      </text>
    </comment>
    <comment ref="F1405" authorId="2" shapeId="0">
      <text>
        <r>
          <rPr>
            <sz val="11"/>
            <color theme="1"/>
            <rFont val="Calibri"/>
            <family val="2"/>
            <scheme val="minor"/>
          </rPr>
          <t>Introduzca el código SNIP</t>
        </r>
      </text>
    </comment>
    <comment ref="C1406" authorId="2" shapeId="0">
      <text>
        <r>
          <rPr>
            <sz val="11"/>
            <color theme="1"/>
            <rFont val="Calibri"/>
            <family val="2"/>
            <scheme val="minor"/>
          </rPr>
          <t>Introduzca la fecha prevista de adjudicación, en formato dd-mm-aaaa</t>
        </r>
      </text>
    </comment>
    <comment ref="F14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7" authorId="2" shapeId="0">
      <text/>
    </comment>
    <comment ref="C1408" authorId="2" shapeId="0">
      <text>
        <r>
          <rPr>
            <sz val="11"/>
            <color theme="1"/>
            <rFont val="Calibri"/>
            <family val="2"/>
            <scheme val="minor"/>
          </rPr>
          <t>Introduzca la fecha prevista de adjudicación, en formato dd-mm-aaaa</t>
        </r>
      </text>
    </comment>
    <comment ref="F1408" authorId="2" shapeId="0">
      <text/>
    </comment>
    <comment ref="F1409" authorId="2" shapeId="0">
      <text/>
    </comment>
    <comment ref="A1411" authorId="2" shapeId="0">
      <text>
        <r>
          <rPr>
            <sz val="11"/>
            <color theme="1"/>
            <rFont val="Calibri"/>
            <family val="2"/>
            <scheme val="minor"/>
          </rPr>
          <t>Introduzca un codigo UNSPSC</t>
        </r>
      </text>
    </comment>
    <comment ref="B1411" authorId="2" shapeId="0">
      <text>
        <r>
          <rPr>
            <sz val="11"/>
            <color theme="1"/>
            <rFont val="Calibri"/>
            <family val="2"/>
            <scheme val="minor"/>
          </rPr>
          <t>Descripción calculada automáticamente a partir de código del artículo</t>
        </r>
      </text>
    </comment>
    <comment ref="C1411" authorId="2" shapeId="0">
      <text>
        <r>
          <rPr>
            <sz val="11"/>
            <color theme="1"/>
            <rFont val="Calibri"/>
            <family val="2"/>
            <scheme val="minor"/>
          </rPr>
          <t>Seleccione un valor de la lista</t>
        </r>
      </text>
    </comment>
    <comment ref="D1411" authorId="2" shapeId="0">
      <text>
        <r>
          <rPr>
            <sz val="11"/>
            <color theme="1"/>
            <rFont val="Calibri"/>
            <family val="2"/>
            <scheme val="minor"/>
          </rPr>
          <t>Introduzca un número con dos decimales como máximo. Debe ser igual o mayor a la "Cantidad Real Consumida"</t>
        </r>
      </text>
    </comment>
    <comment ref="E1411" authorId="2" shapeId="0">
      <text>
        <r>
          <rPr>
            <sz val="11"/>
            <color theme="1"/>
            <rFont val="Calibri"/>
            <family val="2"/>
            <scheme val="minor"/>
          </rPr>
          <t>Introduzca un número con dos decimales como máximo</t>
        </r>
      </text>
    </comment>
    <comment ref="F1411" authorId="2" shapeId="0">
      <text>
        <r>
          <rPr>
            <sz val="11"/>
            <color theme="1"/>
            <rFont val="Calibri"/>
            <family val="2"/>
            <scheme val="minor"/>
          </rPr>
          <t>Monto calculado automáticamente por el sistema</t>
        </r>
      </text>
    </comment>
    <comment ref="A1418" authorId="2" shapeId="0">
      <text>
        <r>
          <rPr>
            <sz val="11"/>
            <color theme="1"/>
            <rFont val="Calibri"/>
            <family val="2"/>
            <scheme val="minor"/>
          </rPr>
          <t>Introducir un texto con el nombre o referencia de la contratación</t>
        </r>
      </text>
    </comment>
    <comment ref="B1418" authorId="2" shapeId="0">
      <text>
        <r>
          <rPr>
            <sz val="11"/>
            <color theme="1"/>
            <rFont val="Calibri"/>
            <family val="2"/>
            <scheme val="minor"/>
          </rPr>
          <t>Introduzca un texto con la finalidad de la contratación</t>
        </r>
      </text>
    </comment>
    <comment ref="C1418" authorId="2" shapeId="0">
      <text>
        <r>
          <rPr>
            <sz val="11"/>
            <color theme="1"/>
            <rFont val="Calibri"/>
            <family val="2"/>
            <scheme val="minor"/>
          </rPr>
          <t>Seleccionar un valor del listado</t>
        </r>
      </text>
    </comment>
    <comment ref="D1418" authorId="2" shapeId="0">
      <text>
        <r>
          <rPr>
            <sz val="11"/>
            <color theme="1"/>
            <rFont val="Calibri"/>
            <family val="2"/>
            <scheme val="minor"/>
          </rPr>
          <t>Seleccione el tipo de procedimiento</t>
        </r>
      </text>
    </comment>
    <comment ref="E1418" authorId="2" shapeId="0">
      <text>
        <r>
          <rPr>
            <sz val="11"/>
            <color theme="1"/>
            <rFont val="Calibri"/>
            <family val="2"/>
            <scheme val="minor"/>
          </rPr>
          <t>Seleccione un valor de la lista</t>
        </r>
      </text>
    </comment>
    <comment ref="F1418" authorId="2" shapeId="0">
      <text>
        <r>
          <rPr>
            <sz val="11"/>
            <color theme="1"/>
            <rFont val="Calibri"/>
            <family val="2"/>
            <scheme val="minor"/>
          </rPr>
          <t>Introduzca el código SNIP</t>
        </r>
      </text>
    </comment>
    <comment ref="C1419" authorId="2" shapeId="0">
      <text>
        <r>
          <rPr>
            <sz val="11"/>
            <color theme="1"/>
            <rFont val="Calibri"/>
            <family val="2"/>
            <scheme val="minor"/>
          </rPr>
          <t>Introduzca la fecha de inicio del proceso, en formato dd-mm-aaaa</t>
        </r>
      </text>
    </comment>
    <comment ref="F14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0" authorId="2" shapeId="0">
      <text/>
    </comment>
    <comment ref="C1421" authorId="2" shapeId="0">
      <text>
        <r>
          <rPr>
            <sz val="11"/>
            <color theme="1"/>
            <rFont val="Calibri"/>
            <family val="2"/>
            <scheme val="minor"/>
          </rPr>
          <t>Introduzca la fecha prevista de adjudicación, en formato dd-mm-aaaa</t>
        </r>
      </text>
    </comment>
    <comment ref="F1421" authorId="2" shapeId="0">
      <text/>
    </comment>
    <comment ref="F1422" authorId="2" shapeId="0">
      <text/>
    </comment>
    <comment ref="A1424" authorId="2" shapeId="0">
      <text>
        <r>
          <rPr>
            <sz val="11"/>
            <color theme="1"/>
            <rFont val="Calibri"/>
            <family val="2"/>
            <scheme val="minor"/>
          </rPr>
          <t>Introduzca un codigo UNSPSC</t>
        </r>
      </text>
    </comment>
    <comment ref="B1424" authorId="2" shapeId="0">
      <text>
        <r>
          <rPr>
            <sz val="11"/>
            <color theme="1"/>
            <rFont val="Calibri"/>
            <family val="2"/>
            <scheme val="minor"/>
          </rPr>
          <t>Descripción calculada automáticamente a partir de código del artículo</t>
        </r>
      </text>
    </comment>
    <comment ref="C1424" authorId="2" shapeId="0">
      <text>
        <r>
          <rPr>
            <sz val="11"/>
            <color theme="1"/>
            <rFont val="Calibri"/>
            <family val="2"/>
            <scheme val="minor"/>
          </rPr>
          <t>Seleccione un valor de la lista</t>
        </r>
      </text>
    </comment>
    <comment ref="D1424" authorId="2" shapeId="0">
      <text>
        <r>
          <rPr>
            <sz val="11"/>
            <color theme="1"/>
            <rFont val="Calibri"/>
            <family val="2"/>
            <scheme val="minor"/>
          </rPr>
          <t>Introduzca un número con dos decimales como máximo. Debe ser igual o mayor a la "Cantidad Real Consumida"</t>
        </r>
      </text>
    </comment>
    <comment ref="E1424" authorId="2" shapeId="0">
      <text>
        <r>
          <rPr>
            <sz val="11"/>
            <color theme="1"/>
            <rFont val="Calibri"/>
            <family val="2"/>
            <scheme val="minor"/>
          </rPr>
          <t>Introduzca un número con dos decimales como máximo</t>
        </r>
      </text>
    </comment>
    <comment ref="F1424" authorId="2" shapeId="0">
      <text>
        <r>
          <rPr>
            <sz val="11"/>
            <color theme="1"/>
            <rFont val="Calibri"/>
            <family val="2"/>
            <scheme val="minor"/>
          </rPr>
          <t>Monto calculado automáticamente por el sistema</t>
        </r>
      </text>
    </comment>
    <comment ref="A1430" authorId="2" shapeId="0">
      <text>
        <r>
          <rPr>
            <sz val="11"/>
            <color theme="1"/>
            <rFont val="Calibri"/>
            <family val="2"/>
            <scheme val="minor"/>
          </rPr>
          <t>Introducir un texto con el nombre o referencia de la contratación</t>
        </r>
      </text>
    </comment>
    <comment ref="B1430" authorId="2" shapeId="0">
      <text>
        <r>
          <rPr>
            <sz val="11"/>
            <color theme="1"/>
            <rFont val="Calibri"/>
            <family val="2"/>
            <scheme val="minor"/>
          </rPr>
          <t>Introduzca un texto con la finalidad de la contratación</t>
        </r>
      </text>
    </comment>
    <comment ref="C1430" authorId="2" shapeId="0">
      <text>
        <r>
          <rPr>
            <sz val="11"/>
            <color theme="1"/>
            <rFont val="Calibri"/>
            <family val="2"/>
            <scheme val="minor"/>
          </rPr>
          <t>Seleccionar un valor del listado</t>
        </r>
      </text>
    </comment>
    <comment ref="D1430" authorId="2" shapeId="0">
      <text>
        <r>
          <rPr>
            <sz val="11"/>
            <color theme="1"/>
            <rFont val="Calibri"/>
            <family val="2"/>
            <scheme val="minor"/>
          </rPr>
          <t>Seleccione el tipo de procedimiento</t>
        </r>
      </text>
    </comment>
    <comment ref="E1430" authorId="2" shapeId="0">
      <text>
        <r>
          <rPr>
            <sz val="11"/>
            <color theme="1"/>
            <rFont val="Calibri"/>
            <family val="2"/>
            <scheme val="minor"/>
          </rPr>
          <t>Seleccione un valor de la lista</t>
        </r>
      </text>
    </comment>
    <comment ref="F1430" authorId="2" shapeId="0">
      <text>
        <r>
          <rPr>
            <sz val="11"/>
            <color theme="1"/>
            <rFont val="Calibri"/>
            <family val="2"/>
            <scheme val="minor"/>
          </rPr>
          <t>Introduzca el código SNIP</t>
        </r>
      </text>
    </comment>
    <comment ref="C1431" authorId="2" shapeId="0">
      <text>
        <r>
          <rPr>
            <sz val="11"/>
            <color theme="1"/>
            <rFont val="Calibri"/>
            <family val="2"/>
            <scheme val="minor"/>
          </rPr>
          <t>Introduzca la fecha de inicio del proceso, en formato dd-mm-aaaa</t>
        </r>
      </text>
    </comment>
    <comment ref="F14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2" authorId="2" shapeId="0">
      <text/>
    </comment>
    <comment ref="C1433" authorId="2" shapeId="0">
      <text>
        <r>
          <rPr>
            <sz val="11"/>
            <color theme="1"/>
            <rFont val="Calibri"/>
            <family val="2"/>
            <scheme val="minor"/>
          </rPr>
          <t>Introduzca la fecha prevista de adjudicación, en formato dd-mm-aaaa</t>
        </r>
      </text>
    </comment>
    <comment ref="F1433" authorId="2" shapeId="0">
      <text/>
    </comment>
    <comment ref="F1434" authorId="2" shapeId="0">
      <text/>
    </comment>
    <comment ref="A1436" authorId="2" shapeId="0">
      <text>
        <r>
          <rPr>
            <sz val="11"/>
            <color theme="1"/>
            <rFont val="Calibri"/>
            <family val="2"/>
            <scheme val="minor"/>
          </rPr>
          <t>Introduzca un codigo UNSPSC</t>
        </r>
      </text>
    </comment>
    <comment ref="B1436" authorId="2" shapeId="0">
      <text>
        <r>
          <rPr>
            <sz val="11"/>
            <color theme="1"/>
            <rFont val="Calibri"/>
            <family val="2"/>
            <scheme val="minor"/>
          </rPr>
          <t>Descripción calculada automáticamente a partir de código del artículo</t>
        </r>
      </text>
    </comment>
    <comment ref="C1436" authorId="2" shapeId="0">
      <text>
        <r>
          <rPr>
            <sz val="11"/>
            <color theme="1"/>
            <rFont val="Calibri"/>
            <family val="2"/>
            <scheme val="minor"/>
          </rPr>
          <t>Seleccione un valor de la lista</t>
        </r>
      </text>
    </comment>
    <comment ref="D1436" authorId="2" shapeId="0">
      <text>
        <r>
          <rPr>
            <sz val="11"/>
            <color theme="1"/>
            <rFont val="Calibri"/>
            <family val="2"/>
            <scheme val="minor"/>
          </rPr>
          <t>Introduzca un número con dos decimales como máximo. Debe ser igual o mayor a la "Cantidad Real Consumida"</t>
        </r>
      </text>
    </comment>
    <comment ref="E1436" authorId="2" shapeId="0">
      <text>
        <r>
          <rPr>
            <sz val="11"/>
            <color theme="1"/>
            <rFont val="Calibri"/>
            <family val="2"/>
            <scheme val="minor"/>
          </rPr>
          <t>Introduzca un número con dos decimales como máximo</t>
        </r>
      </text>
    </comment>
    <comment ref="F1436" authorId="2" shapeId="0">
      <text>
        <r>
          <rPr>
            <sz val="11"/>
            <color theme="1"/>
            <rFont val="Calibri"/>
            <family val="2"/>
            <scheme val="minor"/>
          </rPr>
          <t>Monto calculado automáticamente por el sistema</t>
        </r>
      </text>
    </comment>
    <comment ref="A1464" authorId="2" shapeId="0">
      <text>
        <r>
          <rPr>
            <sz val="11"/>
            <color theme="1"/>
            <rFont val="Calibri"/>
            <family val="2"/>
            <scheme val="minor"/>
          </rPr>
          <t>Introducir un texto con el nombre o referencia de la contratación</t>
        </r>
      </text>
    </comment>
    <comment ref="B1464" authorId="2" shapeId="0">
      <text>
        <r>
          <rPr>
            <sz val="11"/>
            <color theme="1"/>
            <rFont val="Calibri"/>
            <family val="2"/>
            <scheme val="minor"/>
          </rPr>
          <t>Introduzca un texto con la finalidad de la contratación</t>
        </r>
      </text>
    </comment>
    <comment ref="C1464" authorId="2" shapeId="0">
      <text>
        <r>
          <rPr>
            <sz val="11"/>
            <color theme="1"/>
            <rFont val="Calibri"/>
            <family val="2"/>
            <scheme val="minor"/>
          </rPr>
          <t>Seleccionar un valor del listado</t>
        </r>
      </text>
    </comment>
    <comment ref="D1464" authorId="2" shapeId="0">
      <text>
        <r>
          <rPr>
            <sz val="11"/>
            <color theme="1"/>
            <rFont val="Calibri"/>
            <family val="2"/>
            <scheme val="minor"/>
          </rPr>
          <t>Seleccione el tipo de procedimiento</t>
        </r>
      </text>
    </comment>
    <comment ref="E1464" authorId="2" shapeId="0">
      <text>
        <r>
          <rPr>
            <sz val="11"/>
            <color theme="1"/>
            <rFont val="Calibri"/>
            <family val="2"/>
            <scheme val="minor"/>
          </rPr>
          <t>Seleccione un valor de la lista</t>
        </r>
      </text>
    </comment>
    <comment ref="F1464" authorId="2" shapeId="0">
      <text>
        <r>
          <rPr>
            <sz val="11"/>
            <color theme="1"/>
            <rFont val="Calibri"/>
            <family val="2"/>
            <scheme val="minor"/>
          </rPr>
          <t>Introduzca el código SNIP</t>
        </r>
      </text>
    </comment>
    <comment ref="C1465" authorId="2" shapeId="0">
      <text>
        <r>
          <rPr>
            <sz val="11"/>
            <color theme="1"/>
            <rFont val="Calibri"/>
            <family val="2"/>
            <scheme val="minor"/>
          </rPr>
          <t>Introduzca la fecha de inicio del proceso, en formato dd-mm-aaaa</t>
        </r>
      </text>
    </comment>
    <comment ref="F14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6" authorId="2" shapeId="0">
      <text/>
    </comment>
    <comment ref="C1467" authorId="2" shapeId="0">
      <text>
        <r>
          <rPr>
            <sz val="11"/>
            <color theme="1"/>
            <rFont val="Calibri"/>
            <family val="2"/>
            <scheme val="minor"/>
          </rPr>
          <t>Introduzca la fecha prevista de adjudicación, en formato dd-mm-aaaa</t>
        </r>
      </text>
    </comment>
    <comment ref="F1467" authorId="2" shapeId="0">
      <text/>
    </comment>
    <comment ref="F1468" authorId="2" shapeId="0">
      <text/>
    </comment>
    <comment ref="A1470" authorId="2" shapeId="0">
      <text>
        <r>
          <rPr>
            <sz val="11"/>
            <color theme="1"/>
            <rFont val="Calibri"/>
            <family val="2"/>
            <scheme val="minor"/>
          </rPr>
          <t>Introduzca un codigo UNSPSC</t>
        </r>
      </text>
    </comment>
    <comment ref="B1470" authorId="2" shapeId="0">
      <text>
        <r>
          <rPr>
            <sz val="11"/>
            <color theme="1"/>
            <rFont val="Calibri"/>
            <family val="2"/>
            <scheme val="minor"/>
          </rPr>
          <t>Descripción calculada automáticamente a partir de código del artículo</t>
        </r>
      </text>
    </comment>
    <comment ref="C1470" authorId="2" shapeId="0">
      <text>
        <r>
          <rPr>
            <sz val="11"/>
            <color theme="1"/>
            <rFont val="Calibri"/>
            <family val="2"/>
            <scheme val="minor"/>
          </rPr>
          <t>Seleccione un valor de la lista</t>
        </r>
      </text>
    </comment>
    <comment ref="D1470" authorId="2" shapeId="0">
      <text>
        <r>
          <rPr>
            <sz val="11"/>
            <color theme="1"/>
            <rFont val="Calibri"/>
            <family val="2"/>
            <scheme val="minor"/>
          </rPr>
          <t>Introduzca un número con dos decimales como máximo. Debe ser igual o mayor a la "Cantidad Real Consumida"</t>
        </r>
      </text>
    </comment>
    <comment ref="E1470" authorId="2" shapeId="0">
      <text>
        <r>
          <rPr>
            <sz val="11"/>
            <color theme="1"/>
            <rFont val="Calibri"/>
            <family val="2"/>
            <scheme val="minor"/>
          </rPr>
          <t>Introduzca un número con dos decimales como máximo</t>
        </r>
      </text>
    </comment>
    <comment ref="F1470" authorId="2" shapeId="0">
      <text>
        <r>
          <rPr>
            <sz val="11"/>
            <color theme="1"/>
            <rFont val="Calibri"/>
            <family val="2"/>
            <scheme val="minor"/>
          </rPr>
          <t>Monto calculado automáticamente por el sistema</t>
        </r>
      </text>
    </comment>
    <comment ref="A1475" authorId="2" shapeId="0">
      <text>
        <r>
          <rPr>
            <sz val="11"/>
            <color theme="1"/>
            <rFont val="Calibri"/>
            <family val="2"/>
            <scheme val="minor"/>
          </rPr>
          <t>Introducir un texto con el nombre o referencia de la contratación</t>
        </r>
      </text>
    </comment>
    <comment ref="B1475" authorId="2" shapeId="0">
      <text>
        <r>
          <rPr>
            <sz val="11"/>
            <color theme="1"/>
            <rFont val="Calibri"/>
            <family val="2"/>
            <scheme val="minor"/>
          </rPr>
          <t>Introduzca un texto con la finalidad de la contratación</t>
        </r>
      </text>
    </comment>
    <comment ref="C1475" authorId="2" shapeId="0">
      <text>
        <r>
          <rPr>
            <sz val="11"/>
            <color theme="1"/>
            <rFont val="Calibri"/>
            <family val="2"/>
            <scheme val="minor"/>
          </rPr>
          <t>Seleccionar un valor del listado</t>
        </r>
      </text>
    </comment>
    <comment ref="D1475" authorId="2" shapeId="0">
      <text>
        <r>
          <rPr>
            <sz val="11"/>
            <color theme="1"/>
            <rFont val="Calibri"/>
            <family val="2"/>
            <scheme val="minor"/>
          </rPr>
          <t>Seleccione el tipo de procedimiento</t>
        </r>
      </text>
    </comment>
    <comment ref="E1475" authorId="2" shapeId="0">
      <text>
        <r>
          <rPr>
            <sz val="11"/>
            <color theme="1"/>
            <rFont val="Calibri"/>
            <family val="2"/>
            <scheme val="minor"/>
          </rPr>
          <t>Seleccione un valor de la lista</t>
        </r>
      </text>
    </comment>
    <comment ref="F1475" authorId="2" shapeId="0">
      <text>
        <r>
          <rPr>
            <sz val="11"/>
            <color theme="1"/>
            <rFont val="Calibri"/>
            <family val="2"/>
            <scheme val="minor"/>
          </rPr>
          <t>Introduzca el código SNIP</t>
        </r>
      </text>
    </comment>
    <comment ref="C1476" authorId="2" shapeId="0">
      <text>
        <r>
          <rPr>
            <sz val="11"/>
            <color theme="1"/>
            <rFont val="Calibri"/>
            <family val="2"/>
            <scheme val="minor"/>
          </rPr>
          <t>Introduzca la fecha de inicio del proceso, en formato dd-mm-aaaa</t>
        </r>
      </text>
    </comment>
    <comment ref="F14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7" authorId="2" shapeId="0">
      <text/>
    </comment>
    <comment ref="C1478" authorId="2" shapeId="0">
      <text>
        <r>
          <rPr>
            <sz val="11"/>
            <color theme="1"/>
            <rFont val="Calibri"/>
            <family val="2"/>
            <scheme val="minor"/>
          </rPr>
          <t>Introduzca la fecha prevista de adjudicación, en formato dd-mm-aaaa</t>
        </r>
      </text>
    </comment>
    <comment ref="F1478" authorId="2" shapeId="0">
      <text/>
    </comment>
    <comment ref="F1479" authorId="2" shapeId="0">
      <text/>
    </comment>
    <comment ref="A1481" authorId="2" shapeId="0">
      <text>
        <r>
          <rPr>
            <sz val="11"/>
            <color theme="1"/>
            <rFont val="Calibri"/>
            <family val="2"/>
            <scheme val="minor"/>
          </rPr>
          <t>Introduzca un codigo UNSPSC</t>
        </r>
      </text>
    </comment>
    <comment ref="B1481" authorId="2" shapeId="0">
      <text>
        <r>
          <rPr>
            <sz val="11"/>
            <color theme="1"/>
            <rFont val="Calibri"/>
            <family val="2"/>
            <scheme val="minor"/>
          </rPr>
          <t>Descripción calculada automáticamente a partir de código del artículo</t>
        </r>
      </text>
    </comment>
    <comment ref="C1481" authorId="2" shapeId="0">
      <text>
        <r>
          <rPr>
            <sz val="11"/>
            <color theme="1"/>
            <rFont val="Calibri"/>
            <family val="2"/>
            <scheme val="minor"/>
          </rPr>
          <t>Seleccione un valor de la lista</t>
        </r>
      </text>
    </comment>
    <comment ref="D1481" authorId="2" shapeId="0">
      <text>
        <r>
          <rPr>
            <sz val="11"/>
            <color theme="1"/>
            <rFont val="Calibri"/>
            <family val="2"/>
            <scheme val="minor"/>
          </rPr>
          <t>Introduzca un número con dos decimales como máximo. Debe ser igual o mayor a la "Cantidad Real Consumida"</t>
        </r>
      </text>
    </comment>
    <comment ref="E1481" authorId="2" shapeId="0">
      <text>
        <r>
          <rPr>
            <sz val="11"/>
            <color theme="1"/>
            <rFont val="Calibri"/>
            <family val="2"/>
            <scheme val="minor"/>
          </rPr>
          <t>Introduzca un número con dos decimales como máximo</t>
        </r>
      </text>
    </comment>
    <comment ref="F1481" authorId="2" shapeId="0">
      <text>
        <r>
          <rPr>
            <sz val="11"/>
            <color theme="1"/>
            <rFont val="Calibri"/>
            <family val="2"/>
            <scheme val="minor"/>
          </rPr>
          <t>Monto calculado automáticamente por el sistema</t>
        </r>
      </text>
    </comment>
    <comment ref="A1482" authorId="2" shapeId="0">
      <text>
        <r>
          <rPr>
            <sz val="11"/>
            <color theme="1"/>
            <rFont val="Calibri"/>
            <family val="2"/>
            <scheme val="minor"/>
          </rPr>
          <t>Introducir un texto con el nombre o referencia de la contratación</t>
        </r>
      </text>
    </comment>
    <comment ref="A1486" authorId="2" shapeId="0">
      <text>
        <r>
          <rPr>
            <sz val="11"/>
            <color theme="1"/>
            <rFont val="Calibri"/>
            <family val="2"/>
            <scheme val="minor"/>
          </rPr>
          <t>Introducir un texto con el nombre o referencia de la contratación</t>
        </r>
      </text>
    </comment>
    <comment ref="B1486" authorId="2" shapeId="0">
      <text>
        <r>
          <rPr>
            <sz val="11"/>
            <color theme="1"/>
            <rFont val="Calibri"/>
            <family val="2"/>
            <scheme val="minor"/>
          </rPr>
          <t>Introduzca un texto con la finalidad de la contratación</t>
        </r>
      </text>
    </comment>
    <comment ref="C1486" authorId="2" shapeId="0">
      <text>
        <r>
          <rPr>
            <sz val="11"/>
            <color theme="1"/>
            <rFont val="Calibri"/>
            <family val="2"/>
            <scheme val="minor"/>
          </rPr>
          <t>Seleccionar un valor del listado</t>
        </r>
      </text>
    </comment>
    <comment ref="D1486" authorId="2" shapeId="0">
      <text>
        <r>
          <rPr>
            <sz val="11"/>
            <color theme="1"/>
            <rFont val="Calibri"/>
            <family val="2"/>
            <scheme val="minor"/>
          </rPr>
          <t>Seleccione el tipo de procedimiento</t>
        </r>
      </text>
    </comment>
    <comment ref="E1486" authorId="2" shapeId="0">
      <text>
        <r>
          <rPr>
            <sz val="11"/>
            <color theme="1"/>
            <rFont val="Calibri"/>
            <family val="2"/>
            <scheme val="minor"/>
          </rPr>
          <t>Seleccione un valor de la lista</t>
        </r>
      </text>
    </comment>
    <comment ref="F1486" authorId="2" shapeId="0">
      <text>
        <r>
          <rPr>
            <sz val="11"/>
            <color theme="1"/>
            <rFont val="Calibri"/>
            <family val="2"/>
            <scheme val="minor"/>
          </rPr>
          <t>Introduzca el código SNIP</t>
        </r>
      </text>
    </comment>
    <comment ref="C1487" authorId="2" shapeId="0">
      <text>
        <r>
          <rPr>
            <sz val="11"/>
            <color theme="1"/>
            <rFont val="Calibri"/>
            <family val="2"/>
            <scheme val="minor"/>
          </rPr>
          <t>Introduzca la fecha prevista de adjudicación, en formato dd-mm-aaaa</t>
        </r>
      </text>
    </comment>
    <comment ref="F14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8" authorId="2" shapeId="0">
      <text/>
    </comment>
    <comment ref="C1489" authorId="2" shapeId="0">
      <text>
        <r>
          <rPr>
            <sz val="11"/>
            <color theme="1"/>
            <rFont val="Calibri"/>
            <family val="2"/>
            <scheme val="minor"/>
          </rPr>
          <t>Introduzca la fecha prevista de adjudicación, en formato dd-mm-aaaa</t>
        </r>
      </text>
    </comment>
    <comment ref="F1489" authorId="2" shapeId="0">
      <text/>
    </comment>
    <comment ref="F1490" authorId="2" shapeId="0">
      <text/>
    </comment>
    <comment ref="A1492" authorId="2" shapeId="0">
      <text>
        <r>
          <rPr>
            <sz val="11"/>
            <color theme="1"/>
            <rFont val="Calibri"/>
            <family val="2"/>
            <scheme val="minor"/>
          </rPr>
          <t>Introduzca un codigo UNSPSC</t>
        </r>
      </text>
    </comment>
    <comment ref="B1492" authorId="2" shapeId="0">
      <text>
        <r>
          <rPr>
            <sz val="11"/>
            <color theme="1"/>
            <rFont val="Calibri"/>
            <family val="2"/>
            <scheme val="minor"/>
          </rPr>
          <t>Descripción calculada automáticamente a partir de código del artículo</t>
        </r>
      </text>
    </comment>
    <comment ref="C1492" authorId="2" shapeId="0">
      <text>
        <r>
          <rPr>
            <sz val="11"/>
            <color theme="1"/>
            <rFont val="Calibri"/>
            <family val="2"/>
            <scheme val="minor"/>
          </rPr>
          <t>Seleccione un valor de la lista</t>
        </r>
      </text>
    </comment>
    <comment ref="D1492" authorId="2" shapeId="0">
      <text>
        <r>
          <rPr>
            <sz val="11"/>
            <color theme="1"/>
            <rFont val="Calibri"/>
            <family val="2"/>
            <scheme val="minor"/>
          </rPr>
          <t>Introduzca un número con dos decimales como máximo. Debe ser igual o mayor a la "Cantidad Real Consumida"</t>
        </r>
      </text>
    </comment>
    <comment ref="E1492" authorId="2" shapeId="0">
      <text>
        <r>
          <rPr>
            <sz val="11"/>
            <color theme="1"/>
            <rFont val="Calibri"/>
            <family val="2"/>
            <scheme val="minor"/>
          </rPr>
          <t>Introduzca un número con dos decimales como máximo</t>
        </r>
      </text>
    </comment>
    <comment ref="F1492" authorId="2" shapeId="0">
      <text>
        <r>
          <rPr>
            <sz val="11"/>
            <color theme="1"/>
            <rFont val="Calibri"/>
            <family val="2"/>
            <scheme val="minor"/>
          </rPr>
          <t>Monto calculado automáticamente por el sistema</t>
        </r>
      </text>
    </comment>
    <comment ref="A1500" authorId="2" shapeId="0">
      <text>
        <r>
          <rPr>
            <sz val="11"/>
            <color theme="1"/>
            <rFont val="Calibri"/>
            <family val="2"/>
            <scheme val="minor"/>
          </rPr>
          <t>Introducir un texto con el nombre o referencia de la contratación</t>
        </r>
      </text>
    </comment>
    <comment ref="B1500" authorId="2" shapeId="0">
      <text>
        <r>
          <rPr>
            <sz val="11"/>
            <color theme="1"/>
            <rFont val="Calibri"/>
            <family val="2"/>
            <scheme val="minor"/>
          </rPr>
          <t>Introduzca un texto con la finalidad de la contratación</t>
        </r>
      </text>
    </comment>
    <comment ref="C1500" authorId="2" shapeId="0">
      <text>
        <r>
          <rPr>
            <sz val="11"/>
            <color theme="1"/>
            <rFont val="Calibri"/>
            <family val="2"/>
            <scheme val="minor"/>
          </rPr>
          <t>Seleccionar un valor del listado</t>
        </r>
      </text>
    </comment>
    <comment ref="D1500" authorId="2" shapeId="0">
      <text>
        <r>
          <rPr>
            <sz val="11"/>
            <color theme="1"/>
            <rFont val="Calibri"/>
            <family val="2"/>
            <scheme val="minor"/>
          </rPr>
          <t>Seleccione el tipo de procedimiento</t>
        </r>
      </text>
    </comment>
    <comment ref="E1500" authorId="2" shapeId="0">
      <text>
        <r>
          <rPr>
            <sz val="11"/>
            <color theme="1"/>
            <rFont val="Calibri"/>
            <family val="2"/>
            <scheme val="minor"/>
          </rPr>
          <t>Seleccione un valor de la lista</t>
        </r>
      </text>
    </comment>
    <comment ref="F1500" authorId="2" shapeId="0">
      <text>
        <r>
          <rPr>
            <sz val="11"/>
            <color theme="1"/>
            <rFont val="Calibri"/>
            <family val="2"/>
            <scheme val="minor"/>
          </rPr>
          <t>Introduzca el código SNIP</t>
        </r>
      </text>
    </comment>
    <comment ref="C1501" authorId="2" shapeId="0">
      <text>
        <r>
          <rPr>
            <sz val="11"/>
            <color theme="1"/>
            <rFont val="Calibri"/>
            <family val="2"/>
            <scheme val="minor"/>
          </rPr>
          <t>Introduzca la fecha prevista de adjudicación, en formato dd-mm-aaaa</t>
        </r>
      </text>
    </comment>
    <comment ref="F15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2" authorId="2" shapeId="0">
      <text/>
    </comment>
    <comment ref="C1503" authorId="2" shapeId="0">
      <text>
        <r>
          <rPr>
            <sz val="11"/>
            <color theme="1"/>
            <rFont val="Calibri"/>
            <family val="2"/>
            <scheme val="minor"/>
          </rPr>
          <t>Introduzca la fecha prevista de adjudicación, en formato dd-mm-aaaa</t>
        </r>
      </text>
    </comment>
    <comment ref="F1503" authorId="2" shapeId="0">
      <text/>
    </comment>
    <comment ref="F1504" authorId="2" shapeId="0">
      <text/>
    </comment>
    <comment ref="A1506" authorId="2" shapeId="0">
      <text>
        <r>
          <rPr>
            <sz val="11"/>
            <color theme="1"/>
            <rFont val="Calibri"/>
            <family val="2"/>
            <scheme val="minor"/>
          </rPr>
          <t>Introduzca un codigo UNSPSC</t>
        </r>
      </text>
    </comment>
    <comment ref="B1506" authorId="2" shapeId="0">
      <text>
        <r>
          <rPr>
            <sz val="11"/>
            <color theme="1"/>
            <rFont val="Calibri"/>
            <family val="2"/>
            <scheme val="minor"/>
          </rPr>
          <t>Descripción calculada automáticamente a partir de código del artículo</t>
        </r>
      </text>
    </comment>
    <comment ref="C1506" authorId="2" shapeId="0">
      <text>
        <r>
          <rPr>
            <sz val="11"/>
            <color theme="1"/>
            <rFont val="Calibri"/>
            <family val="2"/>
            <scheme val="minor"/>
          </rPr>
          <t>Seleccione un valor de la lista</t>
        </r>
      </text>
    </comment>
    <comment ref="D1506" authorId="2" shapeId="0">
      <text>
        <r>
          <rPr>
            <sz val="11"/>
            <color theme="1"/>
            <rFont val="Calibri"/>
            <family val="2"/>
            <scheme val="minor"/>
          </rPr>
          <t>Introduzca un número con dos decimales como máximo. Debe ser igual o mayor a la "Cantidad Real Consumida"</t>
        </r>
      </text>
    </comment>
    <comment ref="E1506" authorId="2" shapeId="0">
      <text>
        <r>
          <rPr>
            <sz val="11"/>
            <color theme="1"/>
            <rFont val="Calibri"/>
            <family val="2"/>
            <scheme val="minor"/>
          </rPr>
          <t>Introduzca un número con dos decimales como máximo</t>
        </r>
      </text>
    </comment>
    <comment ref="F1506" authorId="2" shapeId="0">
      <text>
        <r>
          <rPr>
            <sz val="11"/>
            <color theme="1"/>
            <rFont val="Calibri"/>
            <family val="2"/>
            <scheme val="minor"/>
          </rPr>
          <t>Monto calculado automáticamente por el sistema</t>
        </r>
      </text>
    </comment>
    <comment ref="A1514" authorId="2" shapeId="0">
      <text>
        <r>
          <rPr>
            <sz val="11"/>
            <color theme="1"/>
            <rFont val="Calibri"/>
            <family val="2"/>
            <scheme val="minor"/>
          </rPr>
          <t>Introducir un texto con el nombre o referencia de la contratación</t>
        </r>
      </text>
    </comment>
    <comment ref="B1514" authorId="2" shapeId="0">
      <text>
        <r>
          <rPr>
            <sz val="11"/>
            <color theme="1"/>
            <rFont val="Calibri"/>
            <family val="2"/>
            <scheme val="minor"/>
          </rPr>
          <t>Introduzca un texto con la finalidad de la contratación</t>
        </r>
      </text>
    </comment>
    <comment ref="C1514" authorId="2" shapeId="0">
      <text>
        <r>
          <rPr>
            <sz val="11"/>
            <color theme="1"/>
            <rFont val="Calibri"/>
            <family val="2"/>
            <scheme val="minor"/>
          </rPr>
          <t>Seleccionar un valor del listado</t>
        </r>
      </text>
    </comment>
    <comment ref="D1514" authorId="2" shapeId="0">
      <text>
        <r>
          <rPr>
            <sz val="11"/>
            <color theme="1"/>
            <rFont val="Calibri"/>
            <family val="2"/>
            <scheme val="minor"/>
          </rPr>
          <t>Seleccione el tipo de procedimiento</t>
        </r>
      </text>
    </comment>
    <comment ref="E1514" authorId="2" shapeId="0">
      <text>
        <r>
          <rPr>
            <sz val="11"/>
            <color theme="1"/>
            <rFont val="Calibri"/>
            <family val="2"/>
            <scheme val="minor"/>
          </rPr>
          <t>Seleccione un valor de la lista</t>
        </r>
      </text>
    </comment>
    <comment ref="F1514" authorId="2" shapeId="0">
      <text>
        <r>
          <rPr>
            <sz val="11"/>
            <color theme="1"/>
            <rFont val="Calibri"/>
            <family val="2"/>
            <scheme val="minor"/>
          </rPr>
          <t>Introduzca el código SNIP</t>
        </r>
      </text>
    </comment>
    <comment ref="C1515" authorId="2" shapeId="0">
      <text>
        <r>
          <rPr>
            <sz val="11"/>
            <color theme="1"/>
            <rFont val="Calibri"/>
            <family val="2"/>
            <scheme val="minor"/>
          </rPr>
          <t>Introduzca la fecha prevista de adjudicación, en formato dd-mm-aaaa</t>
        </r>
      </text>
    </comment>
    <comment ref="F15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6" authorId="2" shapeId="0">
      <text/>
    </comment>
    <comment ref="C1517" authorId="2" shapeId="0">
      <text>
        <r>
          <rPr>
            <sz val="11"/>
            <color theme="1"/>
            <rFont val="Calibri"/>
            <family val="2"/>
            <scheme val="minor"/>
          </rPr>
          <t>Introduzca la fecha prevista de adjudicación, en formato dd-mm-aaaa</t>
        </r>
      </text>
    </comment>
    <comment ref="F1517" authorId="2" shapeId="0">
      <text/>
    </comment>
    <comment ref="F1518" authorId="2" shapeId="0">
      <text/>
    </comment>
    <comment ref="A1520" authorId="2" shapeId="0">
      <text>
        <r>
          <rPr>
            <sz val="11"/>
            <color theme="1"/>
            <rFont val="Calibri"/>
            <family val="2"/>
            <scheme val="minor"/>
          </rPr>
          <t>Introduzca un codigo UNSPSC</t>
        </r>
      </text>
    </comment>
    <comment ref="B1520" authorId="2" shapeId="0">
      <text>
        <r>
          <rPr>
            <sz val="11"/>
            <color theme="1"/>
            <rFont val="Calibri"/>
            <family val="2"/>
            <scheme val="minor"/>
          </rPr>
          <t>Descripción calculada automáticamente a partir de código del artículo</t>
        </r>
      </text>
    </comment>
    <comment ref="C1520" authorId="2" shapeId="0">
      <text>
        <r>
          <rPr>
            <sz val="11"/>
            <color theme="1"/>
            <rFont val="Calibri"/>
            <family val="2"/>
            <scheme val="minor"/>
          </rPr>
          <t>Seleccione un valor de la lista</t>
        </r>
      </text>
    </comment>
    <comment ref="D1520" authorId="2" shapeId="0">
      <text>
        <r>
          <rPr>
            <sz val="11"/>
            <color theme="1"/>
            <rFont val="Calibri"/>
            <family val="2"/>
            <scheme val="minor"/>
          </rPr>
          <t>Introduzca un número con dos decimales como máximo. Debe ser igual o mayor a la "Cantidad Real Consumida"</t>
        </r>
      </text>
    </comment>
    <comment ref="E1520" authorId="2" shapeId="0">
      <text>
        <r>
          <rPr>
            <sz val="11"/>
            <color theme="1"/>
            <rFont val="Calibri"/>
            <family val="2"/>
            <scheme val="minor"/>
          </rPr>
          <t>Introduzca un número con dos decimales como máximo</t>
        </r>
      </text>
    </comment>
    <comment ref="F1520" authorId="2" shapeId="0">
      <text>
        <r>
          <rPr>
            <sz val="11"/>
            <color theme="1"/>
            <rFont val="Calibri"/>
            <family val="2"/>
            <scheme val="minor"/>
          </rPr>
          <t>Monto calculado automáticamente por el sistema</t>
        </r>
      </text>
    </comment>
    <comment ref="A1528" authorId="2" shapeId="0">
      <text>
        <r>
          <rPr>
            <sz val="11"/>
            <color theme="1"/>
            <rFont val="Calibri"/>
            <family val="2"/>
            <scheme val="minor"/>
          </rPr>
          <t>Introducir un texto con el nombre o referencia de la contratación</t>
        </r>
      </text>
    </comment>
    <comment ref="B1528" authorId="2" shapeId="0">
      <text>
        <r>
          <rPr>
            <sz val="11"/>
            <color theme="1"/>
            <rFont val="Calibri"/>
            <family val="2"/>
            <scheme val="minor"/>
          </rPr>
          <t>Introduzca un texto con la finalidad de la contratación</t>
        </r>
      </text>
    </comment>
    <comment ref="C1528" authorId="2" shapeId="0">
      <text>
        <r>
          <rPr>
            <sz val="11"/>
            <color theme="1"/>
            <rFont val="Calibri"/>
            <family val="2"/>
            <scheme val="minor"/>
          </rPr>
          <t>Seleccionar un valor del listado</t>
        </r>
      </text>
    </comment>
    <comment ref="D1528" authorId="2" shapeId="0">
      <text>
        <r>
          <rPr>
            <sz val="11"/>
            <color theme="1"/>
            <rFont val="Calibri"/>
            <family val="2"/>
            <scheme val="minor"/>
          </rPr>
          <t>Seleccione el tipo de procedimiento</t>
        </r>
      </text>
    </comment>
    <comment ref="E1528" authorId="2" shapeId="0">
      <text>
        <r>
          <rPr>
            <sz val="11"/>
            <color theme="1"/>
            <rFont val="Calibri"/>
            <family val="2"/>
            <scheme val="minor"/>
          </rPr>
          <t>Seleccione un valor de la lista</t>
        </r>
      </text>
    </comment>
    <comment ref="F1528" authorId="2" shapeId="0">
      <text>
        <r>
          <rPr>
            <sz val="11"/>
            <color theme="1"/>
            <rFont val="Calibri"/>
            <family val="2"/>
            <scheme val="minor"/>
          </rPr>
          <t>Introduzca el código SNIP</t>
        </r>
      </text>
    </comment>
    <comment ref="C1529" authorId="2" shapeId="0">
      <text>
        <r>
          <rPr>
            <sz val="11"/>
            <color theme="1"/>
            <rFont val="Calibri"/>
            <family val="2"/>
            <scheme val="minor"/>
          </rPr>
          <t>Introduzca la fecha prevista de adjudicación, en formato dd-mm-aaaa</t>
        </r>
      </text>
    </comment>
    <comment ref="F15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0" authorId="2" shapeId="0">
      <text/>
    </comment>
    <comment ref="C1531" authorId="2" shapeId="0">
      <text>
        <r>
          <rPr>
            <sz val="11"/>
            <color theme="1"/>
            <rFont val="Calibri"/>
            <family val="2"/>
            <scheme val="minor"/>
          </rPr>
          <t>Introduzca la fecha prevista de adjudicación, en formato dd-mm-aaaa</t>
        </r>
      </text>
    </comment>
    <comment ref="F1531" authorId="2" shapeId="0">
      <text/>
    </comment>
    <comment ref="F1532" authorId="2" shapeId="0">
      <text/>
    </comment>
    <comment ref="A1534" authorId="2" shapeId="0">
      <text>
        <r>
          <rPr>
            <sz val="11"/>
            <color theme="1"/>
            <rFont val="Calibri"/>
            <family val="2"/>
            <scheme val="minor"/>
          </rPr>
          <t>Introduzca un codigo UNSPSC</t>
        </r>
      </text>
    </comment>
    <comment ref="B1534" authorId="2" shapeId="0">
      <text>
        <r>
          <rPr>
            <sz val="11"/>
            <color theme="1"/>
            <rFont val="Calibri"/>
            <family val="2"/>
            <scheme val="minor"/>
          </rPr>
          <t>Descripción calculada automáticamente a partir de código del artículo</t>
        </r>
      </text>
    </comment>
    <comment ref="C1534" authorId="2" shapeId="0">
      <text>
        <r>
          <rPr>
            <sz val="11"/>
            <color theme="1"/>
            <rFont val="Calibri"/>
            <family val="2"/>
            <scheme val="minor"/>
          </rPr>
          <t>Seleccione un valor de la lista</t>
        </r>
      </text>
    </comment>
    <comment ref="D1534" authorId="2" shapeId="0">
      <text>
        <r>
          <rPr>
            <sz val="11"/>
            <color theme="1"/>
            <rFont val="Calibri"/>
            <family val="2"/>
            <scheme val="minor"/>
          </rPr>
          <t>Introduzca un número con dos decimales como máximo. Debe ser igual o mayor a la "Cantidad Real Consumida"</t>
        </r>
      </text>
    </comment>
    <comment ref="E1534" authorId="2" shapeId="0">
      <text>
        <r>
          <rPr>
            <sz val="11"/>
            <color theme="1"/>
            <rFont val="Calibri"/>
            <family val="2"/>
            <scheme val="minor"/>
          </rPr>
          <t>Introduzca un número con dos decimales como máximo</t>
        </r>
      </text>
    </comment>
    <comment ref="F1534" authorId="2" shapeId="0">
      <text>
        <r>
          <rPr>
            <sz val="11"/>
            <color theme="1"/>
            <rFont val="Calibri"/>
            <family val="2"/>
            <scheme val="minor"/>
          </rPr>
          <t>Monto calculado automáticamente por el sistema</t>
        </r>
      </text>
    </comment>
    <comment ref="A1542" authorId="2" shapeId="0">
      <text>
        <r>
          <rPr>
            <sz val="11"/>
            <color theme="1"/>
            <rFont val="Calibri"/>
            <family val="2"/>
            <scheme val="minor"/>
          </rPr>
          <t>Introducir un texto con el nombre o referencia de la contratación</t>
        </r>
      </text>
    </comment>
    <comment ref="B1542" authorId="2" shapeId="0">
      <text>
        <r>
          <rPr>
            <sz val="11"/>
            <color theme="1"/>
            <rFont val="Calibri"/>
            <family val="2"/>
            <scheme val="minor"/>
          </rPr>
          <t>Introduzca un texto con la finalidad de la contratación</t>
        </r>
      </text>
    </comment>
    <comment ref="C1542" authorId="2" shapeId="0">
      <text>
        <r>
          <rPr>
            <sz val="11"/>
            <color theme="1"/>
            <rFont val="Calibri"/>
            <family val="2"/>
            <scheme val="minor"/>
          </rPr>
          <t>Seleccionar un valor del listado</t>
        </r>
      </text>
    </comment>
    <comment ref="D1542" authorId="2" shapeId="0">
      <text>
        <r>
          <rPr>
            <sz val="11"/>
            <color theme="1"/>
            <rFont val="Calibri"/>
            <family val="2"/>
            <scheme val="minor"/>
          </rPr>
          <t>Seleccione el tipo de procedimiento</t>
        </r>
      </text>
    </comment>
    <comment ref="E1542" authorId="2" shapeId="0">
      <text>
        <r>
          <rPr>
            <sz val="11"/>
            <color theme="1"/>
            <rFont val="Calibri"/>
            <family val="2"/>
            <scheme val="minor"/>
          </rPr>
          <t>Seleccione un valor de la lista</t>
        </r>
      </text>
    </comment>
    <comment ref="F1542" authorId="2" shapeId="0">
      <text>
        <r>
          <rPr>
            <sz val="11"/>
            <color theme="1"/>
            <rFont val="Calibri"/>
            <family val="2"/>
            <scheme val="minor"/>
          </rPr>
          <t>Introduzca el código SNIP</t>
        </r>
      </text>
    </comment>
    <comment ref="C1543" authorId="2" shapeId="0">
      <text>
        <r>
          <rPr>
            <sz val="11"/>
            <color theme="1"/>
            <rFont val="Calibri"/>
            <family val="2"/>
            <scheme val="minor"/>
          </rPr>
          <t>Introduzca la fecha prevista de adjudicación, en formato dd-mm-aaaa</t>
        </r>
      </text>
    </comment>
    <comment ref="F15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4" authorId="2" shapeId="0">
      <text/>
    </comment>
    <comment ref="C1545" authorId="2" shapeId="0">
      <text>
        <r>
          <rPr>
            <sz val="11"/>
            <color theme="1"/>
            <rFont val="Calibri"/>
            <family val="2"/>
            <scheme val="minor"/>
          </rPr>
          <t>Introduzca la fecha prevista de adjudicación, en formato dd-mm-aaaa</t>
        </r>
      </text>
    </comment>
    <comment ref="F1545" authorId="2" shapeId="0">
      <text/>
    </comment>
    <comment ref="F1546" authorId="2" shapeId="0">
      <text/>
    </comment>
    <comment ref="A1548" authorId="2" shapeId="0">
      <text>
        <r>
          <rPr>
            <sz val="11"/>
            <color theme="1"/>
            <rFont val="Calibri"/>
            <family val="2"/>
            <scheme val="minor"/>
          </rPr>
          <t>Introduzca un codigo UNSPSC</t>
        </r>
      </text>
    </comment>
    <comment ref="B1548" authorId="2" shapeId="0">
      <text>
        <r>
          <rPr>
            <sz val="11"/>
            <color theme="1"/>
            <rFont val="Calibri"/>
            <family val="2"/>
            <scheme val="minor"/>
          </rPr>
          <t>Descripción calculada automáticamente a partir de código del artículo</t>
        </r>
      </text>
    </comment>
    <comment ref="C1548" authorId="2" shapeId="0">
      <text>
        <r>
          <rPr>
            <sz val="11"/>
            <color theme="1"/>
            <rFont val="Calibri"/>
            <family val="2"/>
            <scheme val="minor"/>
          </rPr>
          <t>Seleccione un valor de la lista</t>
        </r>
      </text>
    </comment>
    <comment ref="D1548" authorId="2" shapeId="0">
      <text>
        <r>
          <rPr>
            <sz val="11"/>
            <color theme="1"/>
            <rFont val="Calibri"/>
            <family val="2"/>
            <scheme val="minor"/>
          </rPr>
          <t>Introduzca un número con dos decimales como máximo. Debe ser igual o mayor a la "Cantidad Real Consumida"</t>
        </r>
      </text>
    </comment>
    <comment ref="E1548" authorId="2" shapeId="0">
      <text>
        <r>
          <rPr>
            <sz val="11"/>
            <color theme="1"/>
            <rFont val="Calibri"/>
            <family val="2"/>
            <scheme val="minor"/>
          </rPr>
          <t>Introduzca un número con dos decimales como máximo</t>
        </r>
      </text>
    </comment>
    <comment ref="F1548" authorId="2" shapeId="0">
      <text>
        <r>
          <rPr>
            <sz val="11"/>
            <color theme="1"/>
            <rFont val="Calibri"/>
            <family val="2"/>
            <scheme val="minor"/>
          </rPr>
          <t>Monto calculado automáticamente por el sistema</t>
        </r>
      </text>
    </comment>
    <comment ref="A1553" authorId="2" shapeId="0">
      <text>
        <r>
          <rPr>
            <sz val="11"/>
            <color theme="1"/>
            <rFont val="Calibri"/>
            <family val="2"/>
            <scheme val="minor"/>
          </rPr>
          <t>Introducir un texto con el nombre o referencia de la contratación</t>
        </r>
      </text>
    </comment>
    <comment ref="B1553" authorId="2" shapeId="0">
      <text>
        <r>
          <rPr>
            <sz val="11"/>
            <color theme="1"/>
            <rFont val="Calibri"/>
            <family val="2"/>
            <scheme val="minor"/>
          </rPr>
          <t>Introduzca un texto con la finalidad de la contratación</t>
        </r>
      </text>
    </comment>
    <comment ref="C1553" authorId="2" shapeId="0">
      <text>
        <r>
          <rPr>
            <sz val="11"/>
            <color theme="1"/>
            <rFont val="Calibri"/>
            <family val="2"/>
            <scheme val="minor"/>
          </rPr>
          <t>Seleccionar un valor del listado</t>
        </r>
      </text>
    </comment>
    <comment ref="D1553" authorId="2" shapeId="0">
      <text>
        <r>
          <rPr>
            <sz val="11"/>
            <color theme="1"/>
            <rFont val="Calibri"/>
            <family val="2"/>
            <scheme val="minor"/>
          </rPr>
          <t>Seleccione el tipo de procedimiento</t>
        </r>
      </text>
    </comment>
    <comment ref="E1553" authorId="2" shapeId="0">
      <text>
        <r>
          <rPr>
            <sz val="11"/>
            <color theme="1"/>
            <rFont val="Calibri"/>
            <family val="2"/>
            <scheme val="minor"/>
          </rPr>
          <t>Seleccione un valor de la lista</t>
        </r>
      </text>
    </comment>
    <comment ref="F1553" authorId="2" shapeId="0">
      <text>
        <r>
          <rPr>
            <sz val="11"/>
            <color theme="1"/>
            <rFont val="Calibri"/>
            <family val="2"/>
            <scheme val="minor"/>
          </rPr>
          <t>Introduzca el código SNIP</t>
        </r>
      </text>
    </comment>
    <comment ref="C1554" authorId="2" shapeId="0">
      <text>
        <r>
          <rPr>
            <sz val="11"/>
            <color theme="1"/>
            <rFont val="Calibri"/>
            <family val="2"/>
            <scheme val="minor"/>
          </rPr>
          <t>Introduzca la fecha prevista de adjudicación, en formato dd-mm-aaaa</t>
        </r>
      </text>
    </comment>
    <comment ref="F15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5" authorId="2" shapeId="0">
      <text/>
    </comment>
    <comment ref="C1556" authorId="2" shapeId="0">
      <text>
        <r>
          <rPr>
            <sz val="11"/>
            <color theme="1"/>
            <rFont val="Calibri"/>
            <family val="2"/>
            <scheme val="minor"/>
          </rPr>
          <t>Introduzca la fecha prevista de adjudicación, en formato dd-mm-aaaa</t>
        </r>
      </text>
    </comment>
    <comment ref="F1556" authorId="2" shapeId="0">
      <text/>
    </comment>
    <comment ref="F1557" authorId="2" shapeId="0">
      <text/>
    </comment>
    <comment ref="A1559" authorId="2" shapeId="0">
      <text>
        <r>
          <rPr>
            <sz val="11"/>
            <color theme="1"/>
            <rFont val="Calibri"/>
            <family val="2"/>
            <scheme val="minor"/>
          </rPr>
          <t>Introduzca un codigo UNSPSC</t>
        </r>
      </text>
    </comment>
    <comment ref="B1559" authorId="2" shapeId="0">
      <text>
        <r>
          <rPr>
            <sz val="11"/>
            <color theme="1"/>
            <rFont val="Calibri"/>
            <family val="2"/>
            <scheme val="minor"/>
          </rPr>
          <t>Descripción calculada automáticamente a partir de código del artículo</t>
        </r>
      </text>
    </comment>
    <comment ref="C1559" authorId="2" shapeId="0">
      <text>
        <r>
          <rPr>
            <sz val="11"/>
            <color theme="1"/>
            <rFont val="Calibri"/>
            <family val="2"/>
            <scheme val="minor"/>
          </rPr>
          <t>Seleccione un valor de la lista</t>
        </r>
      </text>
    </comment>
    <comment ref="D1559" authorId="2" shapeId="0">
      <text>
        <r>
          <rPr>
            <sz val="11"/>
            <color theme="1"/>
            <rFont val="Calibri"/>
            <family val="2"/>
            <scheme val="minor"/>
          </rPr>
          <t>Introduzca un número con dos decimales como máximo. Debe ser igual o mayor a la "Cantidad Real Consumida"</t>
        </r>
      </text>
    </comment>
    <comment ref="E1559" authorId="2" shapeId="0">
      <text>
        <r>
          <rPr>
            <sz val="11"/>
            <color theme="1"/>
            <rFont val="Calibri"/>
            <family val="2"/>
            <scheme val="minor"/>
          </rPr>
          <t>Introduzca un número con dos decimales como máximo</t>
        </r>
      </text>
    </comment>
    <comment ref="F1559" authorId="2" shapeId="0">
      <text>
        <r>
          <rPr>
            <sz val="11"/>
            <color theme="1"/>
            <rFont val="Calibri"/>
            <family val="2"/>
            <scheme val="minor"/>
          </rPr>
          <t>Monto calculado automáticamente por el sistema</t>
        </r>
      </text>
    </comment>
    <comment ref="A1564" authorId="2" shapeId="0">
      <text>
        <r>
          <rPr>
            <sz val="11"/>
            <color theme="1"/>
            <rFont val="Calibri"/>
            <family val="2"/>
            <scheme val="minor"/>
          </rPr>
          <t>Introducir un texto con el nombre o referencia de la contratación</t>
        </r>
      </text>
    </comment>
    <comment ref="B1564" authorId="2" shapeId="0">
      <text>
        <r>
          <rPr>
            <sz val="11"/>
            <color theme="1"/>
            <rFont val="Calibri"/>
            <family val="2"/>
            <scheme val="minor"/>
          </rPr>
          <t>Introduzca un texto con la finalidad de la contratación</t>
        </r>
      </text>
    </comment>
    <comment ref="C1564" authorId="2" shapeId="0">
      <text>
        <r>
          <rPr>
            <sz val="11"/>
            <color theme="1"/>
            <rFont val="Calibri"/>
            <family val="2"/>
            <scheme val="minor"/>
          </rPr>
          <t>Seleccionar un valor del listado</t>
        </r>
      </text>
    </comment>
    <comment ref="D1564" authorId="2" shapeId="0">
      <text>
        <r>
          <rPr>
            <sz val="11"/>
            <color theme="1"/>
            <rFont val="Calibri"/>
            <family val="2"/>
            <scheme val="minor"/>
          </rPr>
          <t>Seleccione el tipo de procedimiento</t>
        </r>
      </text>
    </comment>
    <comment ref="E1564" authorId="2" shapeId="0">
      <text>
        <r>
          <rPr>
            <sz val="11"/>
            <color theme="1"/>
            <rFont val="Calibri"/>
            <family val="2"/>
            <scheme val="minor"/>
          </rPr>
          <t>Seleccione un valor de la lista</t>
        </r>
      </text>
    </comment>
    <comment ref="F1564" authorId="2" shapeId="0">
      <text>
        <r>
          <rPr>
            <sz val="11"/>
            <color theme="1"/>
            <rFont val="Calibri"/>
            <family val="2"/>
            <scheme val="minor"/>
          </rPr>
          <t>Introduzca el código SNIP</t>
        </r>
      </text>
    </comment>
    <comment ref="C1565" authorId="2" shapeId="0">
      <text>
        <r>
          <rPr>
            <sz val="11"/>
            <color theme="1"/>
            <rFont val="Calibri"/>
            <family val="2"/>
            <scheme val="minor"/>
          </rPr>
          <t>Introduzca la fecha de inicio del proceso, en formato dd-mm-aaaa</t>
        </r>
      </text>
    </comment>
    <comment ref="F15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6" authorId="2" shapeId="0">
      <text/>
    </comment>
    <comment ref="C1567" authorId="2" shapeId="0">
      <text>
        <r>
          <rPr>
            <sz val="11"/>
            <color theme="1"/>
            <rFont val="Calibri"/>
            <family val="2"/>
            <scheme val="minor"/>
          </rPr>
          <t>Introduzca la fecha prevista de adjudicación, en formato dd-mm-aaaa</t>
        </r>
      </text>
    </comment>
    <comment ref="F1567" authorId="2" shapeId="0">
      <text/>
    </comment>
    <comment ref="F1568" authorId="2" shapeId="0">
      <text/>
    </comment>
    <comment ref="A1570" authorId="2" shapeId="0">
      <text>
        <r>
          <rPr>
            <sz val="11"/>
            <color theme="1"/>
            <rFont val="Calibri"/>
            <family val="2"/>
            <scheme val="minor"/>
          </rPr>
          <t>Introduzca un codigo UNSPSC</t>
        </r>
      </text>
    </comment>
    <comment ref="B1570" authorId="2" shapeId="0">
      <text>
        <r>
          <rPr>
            <sz val="11"/>
            <color theme="1"/>
            <rFont val="Calibri"/>
            <family val="2"/>
            <scheme val="minor"/>
          </rPr>
          <t>Descripción calculada automáticamente a partir de código del artículo</t>
        </r>
      </text>
    </comment>
    <comment ref="C1570" authorId="2" shapeId="0">
      <text>
        <r>
          <rPr>
            <sz val="11"/>
            <color theme="1"/>
            <rFont val="Calibri"/>
            <family val="2"/>
            <scheme val="minor"/>
          </rPr>
          <t>Seleccione un valor de la lista</t>
        </r>
      </text>
    </comment>
    <comment ref="D1570" authorId="2" shapeId="0">
      <text>
        <r>
          <rPr>
            <sz val="11"/>
            <color theme="1"/>
            <rFont val="Calibri"/>
            <family val="2"/>
            <scheme val="minor"/>
          </rPr>
          <t>Introduzca un número con dos decimales como máximo. Debe ser igual o mayor a la "Cantidad Real Consumida"</t>
        </r>
      </text>
    </comment>
    <comment ref="E1570" authorId="2" shapeId="0">
      <text>
        <r>
          <rPr>
            <sz val="11"/>
            <color theme="1"/>
            <rFont val="Calibri"/>
            <family val="2"/>
            <scheme val="minor"/>
          </rPr>
          <t>Introduzca un número con dos decimales como máximo</t>
        </r>
      </text>
    </comment>
    <comment ref="F1570" authorId="2" shapeId="0">
      <text>
        <r>
          <rPr>
            <sz val="11"/>
            <color theme="1"/>
            <rFont val="Calibri"/>
            <family val="2"/>
            <scheme val="minor"/>
          </rPr>
          <t>Monto calculado automáticamente por el sistema</t>
        </r>
      </text>
    </comment>
    <comment ref="A1580" authorId="2" shapeId="0">
      <text>
        <r>
          <rPr>
            <sz val="11"/>
            <color theme="1"/>
            <rFont val="Calibri"/>
            <family val="2"/>
            <scheme val="minor"/>
          </rPr>
          <t>Introducir un texto con el nombre o referencia de la contratación</t>
        </r>
      </text>
    </comment>
    <comment ref="B1580" authorId="2" shapeId="0">
      <text>
        <r>
          <rPr>
            <sz val="11"/>
            <color theme="1"/>
            <rFont val="Calibri"/>
            <family val="2"/>
            <scheme val="minor"/>
          </rPr>
          <t>Introduzca un texto con la finalidad de la contratación</t>
        </r>
      </text>
    </comment>
    <comment ref="C1580" authorId="2" shapeId="0">
      <text>
        <r>
          <rPr>
            <sz val="11"/>
            <color theme="1"/>
            <rFont val="Calibri"/>
            <family val="2"/>
            <scheme val="minor"/>
          </rPr>
          <t>Seleccionar un valor del listado</t>
        </r>
      </text>
    </comment>
    <comment ref="D1580" authorId="2" shapeId="0">
      <text>
        <r>
          <rPr>
            <sz val="11"/>
            <color theme="1"/>
            <rFont val="Calibri"/>
            <family val="2"/>
            <scheme val="minor"/>
          </rPr>
          <t>Seleccione el tipo de procedimiento</t>
        </r>
      </text>
    </comment>
    <comment ref="E1580" authorId="2" shapeId="0">
      <text>
        <r>
          <rPr>
            <sz val="11"/>
            <color theme="1"/>
            <rFont val="Calibri"/>
            <family val="2"/>
            <scheme val="minor"/>
          </rPr>
          <t>Seleccione un valor de la lista</t>
        </r>
      </text>
    </comment>
    <comment ref="F1580" authorId="2" shapeId="0">
      <text>
        <r>
          <rPr>
            <sz val="11"/>
            <color theme="1"/>
            <rFont val="Calibri"/>
            <family val="2"/>
            <scheme val="minor"/>
          </rPr>
          <t>Introduzca el código SNIP</t>
        </r>
      </text>
    </comment>
    <comment ref="C1581" authorId="2" shapeId="0">
      <text>
        <r>
          <rPr>
            <sz val="11"/>
            <color theme="1"/>
            <rFont val="Calibri"/>
            <family val="2"/>
            <scheme val="minor"/>
          </rPr>
          <t>Introduzca la fecha de inicio del proceso, en formato dd-mm-aaaa</t>
        </r>
      </text>
    </comment>
    <comment ref="F15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2" authorId="2" shapeId="0">
      <text/>
    </comment>
    <comment ref="C1583" authorId="2" shapeId="0">
      <text>
        <r>
          <rPr>
            <sz val="11"/>
            <color theme="1"/>
            <rFont val="Calibri"/>
            <family val="2"/>
            <scheme val="minor"/>
          </rPr>
          <t>Introduzca la fecha prevista de adjudicación, en formato dd-mm-aaaa</t>
        </r>
      </text>
    </comment>
    <comment ref="F1583" authorId="2" shapeId="0">
      <text/>
    </comment>
    <comment ref="F1584" authorId="2" shapeId="0">
      <text/>
    </comment>
    <comment ref="A1586" authorId="2" shapeId="0">
      <text>
        <r>
          <rPr>
            <sz val="11"/>
            <color theme="1"/>
            <rFont val="Calibri"/>
            <family val="2"/>
            <scheme val="minor"/>
          </rPr>
          <t>Introduzca un codigo UNSPSC</t>
        </r>
      </text>
    </comment>
    <comment ref="B1586" authorId="2" shapeId="0">
      <text>
        <r>
          <rPr>
            <sz val="11"/>
            <color theme="1"/>
            <rFont val="Calibri"/>
            <family val="2"/>
            <scheme val="minor"/>
          </rPr>
          <t>Descripción calculada automáticamente a partir de código del artículo</t>
        </r>
      </text>
    </comment>
    <comment ref="C1586" authorId="2" shapeId="0">
      <text>
        <r>
          <rPr>
            <sz val="11"/>
            <color theme="1"/>
            <rFont val="Calibri"/>
            <family val="2"/>
            <scheme val="minor"/>
          </rPr>
          <t>Seleccione un valor de la lista</t>
        </r>
      </text>
    </comment>
    <comment ref="D1586" authorId="2" shapeId="0">
      <text>
        <r>
          <rPr>
            <sz val="11"/>
            <color theme="1"/>
            <rFont val="Calibri"/>
            <family val="2"/>
            <scheme val="minor"/>
          </rPr>
          <t>Introduzca un número con dos decimales como máximo. Debe ser igual o mayor a la "Cantidad Real Consumida"</t>
        </r>
      </text>
    </comment>
    <comment ref="E1586" authorId="2" shapeId="0">
      <text>
        <r>
          <rPr>
            <sz val="11"/>
            <color theme="1"/>
            <rFont val="Calibri"/>
            <family val="2"/>
            <scheme val="minor"/>
          </rPr>
          <t>Introduzca un número con dos decimales como máximo</t>
        </r>
      </text>
    </comment>
    <comment ref="F1586" authorId="2" shapeId="0">
      <text>
        <r>
          <rPr>
            <sz val="11"/>
            <color theme="1"/>
            <rFont val="Calibri"/>
            <family val="2"/>
            <scheme val="minor"/>
          </rPr>
          <t>Monto calculado automáticamente por el sistema</t>
        </r>
      </text>
    </comment>
    <comment ref="A1627" authorId="2" shapeId="0">
      <text>
        <r>
          <rPr>
            <sz val="11"/>
            <color theme="1"/>
            <rFont val="Calibri"/>
            <family val="2"/>
            <scheme val="minor"/>
          </rPr>
          <t>Introducir un texto con el nombre o referencia de la contratación</t>
        </r>
      </text>
    </comment>
    <comment ref="B1627" authorId="2" shapeId="0">
      <text>
        <r>
          <rPr>
            <sz val="11"/>
            <color theme="1"/>
            <rFont val="Calibri"/>
            <family val="2"/>
            <scheme val="minor"/>
          </rPr>
          <t>Introduzca un texto con la finalidad de la contratación</t>
        </r>
      </text>
    </comment>
    <comment ref="C1627" authorId="2" shapeId="0">
      <text>
        <r>
          <rPr>
            <sz val="11"/>
            <color theme="1"/>
            <rFont val="Calibri"/>
            <family val="2"/>
            <scheme val="minor"/>
          </rPr>
          <t>Seleccionar un valor del listado</t>
        </r>
      </text>
    </comment>
    <comment ref="D1627" authorId="2" shapeId="0">
      <text>
        <r>
          <rPr>
            <sz val="11"/>
            <color theme="1"/>
            <rFont val="Calibri"/>
            <family val="2"/>
            <scheme val="minor"/>
          </rPr>
          <t>Seleccione el tipo de procedimiento</t>
        </r>
      </text>
    </comment>
    <comment ref="E1627" authorId="2" shapeId="0">
      <text>
        <r>
          <rPr>
            <sz val="11"/>
            <color theme="1"/>
            <rFont val="Calibri"/>
            <family val="2"/>
            <scheme val="minor"/>
          </rPr>
          <t>Seleccione un valor de la lista</t>
        </r>
      </text>
    </comment>
    <comment ref="F1627" authorId="2" shapeId="0">
      <text>
        <r>
          <rPr>
            <sz val="11"/>
            <color theme="1"/>
            <rFont val="Calibri"/>
            <family val="2"/>
            <scheme val="minor"/>
          </rPr>
          <t>Introduzca el código SNIP</t>
        </r>
      </text>
    </comment>
    <comment ref="C1628" authorId="2" shapeId="0">
      <text>
        <r>
          <rPr>
            <sz val="11"/>
            <color theme="1"/>
            <rFont val="Calibri"/>
            <family val="2"/>
            <scheme val="minor"/>
          </rPr>
          <t>Introduzca la fecha de inicio del proceso, en formato dd-mm-aaaa</t>
        </r>
      </text>
    </comment>
    <comment ref="F16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9" authorId="2" shapeId="0">
      <text/>
    </comment>
    <comment ref="C1630" authorId="2" shapeId="0">
      <text>
        <r>
          <rPr>
            <sz val="11"/>
            <color theme="1"/>
            <rFont val="Calibri"/>
            <family val="2"/>
            <scheme val="minor"/>
          </rPr>
          <t>Introduzca la fecha prevista de adjudicación, en formato dd-mm-aaaa</t>
        </r>
      </text>
    </comment>
    <comment ref="F1630" authorId="2" shapeId="0">
      <text/>
    </comment>
    <comment ref="F1631" authorId="2" shapeId="0">
      <text/>
    </comment>
    <comment ref="A1633" authorId="2" shapeId="0">
      <text>
        <r>
          <rPr>
            <sz val="11"/>
            <color theme="1"/>
            <rFont val="Calibri"/>
            <family val="2"/>
            <scheme val="minor"/>
          </rPr>
          <t>Introduzca un codigo UNSPSC</t>
        </r>
      </text>
    </comment>
    <comment ref="B1633" authorId="2" shapeId="0">
      <text>
        <r>
          <rPr>
            <sz val="11"/>
            <color theme="1"/>
            <rFont val="Calibri"/>
            <family val="2"/>
            <scheme val="minor"/>
          </rPr>
          <t>Descripción calculada automáticamente a partir de código del artículo</t>
        </r>
      </text>
    </comment>
    <comment ref="C1633" authorId="2" shapeId="0">
      <text>
        <r>
          <rPr>
            <sz val="11"/>
            <color theme="1"/>
            <rFont val="Calibri"/>
            <family val="2"/>
            <scheme val="minor"/>
          </rPr>
          <t>Seleccione un valor de la lista</t>
        </r>
      </text>
    </comment>
    <comment ref="D1633" authorId="2" shapeId="0">
      <text>
        <r>
          <rPr>
            <sz val="11"/>
            <color theme="1"/>
            <rFont val="Calibri"/>
            <family val="2"/>
            <scheme val="minor"/>
          </rPr>
          <t>Introduzca un número con dos decimales como máximo. Debe ser igual o mayor a la "Cantidad Real Consumida"</t>
        </r>
      </text>
    </comment>
    <comment ref="E1633" authorId="2" shapeId="0">
      <text>
        <r>
          <rPr>
            <sz val="11"/>
            <color theme="1"/>
            <rFont val="Calibri"/>
            <family val="2"/>
            <scheme val="minor"/>
          </rPr>
          <t>Introduzca un número con dos decimales como máximo</t>
        </r>
      </text>
    </comment>
    <comment ref="F1633" authorId="2" shapeId="0">
      <text>
        <r>
          <rPr>
            <sz val="11"/>
            <color theme="1"/>
            <rFont val="Calibri"/>
            <family val="2"/>
            <scheme val="minor"/>
          </rPr>
          <t>Monto calculado automáticamente por el sistema</t>
        </r>
      </text>
    </comment>
    <comment ref="A1639" authorId="2" shapeId="0">
      <text>
        <r>
          <rPr>
            <sz val="11"/>
            <color theme="1"/>
            <rFont val="Calibri"/>
            <family val="2"/>
            <scheme val="minor"/>
          </rPr>
          <t>Introducir un texto con el nombre o referencia de la contratación</t>
        </r>
      </text>
    </comment>
    <comment ref="B1639" authorId="2" shapeId="0">
      <text>
        <r>
          <rPr>
            <sz val="11"/>
            <color theme="1"/>
            <rFont val="Calibri"/>
            <family val="2"/>
            <scheme val="minor"/>
          </rPr>
          <t>Introduzca un texto con la finalidad de la contratación</t>
        </r>
      </text>
    </comment>
    <comment ref="C1639" authorId="2" shapeId="0">
      <text>
        <r>
          <rPr>
            <sz val="11"/>
            <color theme="1"/>
            <rFont val="Calibri"/>
            <family val="2"/>
            <scheme val="minor"/>
          </rPr>
          <t>Seleccionar un valor del listado</t>
        </r>
      </text>
    </comment>
    <comment ref="D1639" authorId="2" shapeId="0">
      <text>
        <r>
          <rPr>
            <sz val="11"/>
            <color theme="1"/>
            <rFont val="Calibri"/>
            <family val="2"/>
            <scheme val="minor"/>
          </rPr>
          <t>Seleccione el tipo de procedimiento</t>
        </r>
      </text>
    </comment>
    <comment ref="E1639" authorId="2" shapeId="0">
      <text>
        <r>
          <rPr>
            <sz val="11"/>
            <color theme="1"/>
            <rFont val="Calibri"/>
            <family val="2"/>
            <scheme val="minor"/>
          </rPr>
          <t>Seleccione un valor de la lista</t>
        </r>
      </text>
    </comment>
    <comment ref="F1639" authorId="2" shapeId="0">
      <text>
        <r>
          <rPr>
            <sz val="11"/>
            <color theme="1"/>
            <rFont val="Calibri"/>
            <family val="2"/>
            <scheme val="minor"/>
          </rPr>
          <t>Introduzca el código SNIP</t>
        </r>
      </text>
    </comment>
    <comment ref="C1640" authorId="2" shapeId="0">
      <text>
        <r>
          <rPr>
            <sz val="11"/>
            <color theme="1"/>
            <rFont val="Calibri"/>
            <family val="2"/>
            <scheme val="minor"/>
          </rPr>
          <t>Introduzca la fecha de inicio del proceso, en formato dd-mm-aaaa</t>
        </r>
      </text>
    </comment>
    <comment ref="F16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1" authorId="2" shapeId="0">
      <text/>
    </comment>
    <comment ref="C1642" authorId="2" shapeId="0">
      <text>
        <r>
          <rPr>
            <sz val="11"/>
            <color theme="1"/>
            <rFont val="Calibri"/>
            <family val="2"/>
            <scheme val="minor"/>
          </rPr>
          <t>Introduzca la fecha prevista de adjudicación, en formato dd-mm-aaaa</t>
        </r>
      </text>
    </comment>
    <comment ref="F1642" authorId="2" shapeId="0">
      <text/>
    </comment>
    <comment ref="F1643" authorId="2" shapeId="0">
      <text/>
    </comment>
    <comment ref="A1645" authorId="2" shapeId="0">
      <text>
        <r>
          <rPr>
            <sz val="11"/>
            <color theme="1"/>
            <rFont val="Calibri"/>
            <family val="2"/>
            <scheme val="minor"/>
          </rPr>
          <t>Introduzca un codigo UNSPSC</t>
        </r>
      </text>
    </comment>
    <comment ref="B1645" authorId="2" shapeId="0">
      <text>
        <r>
          <rPr>
            <sz val="11"/>
            <color theme="1"/>
            <rFont val="Calibri"/>
            <family val="2"/>
            <scheme val="minor"/>
          </rPr>
          <t>Descripción calculada automáticamente a partir de código del artículo</t>
        </r>
      </text>
    </comment>
    <comment ref="C1645" authorId="2" shapeId="0">
      <text>
        <r>
          <rPr>
            <sz val="11"/>
            <color theme="1"/>
            <rFont val="Calibri"/>
            <family val="2"/>
            <scheme val="minor"/>
          </rPr>
          <t>Seleccione un valor de la lista</t>
        </r>
      </text>
    </comment>
    <comment ref="D1645" authorId="2" shapeId="0">
      <text>
        <r>
          <rPr>
            <sz val="11"/>
            <color theme="1"/>
            <rFont val="Calibri"/>
            <family val="2"/>
            <scheme val="minor"/>
          </rPr>
          <t>Introduzca un número con dos decimales como máximo. Debe ser igual o mayor a la "Cantidad Real Consumida"</t>
        </r>
      </text>
    </comment>
    <comment ref="E1645" authorId="2" shapeId="0">
      <text>
        <r>
          <rPr>
            <sz val="11"/>
            <color theme="1"/>
            <rFont val="Calibri"/>
            <family val="2"/>
            <scheme val="minor"/>
          </rPr>
          <t>Introduzca un número con dos decimales como máximo</t>
        </r>
      </text>
    </comment>
    <comment ref="F1645" authorId="2" shapeId="0">
      <text>
        <r>
          <rPr>
            <sz val="11"/>
            <color theme="1"/>
            <rFont val="Calibri"/>
            <family val="2"/>
            <scheme val="minor"/>
          </rPr>
          <t>Monto calculado automáticamente por el sistema</t>
        </r>
      </text>
    </comment>
    <comment ref="A1653" authorId="2" shapeId="0">
      <text>
        <r>
          <rPr>
            <sz val="11"/>
            <color theme="1"/>
            <rFont val="Calibri"/>
            <family val="2"/>
            <scheme val="minor"/>
          </rPr>
          <t>Introducir un texto con el nombre o referencia de la contratación</t>
        </r>
      </text>
    </comment>
    <comment ref="B1653" authorId="1" shapeId="0">
      <text>
        <r>
          <rPr>
            <sz val="11"/>
            <color theme="1"/>
            <rFont val="Calibri"/>
            <family val="2"/>
            <scheme val="minor"/>
          </rPr>
          <t>Introduzca un texto con la finalidad de la contratación</t>
        </r>
      </text>
    </comment>
    <comment ref="C1653" authorId="2" shapeId="0">
      <text>
        <r>
          <rPr>
            <sz val="11"/>
            <color theme="1"/>
            <rFont val="Calibri"/>
            <family val="2"/>
            <scheme val="minor"/>
          </rPr>
          <t>Seleccionar un valor del listado</t>
        </r>
      </text>
    </comment>
    <comment ref="D1653" authorId="2" shapeId="0">
      <text>
        <r>
          <rPr>
            <sz val="11"/>
            <color theme="1"/>
            <rFont val="Calibri"/>
            <family val="2"/>
            <scheme val="minor"/>
          </rPr>
          <t>Seleccione el tipo de procedimiento</t>
        </r>
      </text>
    </comment>
    <comment ref="E1653" authorId="2" shapeId="0">
      <text>
        <r>
          <rPr>
            <sz val="11"/>
            <color theme="1"/>
            <rFont val="Calibri"/>
            <family val="2"/>
            <scheme val="minor"/>
          </rPr>
          <t>Seleccione un valor de la lista</t>
        </r>
      </text>
    </comment>
    <comment ref="F1653" authorId="2" shapeId="0">
      <text>
        <r>
          <rPr>
            <sz val="11"/>
            <color theme="1"/>
            <rFont val="Calibri"/>
            <family val="2"/>
            <scheme val="minor"/>
          </rPr>
          <t>Introduzca el código SNIP</t>
        </r>
      </text>
    </comment>
    <comment ref="C1654" authorId="2" shapeId="0">
      <text>
        <r>
          <rPr>
            <sz val="11"/>
            <color theme="1"/>
            <rFont val="Calibri"/>
            <family val="2"/>
            <scheme val="minor"/>
          </rPr>
          <t>Introduzca la fecha de inicio del proceso, en formato dd-mm-aaaa</t>
        </r>
      </text>
    </comment>
    <comment ref="F16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5" authorId="2" shapeId="0">
      <text/>
    </comment>
    <comment ref="C1656" authorId="2" shapeId="0">
      <text>
        <r>
          <rPr>
            <sz val="11"/>
            <color theme="1"/>
            <rFont val="Calibri"/>
            <family val="2"/>
            <scheme val="minor"/>
          </rPr>
          <t>Introduzca la fecha prevista de adjudicación, en formato dd-mm-aaaa</t>
        </r>
      </text>
    </comment>
    <comment ref="F1656" authorId="2" shapeId="0">
      <text/>
    </comment>
    <comment ref="F1657" authorId="2" shapeId="0">
      <text/>
    </comment>
    <comment ref="A1659" authorId="2" shapeId="0">
      <text>
        <r>
          <rPr>
            <sz val="11"/>
            <color theme="1"/>
            <rFont val="Calibri"/>
            <family val="2"/>
            <scheme val="minor"/>
          </rPr>
          <t>Introduzca un codigo UNSPSC</t>
        </r>
      </text>
    </comment>
    <comment ref="B1659" authorId="2" shapeId="0">
      <text>
        <r>
          <rPr>
            <sz val="11"/>
            <color theme="1"/>
            <rFont val="Calibri"/>
            <family val="2"/>
            <scheme val="minor"/>
          </rPr>
          <t>Descripción calculada automáticamente a partir de código del artículo</t>
        </r>
      </text>
    </comment>
    <comment ref="C1659" authorId="2" shapeId="0">
      <text>
        <r>
          <rPr>
            <sz val="11"/>
            <color theme="1"/>
            <rFont val="Calibri"/>
            <family val="2"/>
            <scheme val="minor"/>
          </rPr>
          <t>Seleccione un valor de la lista</t>
        </r>
      </text>
    </comment>
    <comment ref="D1659" authorId="2" shapeId="0">
      <text>
        <r>
          <rPr>
            <sz val="11"/>
            <color theme="1"/>
            <rFont val="Calibri"/>
            <family val="2"/>
            <scheme val="minor"/>
          </rPr>
          <t>Introduzca un número con dos decimales como máximo. Debe ser igual o mayor a la "Cantidad Real Consumida"</t>
        </r>
      </text>
    </comment>
    <comment ref="E1659" authorId="2" shapeId="0">
      <text>
        <r>
          <rPr>
            <sz val="11"/>
            <color theme="1"/>
            <rFont val="Calibri"/>
            <family val="2"/>
            <scheme val="minor"/>
          </rPr>
          <t>Introduzca un número con dos decimales como máximo</t>
        </r>
      </text>
    </comment>
    <comment ref="F1659" authorId="2" shapeId="0">
      <text>
        <r>
          <rPr>
            <sz val="11"/>
            <color theme="1"/>
            <rFont val="Calibri"/>
            <family val="2"/>
            <scheme val="minor"/>
          </rPr>
          <t>Monto calculado automáticamente por el sistema</t>
        </r>
      </text>
    </comment>
    <comment ref="A1664" authorId="2" shapeId="0">
      <text>
        <r>
          <rPr>
            <sz val="11"/>
            <color theme="1"/>
            <rFont val="Calibri"/>
            <family val="2"/>
            <scheme val="minor"/>
          </rPr>
          <t>Introducir un texto con el nombre o referencia de la contratación</t>
        </r>
      </text>
    </comment>
    <comment ref="B1664" authorId="1" shapeId="0">
      <text>
        <r>
          <rPr>
            <sz val="11"/>
            <color theme="1"/>
            <rFont val="Calibri"/>
            <family val="2"/>
            <scheme val="minor"/>
          </rPr>
          <t>Introduzca un texto con la finalidad de la contratación</t>
        </r>
      </text>
    </comment>
    <comment ref="C1664" authorId="2" shapeId="0">
      <text>
        <r>
          <rPr>
            <sz val="11"/>
            <color theme="1"/>
            <rFont val="Calibri"/>
            <family val="2"/>
            <scheme val="minor"/>
          </rPr>
          <t>Seleccionar un valor del listado</t>
        </r>
      </text>
    </comment>
    <comment ref="D1664" authorId="2" shapeId="0">
      <text>
        <r>
          <rPr>
            <sz val="11"/>
            <color theme="1"/>
            <rFont val="Calibri"/>
            <family val="2"/>
            <scheme val="minor"/>
          </rPr>
          <t>Seleccione el tipo de procedimiento</t>
        </r>
      </text>
    </comment>
    <comment ref="E1664" authorId="2" shapeId="0">
      <text>
        <r>
          <rPr>
            <sz val="11"/>
            <color theme="1"/>
            <rFont val="Calibri"/>
            <family val="2"/>
            <scheme val="minor"/>
          </rPr>
          <t>Seleccione un valor de la lista</t>
        </r>
      </text>
    </comment>
    <comment ref="F1664" authorId="2" shapeId="0">
      <text>
        <r>
          <rPr>
            <sz val="11"/>
            <color theme="1"/>
            <rFont val="Calibri"/>
            <family val="2"/>
            <scheme val="minor"/>
          </rPr>
          <t>Introduzca el código SNIP</t>
        </r>
      </text>
    </comment>
    <comment ref="C1665" authorId="2" shapeId="0">
      <text>
        <r>
          <rPr>
            <sz val="11"/>
            <color theme="1"/>
            <rFont val="Calibri"/>
            <family val="2"/>
            <scheme val="minor"/>
          </rPr>
          <t>Introduzca la fecha de inicio del proceso, en formato dd-mm-aaaa</t>
        </r>
      </text>
    </comment>
    <comment ref="F16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6" authorId="2" shapeId="0">
      <text/>
    </comment>
    <comment ref="C1667" authorId="2" shapeId="0">
      <text>
        <r>
          <rPr>
            <sz val="11"/>
            <color theme="1"/>
            <rFont val="Calibri"/>
            <family val="2"/>
            <scheme val="minor"/>
          </rPr>
          <t>Introduzca la fecha prevista de adjudicación, en formato dd-mm-aaaa</t>
        </r>
      </text>
    </comment>
    <comment ref="F1667" authorId="2" shapeId="0">
      <text/>
    </comment>
    <comment ref="F1668" authorId="2" shapeId="0">
      <text/>
    </comment>
    <comment ref="A1670" authorId="2" shapeId="0">
      <text>
        <r>
          <rPr>
            <sz val="11"/>
            <color theme="1"/>
            <rFont val="Calibri"/>
            <family val="2"/>
            <scheme val="minor"/>
          </rPr>
          <t>Introduzca un codigo UNSPSC</t>
        </r>
      </text>
    </comment>
    <comment ref="B1670" authorId="2" shapeId="0">
      <text>
        <r>
          <rPr>
            <sz val="11"/>
            <color theme="1"/>
            <rFont val="Calibri"/>
            <family val="2"/>
            <scheme val="minor"/>
          </rPr>
          <t>Descripción calculada automáticamente a partir de código del artículo</t>
        </r>
      </text>
    </comment>
    <comment ref="C1670" authorId="2" shapeId="0">
      <text>
        <r>
          <rPr>
            <sz val="11"/>
            <color theme="1"/>
            <rFont val="Calibri"/>
            <family val="2"/>
            <scheme val="minor"/>
          </rPr>
          <t>Seleccione un valor de la lista</t>
        </r>
      </text>
    </comment>
    <comment ref="D1670" authorId="2" shapeId="0">
      <text>
        <r>
          <rPr>
            <sz val="11"/>
            <color theme="1"/>
            <rFont val="Calibri"/>
            <family val="2"/>
            <scheme val="minor"/>
          </rPr>
          <t>Introduzca un número con dos decimales como máximo. Debe ser igual o mayor a la "Cantidad Real Consumida"</t>
        </r>
      </text>
    </comment>
    <comment ref="E1670" authorId="2" shapeId="0">
      <text>
        <r>
          <rPr>
            <sz val="11"/>
            <color theme="1"/>
            <rFont val="Calibri"/>
            <family val="2"/>
            <scheme val="minor"/>
          </rPr>
          <t>Introduzca un número con dos decimales como máximo</t>
        </r>
      </text>
    </comment>
    <comment ref="F1670" authorId="2" shapeId="0">
      <text>
        <r>
          <rPr>
            <sz val="11"/>
            <color theme="1"/>
            <rFont val="Calibri"/>
            <family val="2"/>
            <scheme val="minor"/>
          </rPr>
          <t>Monto calculado automáticamente por el sistema</t>
        </r>
      </text>
    </comment>
    <comment ref="A1675" authorId="2" shapeId="0">
      <text>
        <r>
          <rPr>
            <sz val="11"/>
            <color theme="1"/>
            <rFont val="Calibri"/>
            <family val="2"/>
            <scheme val="minor"/>
          </rPr>
          <t>Introducir un texto con el nombre o referencia de la contratación</t>
        </r>
      </text>
    </comment>
    <comment ref="B1675" authorId="1" shapeId="0">
      <text>
        <r>
          <rPr>
            <sz val="11"/>
            <color theme="1"/>
            <rFont val="Calibri"/>
            <family val="2"/>
            <scheme val="minor"/>
          </rPr>
          <t>Introduzca un texto con la finalidad de la contratación</t>
        </r>
      </text>
    </comment>
    <comment ref="C1675" authorId="2" shapeId="0">
      <text>
        <r>
          <rPr>
            <sz val="11"/>
            <color theme="1"/>
            <rFont val="Calibri"/>
            <family val="2"/>
            <scheme val="minor"/>
          </rPr>
          <t>Seleccionar un valor del listado</t>
        </r>
      </text>
    </comment>
    <comment ref="D1675" authorId="2" shapeId="0">
      <text>
        <r>
          <rPr>
            <sz val="11"/>
            <color theme="1"/>
            <rFont val="Calibri"/>
            <family val="2"/>
            <scheme val="minor"/>
          </rPr>
          <t>Seleccione el tipo de procedimiento</t>
        </r>
      </text>
    </comment>
    <comment ref="E1675" authorId="2" shapeId="0">
      <text>
        <r>
          <rPr>
            <sz val="11"/>
            <color theme="1"/>
            <rFont val="Calibri"/>
            <family val="2"/>
            <scheme val="minor"/>
          </rPr>
          <t>Seleccione un valor de la lista</t>
        </r>
      </text>
    </comment>
    <comment ref="F1675" authorId="2" shapeId="0">
      <text>
        <r>
          <rPr>
            <sz val="11"/>
            <color theme="1"/>
            <rFont val="Calibri"/>
            <family val="2"/>
            <scheme val="minor"/>
          </rPr>
          <t>Introduzca el código SNIP</t>
        </r>
      </text>
    </comment>
    <comment ref="C1676" authorId="2" shapeId="0">
      <text>
        <r>
          <rPr>
            <sz val="11"/>
            <color theme="1"/>
            <rFont val="Calibri"/>
            <family val="2"/>
            <scheme val="minor"/>
          </rPr>
          <t>Introduzca la fecha de inicio del proceso, en formato dd-mm-aaaa</t>
        </r>
      </text>
    </comment>
    <comment ref="F16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7" authorId="2" shapeId="0">
      <text/>
    </comment>
    <comment ref="C1678" authorId="2" shapeId="0">
      <text>
        <r>
          <rPr>
            <sz val="11"/>
            <color theme="1"/>
            <rFont val="Calibri"/>
            <family val="2"/>
            <scheme val="minor"/>
          </rPr>
          <t>Introduzca la fecha prevista de adjudicación, en formato dd-mm-aaaa</t>
        </r>
      </text>
    </comment>
    <comment ref="F1678" authorId="2" shapeId="0">
      <text/>
    </comment>
    <comment ref="F1679" authorId="2" shapeId="0">
      <text/>
    </comment>
    <comment ref="A1681" authorId="2" shapeId="0">
      <text>
        <r>
          <rPr>
            <sz val="11"/>
            <color theme="1"/>
            <rFont val="Calibri"/>
            <family val="2"/>
            <scheme val="minor"/>
          </rPr>
          <t>Introduzca un codigo UNSPSC</t>
        </r>
      </text>
    </comment>
    <comment ref="B1681" authorId="2" shapeId="0">
      <text>
        <r>
          <rPr>
            <sz val="11"/>
            <color theme="1"/>
            <rFont val="Calibri"/>
            <family val="2"/>
            <scheme val="minor"/>
          </rPr>
          <t>Descripción calculada automáticamente a partir de código del artículo</t>
        </r>
      </text>
    </comment>
    <comment ref="C1681" authorId="2" shapeId="0">
      <text>
        <r>
          <rPr>
            <sz val="11"/>
            <color theme="1"/>
            <rFont val="Calibri"/>
            <family val="2"/>
            <scheme val="minor"/>
          </rPr>
          <t>Seleccione un valor de la lista</t>
        </r>
      </text>
    </comment>
    <comment ref="D1681" authorId="2" shapeId="0">
      <text>
        <r>
          <rPr>
            <sz val="11"/>
            <color theme="1"/>
            <rFont val="Calibri"/>
            <family val="2"/>
            <scheme val="minor"/>
          </rPr>
          <t>Introduzca un número con dos decimales como máximo. Debe ser igual o mayor a la "Cantidad Real Consumida"</t>
        </r>
      </text>
    </comment>
    <comment ref="E1681" authorId="2" shapeId="0">
      <text>
        <r>
          <rPr>
            <sz val="11"/>
            <color theme="1"/>
            <rFont val="Calibri"/>
            <family val="2"/>
            <scheme val="minor"/>
          </rPr>
          <t>Introduzca un número con dos decimales como máximo</t>
        </r>
      </text>
    </comment>
    <comment ref="F1681" authorId="2" shapeId="0">
      <text>
        <r>
          <rPr>
            <sz val="11"/>
            <color theme="1"/>
            <rFont val="Calibri"/>
            <family val="2"/>
            <scheme val="minor"/>
          </rPr>
          <t>Monto calculado automáticamente por el sistema</t>
        </r>
      </text>
    </comment>
    <comment ref="A1686" authorId="2" shapeId="0">
      <text>
        <r>
          <rPr>
            <sz val="11"/>
            <color theme="1"/>
            <rFont val="Calibri"/>
            <family val="2"/>
            <scheme val="minor"/>
          </rPr>
          <t>Introducir un texto con el nombre o referencia de la contratación</t>
        </r>
      </text>
    </comment>
    <comment ref="B1686" authorId="1" shapeId="0">
      <text>
        <r>
          <rPr>
            <sz val="11"/>
            <color theme="1"/>
            <rFont val="Calibri"/>
            <family val="2"/>
            <scheme val="minor"/>
          </rPr>
          <t>Introduzca un texto con la finalidad de la contratación</t>
        </r>
      </text>
    </comment>
    <comment ref="C1686" authorId="2" shapeId="0">
      <text>
        <r>
          <rPr>
            <sz val="11"/>
            <color theme="1"/>
            <rFont val="Calibri"/>
            <family val="2"/>
            <scheme val="minor"/>
          </rPr>
          <t>Seleccionar un valor del listado</t>
        </r>
      </text>
    </comment>
    <comment ref="D1686" authorId="2" shapeId="0">
      <text>
        <r>
          <rPr>
            <sz val="11"/>
            <color theme="1"/>
            <rFont val="Calibri"/>
            <family val="2"/>
            <scheme val="minor"/>
          </rPr>
          <t>Seleccione el tipo de procedimiento</t>
        </r>
      </text>
    </comment>
    <comment ref="E1686" authorId="2" shapeId="0">
      <text>
        <r>
          <rPr>
            <sz val="11"/>
            <color theme="1"/>
            <rFont val="Calibri"/>
            <family val="2"/>
            <scheme val="minor"/>
          </rPr>
          <t>Seleccione un valor de la lista</t>
        </r>
      </text>
    </comment>
    <comment ref="F1686" authorId="2" shapeId="0">
      <text>
        <r>
          <rPr>
            <sz val="11"/>
            <color theme="1"/>
            <rFont val="Calibri"/>
            <family val="2"/>
            <scheme val="minor"/>
          </rPr>
          <t>Introduzca el código SNIP</t>
        </r>
      </text>
    </comment>
    <comment ref="C1687" authorId="2" shapeId="0">
      <text>
        <r>
          <rPr>
            <sz val="11"/>
            <color theme="1"/>
            <rFont val="Calibri"/>
            <family val="2"/>
            <scheme val="minor"/>
          </rPr>
          <t>Introduzca la fecha de inicio del proceso, en formato dd-mm-aaaa</t>
        </r>
      </text>
    </comment>
    <comment ref="F16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8" authorId="2" shapeId="0">
      <text/>
    </comment>
    <comment ref="C1689" authorId="2" shapeId="0">
      <text>
        <r>
          <rPr>
            <sz val="11"/>
            <color theme="1"/>
            <rFont val="Calibri"/>
            <family val="2"/>
            <scheme val="minor"/>
          </rPr>
          <t>Introduzca la fecha prevista de adjudicación, en formato dd-mm-aaaa</t>
        </r>
      </text>
    </comment>
    <comment ref="F1689" authorId="2" shapeId="0">
      <text/>
    </comment>
    <comment ref="F1690" authorId="2" shapeId="0">
      <text/>
    </comment>
    <comment ref="A1692" authorId="2" shapeId="0">
      <text>
        <r>
          <rPr>
            <sz val="11"/>
            <color theme="1"/>
            <rFont val="Calibri"/>
            <family val="2"/>
            <scheme val="minor"/>
          </rPr>
          <t>Introduzca un codigo UNSPSC</t>
        </r>
      </text>
    </comment>
    <comment ref="B1692" authorId="2" shapeId="0">
      <text>
        <r>
          <rPr>
            <sz val="11"/>
            <color theme="1"/>
            <rFont val="Calibri"/>
            <family val="2"/>
            <scheme val="minor"/>
          </rPr>
          <t>Descripción calculada automáticamente a partir de código del artículo</t>
        </r>
      </text>
    </comment>
    <comment ref="C1692" authorId="2" shapeId="0">
      <text>
        <r>
          <rPr>
            <sz val="11"/>
            <color theme="1"/>
            <rFont val="Calibri"/>
            <family val="2"/>
            <scheme val="minor"/>
          </rPr>
          <t>Seleccione un valor de la lista</t>
        </r>
      </text>
    </comment>
    <comment ref="D1692" authorId="2" shapeId="0">
      <text>
        <r>
          <rPr>
            <sz val="11"/>
            <color theme="1"/>
            <rFont val="Calibri"/>
            <family val="2"/>
            <scheme val="minor"/>
          </rPr>
          <t>Introduzca un número con dos decimales como máximo. Debe ser igual o mayor a la "Cantidad Real Consumida"</t>
        </r>
      </text>
    </comment>
    <comment ref="E1692" authorId="2" shapeId="0">
      <text>
        <r>
          <rPr>
            <sz val="11"/>
            <color theme="1"/>
            <rFont val="Calibri"/>
            <family val="2"/>
            <scheme val="minor"/>
          </rPr>
          <t>Introduzca un número con dos decimales como máximo</t>
        </r>
      </text>
    </comment>
    <comment ref="F1692" authorId="2" shapeId="0">
      <text>
        <r>
          <rPr>
            <sz val="11"/>
            <color theme="1"/>
            <rFont val="Calibri"/>
            <family val="2"/>
            <scheme val="minor"/>
          </rPr>
          <t>Monto calculado automáticamente por el sistema</t>
        </r>
      </text>
    </comment>
    <comment ref="A1697" authorId="1" shapeId="0">
      <text>
        <r>
          <rPr>
            <sz val="11"/>
            <color theme="1"/>
            <rFont val="Calibri"/>
            <family val="2"/>
            <scheme val="minor"/>
          </rPr>
          <t>Introducir un texto con el nombre o referencia de la contratación</t>
        </r>
      </text>
    </comment>
    <comment ref="B1697" authorId="1" shapeId="0">
      <text>
        <r>
          <rPr>
            <sz val="11"/>
            <color theme="1"/>
            <rFont val="Calibri"/>
            <family val="2"/>
            <scheme val="minor"/>
          </rPr>
          <t>Introduzca un texto con la finalidad de la contratación</t>
        </r>
      </text>
    </comment>
    <comment ref="C1697" authorId="2" shapeId="0">
      <text>
        <r>
          <rPr>
            <sz val="11"/>
            <color theme="1"/>
            <rFont val="Calibri"/>
            <family val="2"/>
            <scheme val="minor"/>
          </rPr>
          <t>Seleccionar un valor del listado</t>
        </r>
      </text>
    </comment>
    <comment ref="D1697" authorId="2" shapeId="0">
      <text>
        <r>
          <rPr>
            <sz val="11"/>
            <color theme="1"/>
            <rFont val="Calibri"/>
            <family val="2"/>
            <scheme val="minor"/>
          </rPr>
          <t>Seleccione el tipo de procedimiento</t>
        </r>
      </text>
    </comment>
    <comment ref="E1697" authorId="2" shapeId="0">
      <text>
        <r>
          <rPr>
            <sz val="11"/>
            <color theme="1"/>
            <rFont val="Calibri"/>
            <family val="2"/>
            <scheme val="minor"/>
          </rPr>
          <t>Seleccione un valor de la lista</t>
        </r>
      </text>
    </comment>
    <comment ref="F1697" authorId="2" shapeId="0">
      <text>
        <r>
          <rPr>
            <sz val="11"/>
            <color theme="1"/>
            <rFont val="Calibri"/>
            <family val="2"/>
            <scheme val="minor"/>
          </rPr>
          <t>Introduzca el código SNIP</t>
        </r>
      </text>
    </comment>
    <comment ref="C1698" authorId="2" shapeId="0">
      <text>
        <r>
          <rPr>
            <sz val="11"/>
            <color theme="1"/>
            <rFont val="Calibri"/>
            <family val="2"/>
            <scheme val="minor"/>
          </rPr>
          <t>Introduzca la fecha de inicio del proceso, en formato dd-mm-aaaa</t>
        </r>
      </text>
    </comment>
    <comment ref="F169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9" authorId="2" shapeId="0">
      <text/>
    </comment>
    <comment ref="C1700" authorId="2" shapeId="0">
      <text>
        <r>
          <rPr>
            <sz val="11"/>
            <color theme="1"/>
            <rFont val="Calibri"/>
            <family val="2"/>
            <scheme val="minor"/>
          </rPr>
          <t>Introduzca la fecha prevista de adjudicación, en formato dd-mm-aaaa</t>
        </r>
      </text>
    </comment>
    <comment ref="F1700" authorId="2" shapeId="0">
      <text/>
    </comment>
    <comment ref="F1701" authorId="2" shapeId="0">
      <text/>
    </comment>
    <comment ref="A1703" authorId="2" shapeId="0">
      <text>
        <r>
          <rPr>
            <sz val="11"/>
            <color theme="1"/>
            <rFont val="Calibri"/>
            <family val="2"/>
            <scheme val="minor"/>
          </rPr>
          <t>Introduzca un codigo UNSPSC</t>
        </r>
      </text>
    </comment>
    <comment ref="B1703" authorId="2" shapeId="0">
      <text>
        <r>
          <rPr>
            <sz val="11"/>
            <color theme="1"/>
            <rFont val="Calibri"/>
            <family val="2"/>
            <scheme val="minor"/>
          </rPr>
          <t>Descripción calculada automáticamente a partir de código del artículo</t>
        </r>
      </text>
    </comment>
    <comment ref="C1703" authorId="2" shapeId="0">
      <text>
        <r>
          <rPr>
            <sz val="11"/>
            <color theme="1"/>
            <rFont val="Calibri"/>
            <family val="2"/>
            <scheme val="minor"/>
          </rPr>
          <t>Seleccione un valor de la lista</t>
        </r>
      </text>
    </comment>
    <comment ref="D1703" authorId="2" shapeId="0">
      <text>
        <r>
          <rPr>
            <sz val="11"/>
            <color theme="1"/>
            <rFont val="Calibri"/>
            <family val="2"/>
            <scheme val="minor"/>
          </rPr>
          <t>Introduzca un número con dos decimales como máximo. Debe ser igual o mayor a la "Cantidad Real Consumida"</t>
        </r>
      </text>
    </comment>
    <comment ref="E1703" authorId="2" shapeId="0">
      <text>
        <r>
          <rPr>
            <sz val="11"/>
            <color theme="1"/>
            <rFont val="Calibri"/>
            <family val="2"/>
            <scheme val="minor"/>
          </rPr>
          <t>Introduzca un número con dos decimales como máximo</t>
        </r>
      </text>
    </comment>
    <comment ref="F1703" authorId="2" shapeId="0">
      <text>
        <r>
          <rPr>
            <sz val="11"/>
            <color theme="1"/>
            <rFont val="Calibri"/>
            <family val="2"/>
            <scheme val="minor"/>
          </rPr>
          <t>Monto calculado automáticamente por el sistema</t>
        </r>
      </text>
    </comment>
    <comment ref="A1711" authorId="2" shapeId="0">
      <text>
        <r>
          <rPr>
            <sz val="11"/>
            <color theme="1"/>
            <rFont val="Calibri"/>
            <family val="2"/>
            <scheme val="minor"/>
          </rPr>
          <t>Introducir un texto con el nombre o referencia de la contratación</t>
        </r>
      </text>
    </comment>
    <comment ref="B1711" authorId="1" shapeId="0">
      <text>
        <r>
          <rPr>
            <sz val="11"/>
            <color theme="1"/>
            <rFont val="Calibri"/>
            <family val="2"/>
            <scheme val="minor"/>
          </rPr>
          <t>Introduzca un texto con la finalidad de la contratación</t>
        </r>
      </text>
    </comment>
    <comment ref="C1711" authorId="2" shapeId="0">
      <text>
        <r>
          <rPr>
            <sz val="11"/>
            <color theme="1"/>
            <rFont val="Calibri"/>
            <family val="2"/>
            <scheme val="minor"/>
          </rPr>
          <t>Seleccionar un valor del listado</t>
        </r>
      </text>
    </comment>
    <comment ref="D1711" authorId="2" shapeId="0">
      <text>
        <r>
          <rPr>
            <sz val="11"/>
            <color theme="1"/>
            <rFont val="Calibri"/>
            <family val="2"/>
            <scheme val="minor"/>
          </rPr>
          <t>Seleccione el tipo de procedimiento</t>
        </r>
      </text>
    </comment>
    <comment ref="E1711" authorId="2" shapeId="0">
      <text>
        <r>
          <rPr>
            <sz val="11"/>
            <color theme="1"/>
            <rFont val="Calibri"/>
            <family val="2"/>
            <scheme val="minor"/>
          </rPr>
          <t>Seleccione un valor de la lista</t>
        </r>
      </text>
    </comment>
    <comment ref="F1711" authorId="2" shapeId="0">
      <text>
        <r>
          <rPr>
            <sz val="11"/>
            <color theme="1"/>
            <rFont val="Calibri"/>
            <family val="2"/>
            <scheme val="minor"/>
          </rPr>
          <t>Introduzca el código SNIP</t>
        </r>
      </text>
    </comment>
    <comment ref="C1712" authorId="2" shapeId="0">
      <text>
        <r>
          <rPr>
            <sz val="11"/>
            <color theme="1"/>
            <rFont val="Calibri"/>
            <family val="2"/>
            <scheme val="minor"/>
          </rPr>
          <t>Introduzca la fecha de inicio del proceso, en formato dd-mm-aaaa</t>
        </r>
      </text>
    </comment>
    <comment ref="F171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3" authorId="2" shapeId="0">
      <text/>
    </comment>
    <comment ref="C1714" authorId="2" shapeId="0">
      <text>
        <r>
          <rPr>
            <sz val="11"/>
            <color theme="1"/>
            <rFont val="Calibri"/>
            <family val="2"/>
            <scheme val="minor"/>
          </rPr>
          <t>Introduzca la fecha prevista de adjudicación, en formato dd-mm-aaaa</t>
        </r>
      </text>
    </comment>
    <comment ref="F1714" authorId="2" shapeId="0">
      <text/>
    </comment>
    <comment ref="F1715" authorId="2" shapeId="0">
      <text/>
    </comment>
    <comment ref="A1717" authorId="2" shapeId="0">
      <text>
        <r>
          <rPr>
            <sz val="11"/>
            <color theme="1"/>
            <rFont val="Calibri"/>
            <family val="2"/>
            <scheme val="minor"/>
          </rPr>
          <t>Introduzca un codigo UNSPSC</t>
        </r>
      </text>
    </comment>
    <comment ref="B1717" authorId="2" shapeId="0">
      <text>
        <r>
          <rPr>
            <sz val="11"/>
            <color theme="1"/>
            <rFont val="Calibri"/>
            <family val="2"/>
            <scheme val="minor"/>
          </rPr>
          <t>Descripción calculada automáticamente a partir de código del artículo</t>
        </r>
      </text>
    </comment>
    <comment ref="C1717" authorId="2" shapeId="0">
      <text>
        <r>
          <rPr>
            <sz val="11"/>
            <color theme="1"/>
            <rFont val="Calibri"/>
            <family val="2"/>
            <scheme val="minor"/>
          </rPr>
          <t>Seleccione un valor de la lista</t>
        </r>
      </text>
    </comment>
    <comment ref="D1717" authorId="2" shapeId="0">
      <text>
        <r>
          <rPr>
            <sz val="11"/>
            <color theme="1"/>
            <rFont val="Calibri"/>
            <family val="2"/>
            <scheme val="minor"/>
          </rPr>
          <t>Introduzca un número con dos decimales como máximo. Debe ser igual o mayor a la "Cantidad Real Consumida"</t>
        </r>
      </text>
    </comment>
    <comment ref="E1717" authorId="2" shapeId="0">
      <text>
        <r>
          <rPr>
            <sz val="11"/>
            <color theme="1"/>
            <rFont val="Calibri"/>
            <family val="2"/>
            <scheme val="minor"/>
          </rPr>
          <t>Introduzca un número con dos decimales como máximo</t>
        </r>
      </text>
    </comment>
    <comment ref="F1717" authorId="2" shapeId="0">
      <text>
        <r>
          <rPr>
            <sz val="11"/>
            <color theme="1"/>
            <rFont val="Calibri"/>
            <family val="2"/>
            <scheme val="minor"/>
          </rPr>
          <t>Monto calculado automáticamente por el sistema</t>
        </r>
      </text>
    </comment>
    <comment ref="A1722" authorId="2" shapeId="0">
      <text>
        <r>
          <rPr>
            <sz val="11"/>
            <color theme="1"/>
            <rFont val="Calibri"/>
            <family val="2"/>
            <scheme val="minor"/>
          </rPr>
          <t>Introducir un texto con el nombre o referencia de la contratación</t>
        </r>
      </text>
    </comment>
    <comment ref="B1722" authorId="1" shapeId="0">
      <text>
        <r>
          <rPr>
            <sz val="11"/>
            <color theme="1"/>
            <rFont val="Calibri"/>
            <family val="2"/>
            <scheme val="minor"/>
          </rPr>
          <t>Introduzca un texto con la finalidad de la contratación</t>
        </r>
      </text>
    </comment>
    <comment ref="C1722" authorId="2" shapeId="0">
      <text>
        <r>
          <rPr>
            <sz val="11"/>
            <color theme="1"/>
            <rFont val="Calibri"/>
            <family val="2"/>
            <scheme val="minor"/>
          </rPr>
          <t>Seleccionar un valor del listado</t>
        </r>
      </text>
    </comment>
    <comment ref="D1722" authorId="2" shapeId="0">
      <text>
        <r>
          <rPr>
            <sz val="11"/>
            <color theme="1"/>
            <rFont val="Calibri"/>
            <family val="2"/>
            <scheme val="minor"/>
          </rPr>
          <t>Seleccione el tipo de procedimiento</t>
        </r>
      </text>
    </comment>
    <comment ref="E1722" authorId="2" shapeId="0">
      <text>
        <r>
          <rPr>
            <sz val="11"/>
            <color theme="1"/>
            <rFont val="Calibri"/>
            <family val="2"/>
            <scheme val="minor"/>
          </rPr>
          <t>Seleccione un valor de la lista</t>
        </r>
      </text>
    </comment>
    <comment ref="F1722" authorId="2" shapeId="0">
      <text>
        <r>
          <rPr>
            <sz val="11"/>
            <color theme="1"/>
            <rFont val="Calibri"/>
            <family val="2"/>
            <scheme val="minor"/>
          </rPr>
          <t>Introduzca el código SNIP</t>
        </r>
      </text>
    </comment>
    <comment ref="C1723" authorId="2" shapeId="0">
      <text>
        <r>
          <rPr>
            <sz val="11"/>
            <color theme="1"/>
            <rFont val="Calibri"/>
            <family val="2"/>
            <scheme val="minor"/>
          </rPr>
          <t>Introduzca la fecha de inicio del proceso, en formato dd-mm-aaaa</t>
        </r>
      </text>
    </comment>
    <comment ref="F17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4" authorId="2" shapeId="0">
      <text/>
    </comment>
    <comment ref="C1725" authorId="2" shapeId="0">
      <text>
        <r>
          <rPr>
            <sz val="11"/>
            <color theme="1"/>
            <rFont val="Calibri"/>
            <family val="2"/>
            <scheme val="minor"/>
          </rPr>
          <t>Introduzca la fecha prevista de adjudicación, en formato dd-mm-aaaa</t>
        </r>
      </text>
    </comment>
    <comment ref="F1725" authorId="2" shapeId="0">
      <text/>
    </comment>
    <comment ref="F1726" authorId="2" shapeId="0">
      <text/>
    </comment>
    <comment ref="A1728" authorId="2" shapeId="0">
      <text>
        <r>
          <rPr>
            <sz val="11"/>
            <color theme="1"/>
            <rFont val="Calibri"/>
            <family val="2"/>
            <scheme val="minor"/>
          </rPr>
          <t>Introduzca un codigo UNSPSC</t>
        </r>
      </text>
    </comment>
    <comment ref="B1728" authorId="2" shapeId="0">
      <text>
        <r>
          <rPr>
            <sz val="11"/>
            <color theme="1"/>
            <rFont val="Calibri"/>
            <family val="2"/>
            <scheme val="minor"/>
          </rPr>
          <t>Descripción calculada automáticamente a partir de código del artículo</t>
        </r>
      </text>
    </comment>
    <comment ref="C1728" authorId="2" shapeId="0">
      <text>
        <r>
          <rPr>
            <sz val="11"/>
            <color theme="1"/>
            <rFont val="Calibri"/>
            <family val="2"/>
            <scheme val="minor"/>
          </rPr>
          <t>Seleccione un valor de la lista</t>
        </r>
      </text>
    </comment>
    <comment ref="D1728" authorId="2" shapeId="0">
      <text>
        <r>
          <rPr>
            <sz val="11"/>
            <color theme="1"/>
            <rFont val="Calibri"/>
            <family val="2"/>
            <scheme val="minor"/>
          </rPr>
          <t>Introduzca un número con dos decimales como máximo. Debe ser igual o mayor a la "Cantidad Real Consumida"</t>
        </r>
      </text>
    </comment>
    <comment ref="E1728" authorId="2" shapeId="0">
      <text>
        <r>
          <rPr>
            <sz val="11"/>
            <color theme="1"/>
            <rFont val="Calibri"/>
            <family val="2"/>
            <scheme val="minor"/>
          </rPr>
          <t>Introduzca un número con dos decimales como máximo</t>
        </r>
      </text>
    </comment>
    <comment ref="F1728" authorId="2" shapeId="0">
      <text>
        <r>
          <rPr>
            <sz val="11"/>
            <color theme="1"/>
            <rFont val="Calibri"/>
            <family val="2"/>
            <scheme val="minor"/>
          </rPr>
          <t>Monto calculado automáticamente por el sistema</t>
        </r>
      </text>
    </comment>
    <comment ref="A1733" authorId="2" shapeId="0">
      <text>
        <r>
          <rPr>
            <sz val="11"/>
            <color theme="1"/>
            <rFont val="Calibri"/>
            <family val="2"/>
            <scheme val="minor"/>
          </rPr>
          <t>Introducir un texto con el nombre o referencia de la contratación</t>
        </r>
      </text>
    </comment>
    <comment ref="B1733" authorId="1" shapeId="0">
      <text>
        <r>
          <rPr>
            <sz val="11"/>
            <color theme="1"/>
            <rFont val="Calibri"/>
            <family val="2"/>
            <scheme val="minor"/>
          </rPr>
          <t>Introduzca un texto con la finalidad de la contratación</t>
        </r>
      </text>
    </comment>
    <comment ref="C1733" authorId="2" shapeId="0">
      <text>
        <r>
          <rPr>
            <sz val="11"/>
            <color theme="1"/>
            <rFont val="Calibri"/>
            <family val="2"/>
            <scheme val="minor"/>
          </rPr>
          <t>Seleccionar un valor del listado</t>
        </r>
      </text>
    </comment>
    <comment ref="D1733" authorId="2" shapeId="0">
      <text>
        <r>
          <rPr>
            <sz val="11"/>
            <color theme="1"/>
            <rFont val="Calibri"/>
            <family val="2"/>
            <scheme val="minor"/>
          </rPr>
          <t>Seleccione el tipo de procedimiento</t>
        </r>
      </text>
    </comment>
    <comment ref="E1733" authorId="2" shapeId="0">
      <text>
        <r>
          <rPr>
            <sz val="11"/>
            <color theme="1"/>
            <rFont val="Calibri"/>
            <family val="2"/>
            <scheme val="minor"/>
          </rPr>
          <t>Seleccione un valor de la lista</t>
        </r>
      </text>
    </comment>
    <comment ref="F1733" authorId="2" shapeId="0">
      <text>
        <r>
          <rPr>
            <sz val="11"/>
            <color theme="1"/>
            <rFont val="Calibri"/>
            <family val="2"/>
            <scheme val="minor"/>
          </rPr>
          <t>Introduzca el código SNIP</t>
        </r>
      </text>
    </comment>
    <comment ref="C1734" authorId="2" shapeId="0">
      <text>
        <r>
          <rPr>
            <sz val="11"/>
            <color theme="1"/>
            <rFont val="Calibri"/>
            <family val="2"/>
            <scheme val="minor"/>
          </rPr>
          <t>Introduzca la fecha de inicio del proceso, en formato dd-mm-aaaa</t>
        </r>
      </text>
    </comment>
    <comment ref="F173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5" authorId="2" shapeId="0">
      <text/>
    </comment>
    <comment ref="C1736" authorId="2" shapeId="0">
      <text>
        <r>
          <rPr>
            <sz val="11"/>
            <color theme="1"/>
            <rFont val="Calibri"/>
            <family val="2"/>
            <scheme val="minor"/>
          </rPr>
          <t>Introduzca la fecha prevista de adjudicación, en formato dd-mm-aaaa</t>
        </r>
      </text>
    </comment>
    <comment ref="F1736" authorId="2" shapeId="0">
      <text/>
    </comment>
    <comment ref="F1737" authorId="2" shapeId="0">
      <text/>
    </comment>
    <comment ref="A1739" authorId="2" shapeId="0">
      <text>
        <r>
          <rPr>
            <sz val="11"/>
            <color theme="1"/>
            <rFont val="Calibri"/>
            <family val="2"/>
            <scheme val="minor"/>
          </rPr>
          <t>Introduzca un codigo UNSPSC</t>
        </r>
      </text>
    </comment>
    <comment ref="B1739" authorId="2" shapeId="0">
      <text>
        <r>
          <rPr>
            <sz val="11"/>
            <color theme="1"/>
            <rFont val="Calibri"/>
            <family val="2"/>
            <scheme val="minor"/>
          </rPr>
          <t>Descripción calculada automáticamente a partir de código del artículo</t>
        </r>
      </text>
    </comment>
    <comment ref="C1739" authorId="2" shapeId="0">
      <text>
        <r>
          <rPr>
            <sz val="11"/>
            <color theme="1"/>
            <rFont val="Calibri"/>
            <family val="2"/>
            <scheme val="minor"/>
          </rPr>
          <t>Seleccione un valor de la lista</t>
        </r>
      </text>
    </comment>
    <comment ref="D1739" authorId="2" shapeId="0">
      <text>
        <r>
          <rPr>
            <sz val="11"/>
            <color theme="1"/>
            <rFont val="Calibri"/>
            <family val="2"/>
            <scheme val="minor"/>
          </rPr>
          <t>Introduzca un número con dos decimales como máximo. Debe ser igual o mayor a la "Cantidad Real Consumida"</t>
        </r>
      </text>
    </comment>
    <comment ref="E1739" authorId="2" shapeId="0">
      <text>
        <r>
          <rPr>
            <sz val="11"/>
            <color theme="1"/>
            <rFont val="Calibri"/>
            <family val="2"/>
            <scheme val="minor"/>
          </rPr>
          <t>Introduzca un número con dos decimales como máximo</t>
        </r>
      </text>
    </comment>
    <comment ref="F1739" authorId="2" shapeId="0">
      <text>
        <r>
          <rPr>
            <sz val="11"/>
            <color theme="1"/>
            <rFont val="Calibri"/>
            <family val="2"/>
            <scheme val="minor"/>
          </rPr>
          <t>Monto calculado automáticamente por el sistema</t>
        </r>
      </text>
    </comment>
    <comment ref="A1744" authorId="2" shapeId="0">
      <text>
        <r>
          <rPr>
            <sz val="11"/>
            <color theme="1"/>
            <rFont val="Calibri"/>
            <family val="2"/>
            <scheme val="minor"/>
          </rPr>
          <t>Introducir un texto con el nombre o referencia de la contratación</t>
        </r>
      </text>
    </comment>
    <comment ref="B1744" authorId="1" shapeId="0">
      <text>
        <r>
          <rPr>
            <sz val="11"/>
            <color theme="1"/>
            <rFont val="Calibri"/>
            <family val="2"/>
            <scheme val="minor"/>
          </rPr>
          <t>Introduzca un texto con la finalidad de la contratación</t>
        </r>
      </text>
    </comment>
    <comment ref="C1744" authorId="2" shapeId="0">
      <text>
        <r>
          <rPr>
            <sz val="11"/>
            <color theme="1"/>
            <rFont val="Calibri"/>
            <family val="2"/>
            <scheme val="minor"/>
          </rPr>
          <t>Seleccionar un valor del listado</t>
        </r>
      </text>
    </comment>
    <comment ref="D1744" authorId="2" shapeId="0">
      <text>
        <r>
          <rPr>
            <sz val="11"/>
            <color theme="1"/>
            <rFont val="Calibri"/>
            <family val="2"/>
            <scheme val="minor"/>
          </rPr>
          <t>Seleccione el tipo de procedimiento</t>
        </r>
      </text>
    </comment>
    <comment ref="E1744" authorId="2" shapeId="0">
      <text>
        <r>
          <rPr>
            <sz val="11"/>
            <color theme="1"/>
            <rFont val="Calibri"/>
            <family val="2"/>
            <scheme val="minor"/>
          </rPr>
          <t>Seleccione un valor de la lista</t>
        </r>
      </text>
    </comment>
    <comment ref="F1744" authorId="2" shapeId="0">
      <text>
        <r>
          <rPr>
            <sz val="11"/>
            <color theme="1"/>
            <rFont val="Calibri"/>
            <family val="2"/>
            <scheme val="minor"/>
          </rPr>
          <t>Introduzca el código SNIP</t>
        </r>
      </text>
    </comment>
    <comment ref="C1745" authorId="2" shapeId="0">
      <text>
        <r>
          <rPr>
            <sz val="11"/>
            <color theme="1"/>
            <rFont val="Calibri"/>
            <family val="2"/>
            <scheme val="minor"/>
          </rPr>
          <t>Introduzca la fecha de inicio del proceso, en formato dd-mm-aaaa</t>
        </r>
      </text>
    </comment>
    <comment ref="F17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6" authorId="2" shapeId="0">
      <text/>
    </comment>
    <comment ref="C1747" authorId="2" shapeId="0">
      <text>
        <r>
          <rPr>
            <sz val="11"/>
            <color theme="1"/>
            <rFont val="Calibri"/>
            <family val="2"/>
            <scheme val="minor"/>
          </rPr>
          <t>Introduzca la fecha prevista de adjudicación, en formato dd-mm-aaaa</t>
        </r>
      </text>
    </comment>
    <comment ref="F1747" authorId="2" shapeId="0">
      <text/>
    </comment>
    <comment ref="F1748" authorId="2" shapeId="0">
      <text/>
    </comment>
    <comment ref="A1750" authorId="2" shapeId="0">
      <text>
        <r>
          <rPr>
            <sz val="11"/>
            <color theme="1"/>
            <rFont val="Calibri"/>
            <family val="2"/>
            <scheme val="minor"/>
          </rPr>
          <t>Introduzca un codigo UNSPSC</t>
        </r>
      </text>
    </comment>
    <comment ref="B1750" authorId="2" shapeId="0">
      <text>
        <r>
          <rPr>
            <sz val="11"/>
            <color theme="1"/>
            <rFont val="Calibri"/>
            <family val="2"/>
            <scheme val="minor"/>
          </rPr>
          <t>Descripción calculada automáticamente a partir de código del artículo</t>
        </r>
      </text>
    </comment>
    <comment ref="C1750" authorId="2" shapeId="0">
      <text>
        <r>
          <rPr>
            <sz val="11"/>
            <color theme="1"/>
            <rFont val="Calibri"/>
            <family val="2"/>
            <scheme val="minor"/>
          </rPr>
          <t>Seleccione un valor de la lista</t>
        </r>
      </text>
    </comment>
    <comment ref="D1750" authorId="2" shapeId="0">
      <text>
        <r>
          <rPr>
            <sz val="11"/>
            <color theme="1"/>
            <rFont val="Calibri"/>
            <family val="2"/>
            <scheme val="minor"/>
          </rPr>
          <t>Introduzca un número con dos decimales como máximo. Debe ser igual o mayor a la "Cantidad Real Consumida"</t>
        </r>
      </text>
    </comment>
    <comment ref="E1750" authorId="2" shapeId="0">
      <text>
        <r>
          <rPr>
            <sz val="11"/>
            <color theme="1"/>
            <rFont val="Calibri"/>
            <family val="2"/>
            <scheme val="minor"/>
          </rPr>
          <t>Introduzca un número con dos decimales como máximo</t>
        </r>
      </text>
    </comment>
    <comment ref="F1750" authorId="2" shapeId="0">
      <text>
        <r>
          <rPr>
            <sz val="11"/>
            <color theme="1"/>
            <rFont val="Calibri"/>
            <family val="2"/>
            <scheme val="minor"/>
          </rPr>
          <t>Monto calculado automáticamente por el sistema</t>
        </r>
      </text>
    </comment>
    <comment ref="A1755" authorId="2" shapeId="0">
      <text>
        <r>
          <rPr>
            <sz val="11"/>
            <color theme="1"/>
            <rFont val="Calibri"/>
            <family val="2"/>
            <scheme val="minor"/>
          </rPr>
          <t>Introducir un texto con el nombre o referencia de la contratación</t>
        </r>
      </text>
    </comment>
    <comment ref="B1755" authorId="1" shapeId="0">
      <text>
        <r>
          <rPr>
            <sz val="11"/>
            <color theme="1"/>
            <rFont val="Calibri"/>
            <family val="2"/>
            <scheme val="minor"/>
          </rPr>
          <t>Introduzca un texto con la finalidad de la contratación</t>
        </r>
      </text>
    </comment>
    <comment ref="C1755" authorId="2" shapeId="0">
      <text>
        <r>
          <rPr>
            <sz val="11"/>
            <color theme="1"/>
            <rFont val="Calibri"/>
            <family val="2"/>
            <scheme val="minor"/>
          </rPr>
          <t>Seleccionar un valor del listado</t>
        </r>
      </text>
    </comment>
    <comment ref="D1755" authorId="2" shapeId="0">
      <text>
        <r>
          <rPr>
            <sz val="11"/>
            <color theme="1"/>
            <rFont val="Calibri"/>
            <family val="2"/>
            <scheme val="minor"/>
          </rPr>
          <t>Seleccione el tipo de procedimiento</t>
        </r>
      </text>
    </comment>
    <comment ref="E1755" authorId="2" shapeId="0">
      <text>
        <r>
          <rPr>
            <sz val="11"/>
            <color theme="1"/>
            <rFont val="Calibri"/>
            <family val="2"/>
            <scheme val="minor"/>
          </rPr>
          <t>Seleccione un valor de la lista</t>
        </r>
      </text>
    </comment>
    <comment ref="F1755" authorId="2" shapeId="0">
      <text>
        <r>
          <rPr>
            <sz val="11"/>
            <color theme="1"/>
            <rFont val="Calibri"/>
            <family val="2"/>
            <scheme val="minor"/>
          </rPr>
          <t>Introduzca el código SNIP</t>
        </r>
      </text>
    </comment>
    <comment ref="C1756" authorId="2" shapeId="0">
      <text>
        <r>
          <rPr>
            <sz val="11"/>
            <color theme="1"/>
            <rFont val="Calibri"/>
            <family val="2"/>
            <scheme val="minor"/>
          </rPr>
          <t>Introduzca la fecha de inicio del proceso, en formato dd-mm-aaaa</t>
        </r>
      </text>
    </comment>
    <comment ref="F17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7" authorId="2" shapeId="0">
      <text/>
    </comment>
    <comment ref="C1758" authorId="2" shapeId="0">
      <text>
        <r>
          <rPr>
            <sz val="11"/>
            <color theme="1"/>
            <rFont val="Calibri"/>
            <family val="2"/>
            <scheme val="minor"/>
          </rPr>
          <t>Introduzca la fecha prevista de adjudicación, en formato dd-mm-aaaa</t>
        </r>
      </text>
    </comment>
    <comment ref="F1758" authorId="2" shapeId="0">
      <text/>
    </comment>
    <comment ref="F1759" authorId="2" shapeId="0">
      <text/>
    </comment>
    <comment ref="A1761" authorId="2" shapeId="0">
      <text>
        <r>
          <rPr>
            <sz val="11"/>
            <color theme="1"/>
            <rFont val="Calibri"/>
            <family val="2"/>
            <scheme val="minor"/>
          </rPr>
          <t>Introduzca un codigo UNSPSC</t>
        </r>
      </text>
    </comment>
    <comment ref="B1761" authorId="2" shapeId="0">
      <text>
        <r>
          <rPr>
            <sz val="11"/>
            <color theme="1"/>
            <rFont val="Calibri"/>
            <family val="2"/>
            <scheme val="minor"/>
          </rPr>
          <t>Descripción calculada automáticamente a partir de código del artículo</t>
        </r>
      </text>
    </comment>
    <comment ref="C1761" authorId="2" shapeId="0">
      <text>
        <r>
          <rPr>
            <sz val="11"/>
            <color theme="1"/>
            <rFont val="Calibri"/>
            <family val="2"/>
            <scheme val="minor"/>
          </rPr>
          <t>Seleccione un valor de la lista</t>
        </r>
      </text>
    </comment>
    <comment ref="D1761" authorId="2" shapeId="0">
      <text>
        <r>
          <rPr>
            <sz val="11"/>
            <color theme="1"/>
            <rFont val="Calibri"/>
            <family val="2"/>
            <scheme val="minor"/>
          </rPr>
          <t>Introduzca un número con dos decimales como máximo. Debe ser igual o mayor a la "Cantidad Real Consumida"</t>
        </r>
      </text>
    </comment>
    <comment ref="E1761" authorId="2" shapeId="0">
      <text>
        <r>
          <rPr>
            <sz val="11"/>
            <color theme="1"/>
            <rFont val="Calibri"/>
            <family val="2"/>
            <scheme val="minor"/>
          </rPr>
          <t>Introduzca un número con dos decimales como máximo</t>
        </r>
      </text>
    </comment>
    <comment ref="F1761" authorId="2" shapeId="0">
      <text>
        <r>
          <rPr>
            <sz val="11"/>
            <color theme="1"/>
            <rFont val="Calibri"/>
            <family val="2"/>
            <scheme val="minor"/>
          </rPr>
          <t>Monto calculado automáticamente por el sistema</t>
        </r>
      </text>
    </comment>
    <comment ref="A1766" authorId="2" shapeId="0">
      <text>
        <r>
          <rPr>
            <sz val="11"/>
            <color theme="1"/>
            <rFont val="Calibri"/>
            <family val="2"/>
            <scheme val="minor"/>
          </rPr>
          <t>Introducir un texto con el nombre o referencia de la contratación</t>
        </r>
      </text>
    </comment>
    <comment ref="B1766" authorId="1" shapeId="0">
      <text>
        <r>
          <rPr>
            <sz val="11"/>
            <color theme="1"/>
            <rFont val="Calibri"/>
            <family val="2"/>
            <scheme val="minor"/>
          </rPr>
          <t>Introduzca un texto con la finalidad de la contratación</t>
        </r>
      </text>
    </comment>
    <comment ref="C1766" authorId="2" shapeId="0">
      <text>
        <r>
          <rPr>
            <sz val="11"/>
            <color theme="1"/>
            <rFont val="Calibri"/>
            <family val="2"/>
            <scheme val="minor"/>
          </rPr>
          <t>Seleccionar un valor del listado</t>
        </r>
      </text>
    </comment>
    <comment ref="D1766" authorId="2" shapeId="0">
      <text>
        <r>
          <rPr>
            <sz val="11"/>
            <color theme="1"/>
            <rFont val="Calibri"/>
            <family val="2"/>
            <scheme val="minor"/>
          </rPr>
          <t>Seleccione el tipo de procedimiento</t>
        </r>
      </text>
    </comment>
    <comment ref="E1766" authorId="2" shapeId="0">
      <text>
        <r>
          <rPr>
            <sz val="11"/>
            <color theme="1"/>
            <rFont val="Calibri"/>
            <family val="2"/>
            <scheme val="minor"/>
          </rPr>
          <t>Seleccione un valor de la lista</t>
        </r>
      </text>
    </comment>
    <comment ref="F1766" authorId="2" shapeId="0">
      <text>
        <r>
          <rPr>
            <sz val="11"/>
            <color theme="1"/>
            <rFont val="Calibri"/>
            <family val="2"/>
            <scheme val="minor"/>
          </rPr>
          <t>Introduzca el código SNIP</t>
        </r>
      </text>
    </comment>
    <comment ref="C1767" authorId="2" shapeId="0">
      <text>
        <r>
          <rPr>
            <sz val="11"/>
            <color theme="1"/>
            <rFont val="Calibri"/>
            <family val="2"/>
            <scheme val="minor"/>
          </rPr>
          <t>Introduzca la fecha de inicio del proceso, en formato dd-mm-aaaa</t>
        </r>
      </text>
    </comment>
    <comment ref="F17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8" authorId="2" shapeId="0">
      <text/>
    </comment>
    <comment ref="C1769" authorId="2" shapeId="0">
      <text>
        <r>
          <rPr>
            <sz val="11"/>
            <color theme="1"/>
            <rFont val="Calibri"/>
            <family val="2"/>
            <scheme val="minor"/>
          </rPr>
          <t>Introduzca la fecha prevista de adjudicación, en formato dd-mm-aaaa</t>
        </r>
      </text>
    </comment>
    <comment ref="F1769" authorId="2" shapeId="0">
      <text/>
    </comment>
    <comment ref="F1770" authorId="2" shapeId="0">
      <text/>
    </comment>
    <comment ref="A1772" authorId="2" shapeId="0">
      <text>
        <r>
          <rPr>
            <sz val="11"/>
            <color theme="1"/>
            <rFont val="Calibri"/>
            <family val="2"/>
            <scheme val="minor"/>
          </rPr>
          <t>Introduzca un codigo UNSPSC</t>
        </r>
      </text>
    </comment>
    <comment ref="B1772" authorId="2" shapeId="0">
      <text>
        <r>
          <rPr>
            <sz val="11"/>
            <color theme="1"/>
            <rFont val="Calibri"/>
            <family val="2"/>
            <scheme val="minor"/>
          </rPr>
          <t>Descripción calculada automáticamente a partir de código del artículo</t>
        </r>
      </text>
    </comment>
    <comment ref="C1772" authorId="2" shapeId="0">
      <text>
        <r>
          <rPr>
            <sz val="11"/>
            <color theme="1"/>
            <rFont val="Calibri"/>
            <family val="2"/>
            <scheme val="minor"/>
          </rPr>
          <t>Seleccione un valor de la lista</t>
        </r>
      </text>
    </comment>
    <comment ref="D1772" authorId="2" shapeId="0">
      <text>
        <r>
          <rPr>
            <sz val="11"/>
            <color theme="1"/>
            <rFont val="Calibri"/>
            <family val="2"/>
            <scheme val="minor"/>
          </rPr>
          <t>Introduzca un número con dos decimales como máximo. Debe ser igual o mayor a la "Cantidad Real Consumida"</t>
        </r>
      </text>
    </comment>
    <comment ref="E1772" authorId="2" shapeId="0">
      <text>
        <r>
          <rPr>
            <sz val="11"/>
            <color theme="1"/>
            <rFont val="Calibri"/>
            <family val="2"/>
            <scheme val="minor"/>
          </rPr>
          <t>Introduzca un número con dos decimales como máximo</t>
        </r>
      </text>
    </comment>
    <comment ref="F1772" authorId="2" shapeId="0">
      <text>
        <r>
          <rPr>
            <sz val="11"/>
            <color theme="1"/>
            <rFont val="Calibri"/>
            <family val="2"/>
            <scheme val="minor"/>
          </rPr>
          <t>Monto calculado automáticamente por el sistema</t>
        </r>
      </text>
    </comment>
    <comment ref="A1777" authorId="2" shapeId="0">
      <text>
        <r>
          <rPr>
            <sz val="11"/>
            <color theme="1"/>
            <rFont val="Calibri"/>
            <family val="2"/>
            <scheme val="minor"/>
          </rPr>
          <t>Introducir un texto con el nombre o referencia de la contratación</t>
        </r>
      </text>
    </comment>
    <comment ref="B1777" authorId="2" shapeId="0">
      <text>
        <r>
          <rPr>
            <sz val="11"/>
            <color theme="1"/>
            <rFont val="Calibri"/>
            <family val="2"/>
            <scheme val="minor"/>
          </rPr>
          <t>Introduzca un texto con la finalidad de la contratación</t>
        </r>
      </text>
    </comment>
    <comment ref="C1777" authorId="2" shapeId="0">
      <text>
        <r>
          <rPr>
            <sz val="11"/>
            <color theme="1"/>
            <rFont val="Calibri"/>
            <family val="2"/>
            <scheme val="minor"/>
          </rPr>
          <t>Seleccionar un valor del listado</t>
        </r>
      </text>
    </comment>
    <comment ref="D1777" authorId="2" shapeId="0">
      <text>
        <r>
          <rPr>
            <sz val="11"/>
            <color theme="1"/>
            <rFont val="Calibri"/>
            <family val="2"/>
            <scheme val="minor"/>
          </rPr>
          <t>Seleccione el tipo de procedimiento</t>
        </r>
      </text>
    </comment>
    <comment ref="E1777" authorId="2" shapeId="0">
      <text>
        <r>
          <rPr>
            <sz val="11"/>
            <color theme="1"/>
            <rFont val="Calibri"/>
            <family val="2"/>
            <scheme val="minor"/>
          </rPr>
          <t>Seleccione un valor de la lista</t>
        </r>
      </text>
    </comment>
    <comment ref="F1777" authorId="2" shapeId="0">
      <text>
        <r>
          <rPr>
            <sz val="11"/>
            <color theme="1"/>
            <rFont val="Calibri"/>
            <family val="2"/>
            <scheme val="minor"/>
          </rPr>
          <t>Introduzca el código SNIP</t>
        </r>
      </text>
    </comment>
    <comment ref="C1778" authorId="2" shapeId="0">
      <text>
        <r>
          <rPr>
            <sz val="11"/>
            <color theme="1"/>
            <rFont val="Calibri"/>
            <family val="2"/>
            <scheme val="minor"/>
          </rPr>
          <t>Introduzca la fecha de inicio del proceso, en formato dd-mm-aaaa</t>
        </r>
      </text>
    </comment>
    <comment ref="F17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9" authorId="2" shapeId="0">
      <text/>
    </comment>
    <comment ref="C1780" authorId="2" shapeId="0">
      <text>
        <r>
          <rPr>
            <sz val="11"/>
            <color theme="1"/>
            <rFont val="Calibri"/>
            <family val="2"/>
            <scheme val="minor"/>
          </rPr>
          <t>Introduzca la fecha de inicio del proceso, en formato dd-mm-aaaa</t>
        </r>
      </text>
    </comment>
    <comment ref="F1780" authorId="2" shapeId="0">
      <text/>
    </comment>
    <comment ref="F1781" authorId="2" shapeId="0">
      <text/>
    </comment>
    <comment ref="A1783" authorId="2" shapeId="0">
      <text>
        <r>
          <rPr>
            <sz val="11"/>
            <color theme="1"/>
            <rFont val="Calibri"/>
            <family val="2"/>
            <scheme val="minor"/>
          </rPr>
          <t>Introduzca un codigo UNSPSC</t>
        </r>
      </text>
    </comment>
    <comment ref="B1783" authorId="2" shapeId="0">
      <text>
        <r>
          <rPr>
            <sz val="11"/>
            <color theme="1"/>
            <rFont val="Calibri"/>
            <family val="2"/>
            <scheme val="minor"/>
          </rPr>
          <t>Descripción calculada automáticamente a partir de código del artículo</t>
        </r>
      </text>
    </comment>
    <comment ref="C1783" authorId="2" shapeId="0">
      <text>
        <r>
          <rPr>
            <sz val="11"/>
            <color theme="1"/>
            <rFont val="Calibri"/>
            <family val="2"/>
            <scheme val="minor"/>
          </rPr>
          <t>Seleccione un valor de la lista</t>
        </r>
      </text>
    </comment>
    <comment ref="D1783" authorId="2" shapeId="0">
      <text>
        <r>
          <rPr>
            <sz val="11"/>
            <color theme="1"/>
            <rFont val="Calibri"/>
            <family val="2"/>
            <scheme val="minor"/>
          </rPr>
          <t>Introduzca un número con dos decimales como máximo. Debe ser igual o mayor a la "Cantidad Real Consumida"</t>
        </r>
      </text>
    </comment>
    <comment ref="E1783" authorId="2" shapeId="0">
      <text>
        <r>
          <rPr>
            <sz val="11"/>
            <color theme="1"/>
            <rFont val="Calibri"/>
            <family val="2"/>
            <scheme val="minor"/>
          </rPr>
          <t>Introduzca un número con dos decimales como máximo</t>
        </r>
      </text>
    </comment>
    <comment ref="F1783"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<sst xmlns="http://schemas.openxmlformats.org/spreadsheetml/2006/main" count="23895" uniqueCount="18896">
  <si>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</si>
  <si>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</si>
  <si>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</si>
  <si>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</si>
  <si>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</si>
  <si>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</si>
  <si>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</si>
  <si>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</si>
  <si>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</si>
  <si>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</si>
  <si>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</si>
  <si>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</si>
  <si>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</si>
  <si>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</si>
  <si>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</si>
  <si>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</si>
  <si>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</si>
  <si>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</si>
  <si>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</si>
  <si>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</si>
  <si>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</si>
  <si>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</si>
  <si>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</si>
  <si>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</si>
  <si>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</si>
  <si>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</si>
  <si>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</si>
  <si>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</si>
  <si>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</si>
  <si>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</si>
  <si>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</si>
  <si>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</si>
  <si>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</si>
  <si>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</si>
  <si>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</si>
  <si>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</si>
  <si>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</si>
  <si>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</si>
  <si>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</si>
  <si>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</si>
  <si>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</si>
  <si>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</si>
  <si>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</si>
  <si>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</si>
  <si>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</si>
  <si>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</si>
  <si>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</si>
  <si>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</si>
  <si>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</si>
  <si>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</si>
  <si>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</si>
  <si>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</si>
  <si>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</si>
  <si>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</si>
  <si>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</si>
  <si>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</si>
  <si>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</si>
  <si>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</si>
  <si>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</si>
  <si>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</si>
  <si>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</si>
  <si>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</si>
  <si>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</si>
  <si>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</si>
  <si>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</si>
  <si>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</si>
  <si>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</si>
  <si>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</si>
  <si>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</si>
  <si>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</si>
  <si>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</si>
  <si>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</si>
  <si>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</si>
  <si>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</si>
  <si>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</si>
  <si>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</si>
  <si>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</si>
  <si>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</si>
  <si>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</si>
  <si>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</si>
  <si>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</si>
  <si>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</si>
  <si>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</si>
  <si>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</si>
  <si>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</si>
  <si>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</si>
  <si>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</si>
  <si>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</si>
  <si>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</si>
  <si>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</si>
  <si>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</si>
  <si>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</si>
  <si>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</si>
  <si>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</si>
  <si>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</si>
  <si>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</si>
  <si>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</si>
  <si>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</si>
  <si>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</si>
  <si>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</si>
  <si>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</si>
  <si>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</si>
  <si>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</si>
  <si>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</si>
  <si>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</si>
  <si>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</si>
  <si>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</si>
  <si>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</si>
  <si>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</si>
  <si>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</si>
  <si>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</si>
  <si>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</si>
  <si>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</si>
  <si>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</si>
  <si>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</si>
  <si>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</si>
  <si>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</si>
  <si>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</si>
  <si>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</si>
  <si>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</si>
  <si>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</si>
  <si>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</si>
  <si>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</si>
  <si>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</si>
  <si>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</si>
  <si>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</si>
  <si>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</si>
  <si>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</si>
  <si>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</si>
  <si>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</si>
  <si>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</si>
  <si>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</si>
  <si>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</si>
  <si>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</si>
  <si>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</si>
  <si>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</si>
  <si>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</si>
  <si>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</si>
  <si>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</si>
  <si>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</si>
  <si>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</si>
  <si>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</si>
  <si>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</si>
  <si>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</si>
  <si>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</si>
  <si>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</si>
  <si>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</si>
  <si>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</si>
  <si>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</si>
  <si>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</si>
  <si>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</si>
  <si>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</si>
  <si>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</si>
  <si>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</si>
  <si>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</si>
  <si>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</si>
  <si>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</si>
  <si>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</si>
  <si>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</si>
  <si>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</si>
  <si>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</si>
  <si>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</si>
  <si>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</si>
  <si>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</si>
  <si>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</si>
  <si>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</si>
  <si>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</si>
  <si>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</si>
  <si>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</si>
  <si>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</si>
  <si>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</si>
  <si>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</si>
  <si>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</si>
  <si>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</si>
  <si>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</si>
  <si>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</si>
  <si>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</si>
  <si>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</si>
  <si>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</si>
  <si>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</si>
  <si>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</si>
  <si>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</si>
  <si>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</si>
  <si>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</si>
  <si>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</si>
  <si>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</si>
  <si>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</si>
  <si>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</si>
  <si>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</si>
  <si>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</si>
  <si>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</si>
  <si>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</si>
  <si>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</si>
  <si>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</si>
  <si>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</si>
  <si>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</si>
  <si>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</si>
  <si>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</si>
  <si>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</si>
  <si>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</si>
  <si>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</si>
  <si>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</si>
  <si>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</si>
  <si>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</si>
  <si>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</si>
  <si>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</si>
  <si>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</si>
  <si>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</si>
  <si>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</si>
  <si>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</si>
  <si>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</si>
  <si>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</si>
  <si>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</si>
  <si>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</si>
  <si>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</si>
  <si>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</si>
  <si>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</si>
  <si>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</si>
  <si>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</si>
  <si>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</si>
  <si>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</si>
  <si>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</si>
  <si>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</si>
  <si>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</si>
  <si>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</si>
  <si>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</si>
  <si>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</si>
  <si>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</si>
  <si>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</si>
  <si>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</si>
  <si>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</si>
  <si>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</si>
  <si>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</si>
  <si>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</si>
  <si>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</si>
  <si>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</si>
  <si>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</si>
  <si>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</si>
  <si>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</si>
  <si>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</si>
  <si>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</si>
  <si>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</si>
  <si>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</si>
  <si>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</si>
  <si>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</si>
  <si>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</si>
  <si>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</si>
  <si>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</si>
  <si>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</si>
  <si>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</si>
  <si>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</si>
  <si>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</si>
  <si>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</si>
  <si>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</si>
  <si>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</si>
  <si>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</si>
  <si>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</si>
  <si>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</si>
  <si>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</si>
  <si>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</si>
  <si>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</si>
  <si>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</si>
  <si>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</si>
  <si>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</si>
  <si>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</si>
  <si>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</si>
  <si>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</si>
  <si>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</si>
  <si>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</si>
  <si>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</si>
  <si>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</si>
  <si>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</si>
  <si>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</si>
  <si>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</si>
  <si>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</si>
  <si>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</si>
  <si>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</si>
  <si>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</si>
  <si>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</si>
  <si>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</si>
  <si>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</si>
  <si>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</si>
  <si>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</si>
  <si>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</si>
  <si>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</si>
  <si>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</si>
  <si>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</si>
  <si>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</si>
  <si>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</si>
  <si>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</si>
  <si>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</si>
  <si>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</si>
  <si>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</si>
  <si>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</si>
  <si>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</si>
  <si>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</si>
  <si>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</si>
  <si>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</si>
  <si>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</si>
  <si>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</si>
  <si>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</si>
  <si>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</si>
  <si>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</si>
  <si>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</si>
  <si>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</si>
  <si>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</si>
  <si>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</si>
  <si>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</si>
  <si>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</si>
  <si>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</si>
  <si>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</si>
  <si>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</si>
  <si>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</si>
  <si>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</si>
  <si>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</si>
  <si>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</si>
  <si>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</si>
  <si>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</si>
  <si>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</si>
  <si>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</si>
  <si>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</si>
  <si>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</si>
  <si>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</si>
  <si>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</si>
  <si>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</si>
  <si>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</si>
  <si>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</si>
  <si>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</si>
  <si>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</si>
  <si>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</si>
  <si>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</si>
  <si>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</si>
  <si>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</si>
  <si>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</si>
  <si>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</si>
  <si>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</si>
  <si>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</si>
  <si>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</si>
  <si>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</si>
  <si>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</si>
  <si>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</si>
  <si>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</si>
  <si>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</si>
  <si>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</si>
  <si>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</si>
  <si>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</si>
  <si>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</si>
  <si>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</si>
  <si>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</si>
  <si>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</si>
  <si>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</si>
  <si>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</si>
  <si>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</si>
  <si>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</si>
  <si>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</si>
  <si>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</si>
  <si>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</si>
  <si>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</si>
  <si>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</si>
  <si>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</si>
  <si>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</si>
  <si>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</si>
  <si>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</si>
  <si>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</si>
  <si>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</si>
  <si>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</si>
  <si>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</si>
  <si>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</si>
  <si>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</si>
  <si>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</si>
  <si>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</si>
  <si>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</si>
  <si>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</si>
  <si>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</si>
  <si>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</si>
  <si>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</si>
  <si>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</si>
  <si>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</si>
  <si>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</si>
  <si>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</si>
  <si>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</si>
  <si>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</si>
  <si>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</si>
  <si>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</si>
  <si>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</si>
  <si>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</si>
  <si>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</si>
  <si>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</si>
  <si>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</si>
  <si>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</si>
  <si>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</si>
  <si>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</si>
  <si>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</si>
  <si>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</si>
  <si>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</si>
  <si>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</si>
  <si>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</si>
  <si>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</si>
  <si>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</si>
  <si>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</si>
  <si>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</si>
  <si>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</si>
  <si>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</si>
  <si>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</si>
  <si>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</si>
  <si>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</si>
  <si>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</si>
  <si>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</si>
  <si>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</si>
  <si>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</si>
  <si>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</si>
  <si>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</si>
  <si>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</si>
  <si>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</si>
  <si>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</si>
  <si>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</si>
  <si>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</si>
  <si>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</si>
  <si>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</si>
  <si>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</si>
  <si>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</si>
  <si>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</si>
  <si>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</si>
  <si>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</si>
  <si>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</si>
  <si>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</si>
  <si>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</si>
  <si>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</si>
  <si>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</si>
  <si>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</si>
  <si>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</si>
  <si>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</si>
  <si>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</si>
  <si>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</si>
  <si>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</si>
  <si>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</si>
  <si>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</si>
  <si>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</si>
  <si>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</si>
  <si>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</si>
  <si>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</si>
  <si>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</si>
  <si>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</si>
  <si>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</si>
  <si>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</si>
  <si>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</si>
  <si>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</si>
  <si>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</si>
  <si>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</si>
  <si>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</si>
  <si>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</si>
  <si>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</si>
  <si>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</si>
  <si>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</si>
  <si>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</si>
  <si>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</si>
  <si>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</si>
  <si>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</si>
  <si>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</si>
  <si>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</si>
  <si>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</si>
  <si>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</si>
  <si>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</si>
  <si>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</si>
  <si>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</si>
  <si>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</si>
  <si>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</si>
  <si>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</si>
  <si>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</si>
  <si>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</si>
  <si>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</si>
  <si>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</si>
  <si>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</si>
  <si>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</si>
  <si>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</si>
  <si>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</si>
  <si>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</si>
  <si>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</si>
  <si>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</si>
  <si>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</si>
  <si>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</si>
  <si>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</si>
  <si>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</si>
  <si>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</si>
  <si>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</si>
  <si>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</si>
  <si>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</si>
  <si>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</si>
  <si>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</si>
  <si>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</si>
  <si>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</si>
  <si>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</si>
  <si>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</si>
  <si>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</si>
  <si>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</si>
  <si>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</si>
  <si>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</si>
  <si>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</si>
  <si>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</si>
  <si>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</si>
  <si>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</si>
  <si>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</si>
  <si>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</si>
  <si>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</si>
  <si>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</si>
  <si>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</si>
  <si>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</si>
  <si>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</si>
  <si>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</si>
  <si>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</si>
  <si>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</si>
  <si>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</si>
  <si>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</si>
  <si>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</si>
  <si>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</si>
  <si>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</si>
  <si>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</si>
  <si>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</si>
  <si>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</si>
  <si>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</si>
  <si>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</si>
  <si>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</si>
  <si>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</si>
  <si>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</si>
  <si>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</si>
  <si>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</si>
  <si>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</si>
  <si>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</si>
  <si>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</si>
  <si>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</si>
  <si>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</si>
  <si>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</si>
  <si>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</si>
  <si>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</si>
  <si>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</si>
  <si>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</si>
  <si>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</si>
  <si>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</si>
  <si>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</si>
  <si>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</si>
  <si>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</si>
  <si>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</si>
  <si>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</si>
  <si>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</si>
  <si>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</si>
  <si>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</si>
  <si>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</si>
  <si>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</si>
  <si>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</si>
  <si>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</si>
  <si>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</si>
  <si>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</si>
  <si>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</si>
  <si>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</si>
  <si>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</si>
  <si>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</si>
  <si>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</si>
  <si>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</si>
  <si>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</si>
  <si>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</si>
  <si>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</si>
  <si>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</si>
  <si>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</si>
  <si>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</si>
  <si>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</si>
  <si>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</si>
  <si>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</si>
  <si>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</si>
  <si>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</si>
  <si>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</si>
  <si>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</si>
  <si>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</si>
  <si>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</si>
  <si>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</si>
  <si>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</si>
  <si>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</si>
  <si>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</si>
  <si>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</si>
  <si>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</si>
  <si>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</si>
  <si>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</si>
  <si>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</si>
  <si>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</si>
  <si>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</si>
  <si>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</si>
  <si>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</si>
  <si>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</si>
  <si>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</si>
  <si>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</si>
  <si>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</si>
  <si>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</si>
  <si>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</si>
  <si>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</si>
  <si>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</si>
  <si>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</si>
  <si>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</si>
  <si>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</si>
  <si>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</si>
  <si>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</si>
  <si>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</si>
  <si>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</si>
  <si>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</si>
  <si>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</si>
  <si>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</si>
  <si>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</si>
  <si>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</si>
  <si>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</si>
  <si>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</si>
  <si>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</si>
  <si>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</si>
  <si>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</si>
  <si>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</si>
  <si>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</si>
  <si>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</si>
  <si>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</si>
  <si>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</si>
  <si>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</si>
  <si>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</si>
  <si>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</si>
  <si>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</si>
  <si>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</si>
  <si>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</si>
  <si>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</si>
  <si>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</si>
  <si>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</si>
  <si>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</si>
  <si>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</si>
  <si>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</si>
  <si>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</si>
  <si>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</si>
  <si>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</si>
  <si>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</si>
  <si>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</si>
  <si>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</si>
  <si>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</si>
  <si>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</si>
  <si>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</si>
  <si>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</si>
  <si>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</si>
  <si>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</si>
  <si>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</si>
  <si>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</si>
  <si>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</si>
  <si>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</si>
  <si>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</si>
  <si>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</si>
  <si>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</si>
  <si>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</si>
  <si>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</si>
  <si>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</si>
  <si>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</si>
  <si>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</si>
  <si>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</si>
  <si>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</si>
  <si>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</si>
  <si>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</si>
  <si>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</si>
  <si>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</si>
  <si>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</si>
  <si>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</si>
  <si>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</si>
  <si>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</si>
  <si>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</si>
  <si>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</si>
  <si>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</si>
  <si>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</si>
  <si>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</si>
  <si>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</si>
  <si>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</si>
  <si>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</si>
  <si>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</si>
  <si>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</si>
  <si>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</si>
  <si>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</si>
  <si>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</si>
  <si>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</si>
  <si>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</si>
  <si>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</si>
  <si>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</si>
  <si>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</si>
  <si>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</si>
  <si>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</si>
  <si>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</si>
  <si>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</si>
  <si>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</si>
  <si>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</si>
  <si>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</si>
  <si>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</si>
  <si>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</si>
  <si>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</si>
  <si>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</si>
  <si>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</si>
  <si>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</si>
  <si>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</si>
  <si>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</si>
  <si>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</si>
  <si>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</si>
  <si>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</si>
  <si>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</si>
  <si>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</si>
  <si>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</si>
  <si>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</si>
  <si>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</si>
  <si>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</si>
  <si>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</si>
  <si>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</si>
  <si>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</si>
  <si>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</si>
  <si>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</si>
  <si>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</si>
  <si>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</si>
  <si>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</si>
  <si>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</si>
  <si>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</si>
  <si>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</si>
  <si>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</si>
  <si>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</si>
  <si>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</si>
  <si>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</si>
  <si>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</si>
  <si>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</si>
  <si>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</si>
  <si>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</si>
  <si>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</si>
  <si>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</si>
  <si>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</si>
  <si>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</si>
  <si>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</si>
  <si>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</si>
  <si>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</si>
  <si>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</si>
  <si>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</si>
  <si>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</si>
  <si>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</si>
  <si>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</si>
  <si>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</si>
  <si>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</si>
  <si>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</si>
  <si>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</si>
  <si>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</si>
  <si>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</si>
  <si>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</si>
  <si>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</si>
  <si>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</si>
  <si>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</si>
  <si>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</si>
  <si>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</si>
  <si>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</si>
  <si>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</si>
  <si>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</si>
  <si>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</si>
  <si>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</si>
  <si>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</si>
  <si>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</si>
  <si>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</si>
  <si>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</si>
  <si>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</si>
  <si>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</si>
  <si>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</si>
  <si>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</si>
  <si>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</si>
  <si>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</si>
  <si>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</si>
  <si>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</si>
  <si>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</si>
  <si>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</si>
  <si>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</si>
  <si>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</si>
  <si>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</si>
  <si>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</si>
  <si>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</si>
  <si>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</si>
  <si>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</si>
  <si>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</si>
  <si>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</si>
  <si>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</si>
  <si>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</si>
  <si>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</si>
  <si>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</si>
  <si>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</si>
  <si>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</si>
  <si>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</si>
  <si>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</si>
  <si>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</si>
  <si>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</si>
  <si>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</si>
  <si>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</si>
  <si>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</si>
  <si>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</si>
  <si>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</si>
  <si>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</si>
  <si>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</si>
  <si>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</si>
  <si>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</si>
  <si>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</si>
  <si>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</si>
  <si>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</si>
  <si>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</si>
  <si>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</si>
  <si>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</si>
  <si>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</si>
  <si>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</si>
  <si>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</si>
  <si>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</si>
  <si>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</si>
  <si>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</si>
  <si>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</si>
  <si>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</si>
  <si>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</si>
  <si>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</si>
  <si>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</si>
  <si>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</si>
  <si>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</si>
  <si>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</si>
  <si>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</si>
  <si>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</si>
  <si>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</si>
  <si>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</si>
  <si>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</si>
  <si>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</si>
  <si>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</si>
  <si>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</si>
  <si>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</si>
  <si>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</si>
  <si>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</si>
  <si>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</si>
  <si>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</si>
  <si>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</si>
  <si>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</si>
  <si>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</si>
  <si>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</si>
  <si>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</si>
  <si>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</si>
  <si>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</si>
  <si>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</si>
  <si>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</si>
  <si>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</si>
  <si>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</si>
  <si>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</si>
  <si>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</si>
  <si>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</si>
  <si>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</si>
  <si>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</si>
  <si>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</si>
  <si>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</si>
  <si>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</si>
  <si>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</si>
  <si>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</si>
  <si>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</si>
  <si>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</si>
  <si>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</si>
  <si>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</si>
  <si>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</si>
  <si>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</si>
  <si>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</si>
  <si>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</si>
  <si>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</si>
  <si>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</si>
  <si>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</si>
  <si>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</si>
  <si>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</si>
  <si>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</si>
  <si>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</si>
  <si>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</si>
  <si>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</si>
  <si>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</si>
  <si>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</si>
  <si>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</si>
  <si>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</si>
  <si>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</si>
  <si>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</si>
  <si>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</si>
  <si>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</si>
  <si>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</si>
  <si>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</si>
  <si>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</si>
  <si>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</si>
  <si>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</si>
  <si>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</si>
  <si>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</si>
  <si>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</si>
  <si>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</si>
  <si>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</si>
  <si>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</si>
  <si>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</si>
  <si>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</si>
  <si>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</si>
  <si>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</si>
  <si>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</si>
  <si>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</si>
  <si>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</si>
  <si>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</si>
  <si>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</si>
  <si>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</si>
  <si>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</si>
  <si>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</si>
  <si>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</si>
  <si>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</si>
  <si>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</si>
  <si>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</si>
  <si>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</si>
  <si>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</si>
  <si>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</si>
  <si>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</si>
  <si>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</si>
  <si>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</si>
  <si>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</si>
  <si>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</si>
  <si>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</si>
  <si>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</si>
  <si>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</si>
  <si>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</si>
  <si>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</si>
  <si>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</si>
  <si>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</si>
  <si>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</si>
  <si>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</si>
  <si>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</si>
  <si>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</si>
  <si>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</si>
  <si>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</si>
  <si>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</si>
  <si>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</si>
  <si>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</si>
  <si>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</si>
  <si>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</si>
  <si>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</si>
  <si>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</si>
  <si>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</si>
  <si>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</si>
  <si>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</si>
  <si>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</si>
  <si>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</si>
  <si>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</si>
  <si>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</si>
  <si>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</si>
  <si>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</si>
  <si>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</si>
  <si>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</si>
  <si>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</si>
  <si>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</si>
  <si>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</si>
  <si>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</si>
  <si>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</si>
  <si>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</si>
  <si>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</si>
  <si>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</si>
  <si>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</si>
  <si>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</si>
  <si>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</si>
  <si>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</si>
  <si>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</si>
  <si>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</si>
  <si>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</si>
  <si>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</si>
  <si>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</si>
  <si>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</si>
  <si>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</si>
  <si>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</si>
  <si>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</si>
  <si>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</si>
  <si>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</si>
  <si>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</si>
  <si>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</si>
  <si>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</si>
  <si>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</si>
  <si>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</si>
  <si>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</si>
  <si>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</si>
  <si>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</si>
  <si>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</si>
  <si>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</si>
  <si>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</si>
  <si>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</si>
  <si>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</si>
  <si>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</si>
  <si>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</si>
  <si>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</si>
  <si>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</si>
  <si>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</si>
  <si>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</si>
  <si>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</si>
  <si>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</si>
  <si>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</si>
  <si>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</si>
  <si>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</si>
  <si>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</si>
  <si>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</si>
  <si>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</si>
  <si>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</si>
  <si>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</si>
  <si>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</si>
  <si>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</si>
  <si>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</si>
  <si>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</si>
  <si>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</si>
  <si>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</si>
  <si>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</si>
  <si>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</si>
  <si>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</si>
  <si>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</si>
  <si>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</si>
  <si>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</si>
  <si>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</si>
  <si>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</si>
  <si>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</si>
  <si>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</si>
  <si>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</si>
  <si>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</si>
  <si>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</si>
  <si>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</si>
  <si>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</si>
  <si>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</si>
  <si>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</si>
  <si>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</si>
  <si>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</si>
  <si>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</si>
  <si>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</si>
  <si>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</si>
  <si>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</si>
  <si>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</si>
  <si>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</si>
  <si>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</si>
  <si>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</si>
  <si>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</si>
  <si>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</si>
  <si>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</si>
  <si>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</si>
  <si>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</si>
  <si>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</si>
  <si>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</si>
  <si>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</si>
  <si>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</si>
  <si>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</si>
  <si>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</si>
  <si>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</si>
  <si>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</si>
  <si>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</si>
  <si>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</si>
  <si>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</si>
  <si>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</si>
  <si>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</si>
  <si>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</si>
  <si>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</si>
  <si>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</si>
  <si>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</si>
  <si>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</si>
  <si>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</si>
  <si>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</si>
  <si>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</si>
  <si>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</si>
  <si>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</si>
  <si>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</si>
  <si>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</si>
  <si>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</si>
  <si>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</si>
  <si>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</si>
  <si>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</si>
  <si>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</si>
  <si>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</si>
  <si>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</si>
  <si>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</si>
  <si>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</si>
  <si>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</si>
  <si>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</si>
  <si>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</si>
  <si>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</si>
  <si>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</si>
  <si>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</si>
  <si>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</si>
  <si>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</si>
  <si>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</si>
  <si>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</si>
  <si>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</si>
  <si>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</si>
  <si>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</si>
  <si>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</si>
  <si>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</si>
  <si>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</si>
  <si>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</si>
  <si>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</si>
  <si>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</si>
  <si>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</si>
  <si>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</si>
  <si>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</si>
  <si>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</si>
  <si>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</si>
  <si>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</si>
  <si>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</si>
  <si>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</si>
  <si>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</si>
  <si>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</si>
  <si>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</si>
  <si>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</si>
  <si>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</si>
  <si>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</si>
  <si>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</si>
  <si>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</si>
  <si>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</si>
  <si>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</si>
  <si>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</si>
  <si>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</si>
  <si>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</si>
  <si>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</si>
  <si>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</si>
  <si>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</si>
  <si>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</si>
  <si>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</si>
  <si>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</si>
  <si>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</si>
  <si>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</si>
  <si>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</si>
  <si>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</si>
  <si>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</si>
  <si>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</si>
  <si>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</si>
  <si>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</si>
  <si>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</si>
  <si>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</si>
  <si>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</si>
  <si>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</si>
  <si>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</si>
  <si>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</si>
  <si>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</si>
  <si>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</si>
  <si>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</si>
  <si>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</si>
  <si>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</si>
  <si>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</si>
  <si>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</si>
  <si>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</si>
  <si>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</si>
  <si>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</si>
  <si>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</si>
  <si>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</si>
  <si>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</si>
  <si>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</si>
  <si>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</si>
  <si>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</si>
  <si>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</si>
  <si>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</si>
  <si>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</si>
  <si>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</si>
  <si>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</si>
  <si>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</si>
  <si>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</si>
  <si>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</si>
  <si>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</si>
  <si>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</si>
  <si>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</si>
  <si>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</si>
  <si>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</si>
  <si>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</si>
  <si>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</si>
  <si>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</si>
  <si>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</si>
  <si>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</si>
  <si>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</si>
  <si>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</si>
  <si>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</si>
  <si>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</si>
  <si>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</si>
  <si>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</si>
  <si>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</si>
  <si>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</si>
  <si>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</si>
  <si>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</si>
  <si>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</si>
  <si>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</si>
  <si>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</si>
  <si>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</si>
  <si>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</si>
  <si>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</si>
  <si>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</si>
  <si>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</si>
  <si>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</si>
  <si>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</si>
  <si>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</si>
  <si>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</si>
  <si>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</si>
  <si>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</si>
  <si>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</si>
  <si>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</si>
  <si>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</si>
  <si>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</si>
  <si>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</si>
  <si>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</si>
  <si>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</si>
  <si>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</si>
  <si>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</si>
  <si>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</si>
  <si>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</si>
  <si>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</si>
  <si>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</si>
  <si>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</si>
  <si>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</si>
  <si>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</si>
  <si>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</si>
  <si>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</si>
  <si>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</si>
  <si>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</si>
  <si>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</si>
  <si>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</si>
  <si>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</si>
  <si>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</si>
  <si>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</si>
  <si>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</si>
  <si>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</si>
  <si>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</si>
  <si>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</si>
  <si>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</si>
  <si>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</si>
  <si>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</si>
  <si>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</si>
  <si>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</si>
  <si>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</si>
  <si>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</si>
  <si>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</si>
  <si>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03</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</si>
  <si>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</si>
  <si>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</si>
  <si>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</si>
  <si>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</si>
  <si>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</si>
  <si>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</si>
  <si>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</si>
  <si>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</si>
  <si>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</si>
  <si>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</si>
  <si>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</si>
  <si>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</si>
  <si>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</si>
  <si>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</si>
  <si>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</si>
  <si>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</si>
  <si>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</si>
  <si>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</si>
  <si>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</si>
  <si>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</si>
  <si>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</si>
  <si>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</si>
  <si>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</si>
  <si>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</si>
  <si>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</si>
  <si>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</si>
  <si>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</si>
  <si>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</si>
  <si>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</si>
  <si>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</si>
  <si>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</si>
  <si>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</si>
  <si>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</si>
  <si>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</si>
  <si>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</si>
  <si>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</si>
  <si>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</si>
  <si>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</si>
  <si>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</si>
  <si>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</si>
  <si>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</si>
  <si>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</si>
  <si>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</si>
  <si>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</si>
  <si>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</si>
  <si>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</si>
  <si>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</si>
  <si>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</si>
  <si>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</si>
  <si>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</si>
  <si>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</si>
  <si>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</si>
  <si>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</si>
  <si>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</si>
  <si>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</si>
  <si>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</si>
  <si>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</si>
  <si>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</si>
  <si>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</si>
  <si>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</si>
  <si>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</si>
  <si>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</si>
  <si>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</si>
  <si>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</si>
  <si>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</si>
  <si>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</si>
  <si>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</si>
  <si>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</si>
  <si>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</si>
  <si>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</si>
  <si>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</si>
  <si>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</si>
  <si>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</si>
  <si>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</si>
  <si>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</si>
  <si>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</si>
  <si>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</si>
  <si>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</si>
  <si>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</si>
  <si>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</si>
  <si>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</si>
  <si>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</si>
  <si>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</si>
  <si>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</si>
  <si>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</si>
  <si>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</si>
  <si>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</si>
  <si>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</si>
  <si>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</si>
  <si>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</si>
  <si>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</si>
  <si>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</si>
  <si>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</si>
  <si>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</si>
  <si>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</si>
  <si>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</si>
  <si>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</si>
  <si>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</si>
  <si>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</si>
  <si>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</si>
  <si>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</si>
  <si>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</si>
  <si>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</si>
  <si>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</si>
  <si>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</si>
  <si>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</si>
  <si>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</si>
  <si>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</si>
  <si>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</si>
  <si>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</si>
  <si>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</si>
  <si>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</si>
  <si>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</si>
  <si>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</si>
  <si>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</si>
  <si>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</si>
  <si>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</si>
  <si>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</si>
  <si>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</si>
  <si>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</si>
  <si>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</si>
  <si>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</si>
  <si>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</si>
  <si>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</si>
  <si>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</si>
  <si>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</si>
  <si>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</si>
  <si>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</si>
  <si>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</si>
  <si>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</si>
  <si>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</si>
  <si>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</si>
  <si>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</si>
  <si>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</si>
  <si>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</si>
  <si>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</si>
  <si>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</si>
  <si>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</si>
  <si>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</si>
  <si>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</si>
  <si>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</si>
  <si>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</si>
  <si>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</si>
  <si>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</si>
  <si>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</si>
  <si>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</si>
  <si>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</si>
  <si>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</si>
  <si>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</si>
  <si>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</si>
  <si>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</si>
  <si>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</si>
  <si>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</si>
  <si>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</si>
  <si>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</si>
  <si>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</si>
  <si>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</si>
  <si>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</si>
  <si>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</si>
  <si>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</si>
  <si>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</si>
  <si>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</si>
  <si>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</si>
  <si>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</si>
  <si>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</si>
  <si>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</si>
  <si>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</si>
  <si>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</si>
  <si>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</si>
  <si>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</si>
  <si>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</si>
  <si>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</si>
  <si>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</si>
  <si>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</si>
  <si>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</si>
  <si>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</si>
  <si>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</si>
  <si>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</si>
  <si>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</si>
  <si>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</si>
  <si>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</si>
  <si>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</si>
  <si>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</si>
  <si>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</si>
  <si>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</si>
  <si>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</si>
  <si>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</si>
  <si>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</si>
  <si>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</si>
  <si>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</si>
  <si>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</si>
  <si>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</si>
  <si>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</si>
  <si>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</si>
  <si>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</si>
  <si>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</si>
  <si>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</si>
  <si>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</si>
  <si>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</si>
  <si>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</si>
  <si>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</si>
  <si>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</si>
  <si>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</si>
  <si>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</si>
  <si>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</si>
  <si>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</si>
  <si>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</si>
  <si>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</si>
  <si>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</si>
  <si>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</si>
  <si>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</si>
  <si>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</si>
  <si>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</si>
  <si>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</si>
  <si>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</si>
  <si>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</si>
  <si>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</si>
  <si>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</si>
  <si>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</si>
  <si>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</si>
  <si>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</si>
  <si>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</si>
  <si>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</si>
  <si>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</si>
  <si>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</si>
  <si>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</si>
  <si>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</si>
  <si>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</si>
  <si>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</si>
  <si>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</si>
  <si>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</si>
  <si>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</si>
  <si>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</si>
  <si>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</si>
  <si>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</si>
  <si>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</si>
  <si>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</si>
  <si>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</si>
  <si>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</si>
  <si>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</si>
  <si>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</si>
  <si>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</si>
  <si>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</si>
  <si>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</si>
  <si>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</si>
  <si>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</si>
  <si>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</si>
  <si>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</si>
  <si>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</si>
  <si>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</si>
  <si>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</si>
  <si>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</si>
  <si>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</si>
  <si>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</si>
  <si>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</si>
  <si>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</si>
  <si>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</si>
  <si>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</si>
  <si>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</si>
  <si>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</si>
  <si>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</si>
  <si>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</si>
  <si>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</si>
  <si>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</si>
  <si>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</si>
  <si>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</si>
  <si>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</si>
  <si>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</si>
  <si>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</si>
  <si>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</si>
  <si>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</si>
  <si>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</si>
  <si>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</si>
  <si>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</si>
  <si>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</si>
  <si>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</si>
  <si>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</si>
  <si>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</si>
  <si>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</si>
  <si>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</si>
  <si>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</si>
  <si>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</si>
  <si>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</si>
  <si>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</si>
  <si>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</si>
  <si>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</si>
  <si>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</si>
  <si>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</si>
  <si>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</si>
  <si>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</si>
  <si>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</si>
  <si>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</si>
  <si>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</si>
  <si>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</si>
  <si>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</si>
  <si>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</si>
  <si>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</si>
  <si>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</si>
  <si>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</si>
  <si>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</si>
  <si>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</si>
  <si>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</si>
  <si>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</si>
  <si>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</si>
  <si>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</si>
  <si>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</si>
  <si>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</si>
  <si>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</si>
  <si>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</si>
  <si>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</si>
  <si>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</si>
  <si>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</si>
  <si>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</si>
  <si>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</si>
  <si>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</si>
  <si>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</si>
  <si>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</si>
  <si>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</si>
  <si>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</si>
  <si>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</si>
  <si>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</si>
  <si>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</si>
  <si>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</si>
  <si>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</si>
  <si>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</si>
  <si>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</si>
  <si>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</si>
  <si>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</si>
  <si>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</si>
  <si>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</si>
  <si>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</si>
  <si>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</si>
  <si>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</si>
  <si>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</si>
  <si>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</si>
  <si>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</si>
  <si>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</si>
  <si>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</si>
  <si>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</si>
  <si>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</si>
  <si>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</si>
  <si>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</si>
  <si>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</si>
  <si>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</si>
  <si>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</si>
  <si>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</si>
  <si>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</si>
  <si>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</si>
  <si>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</si>
  <si>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</si>
  <si>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</si>
  <si>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</si>
  <si>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</si>
  <si>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</si>
  <si>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</si>
  <si>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</si>
  <si>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</si>
  <si>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</si>
  <si>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</si>
  <si>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</si>
  <si>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</si>
  <si>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</si>
  <si>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</si>
  <si>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</si>
  <si>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</si>
  <si>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</si>
  <si>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</si>
  <si>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</si>
  <si>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</si>
  <si>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</si>
  <si>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</si>
  <si>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</si>
  <si>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</si>
  <si>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</si>
  <si>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</si>
  <si>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</si>
  <si>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</si>
  <si>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</si>
  <si>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</si>
  <si>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</si>
  <si>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</si>
  <si>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</si>
  <si>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</si>
  <si>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</si>
  <si>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</si>
  <si>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</si>
  <si>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</si>
  <si>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</si>
  <si>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</si>
  <si>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</si>
  <si>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</si>
  <si>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</si>
  <si>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</si>
  <si>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</si>
  <si>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</si>
  <si>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</si>
  <si>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</si>
  <si>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</si>
  <si>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</si>
  <si>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</si>
  <si>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</si>
  <si>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</si>
  <si>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</si>
  <si>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</si>
  <si>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</si>
  <si>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</si>
  <si>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</si>
  <si>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</si>
  <si>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</si>
  <si>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</si>
  <si>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</si>
  <si>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</si>
  <si>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</si>
  <si>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</si>
  <si>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</si>
  <si>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</si>
  <si>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</si>
  <si>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</si>
  <si>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</si>
  <si>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</si>
  <si>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</si>
  <si>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</si>
  <si>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</si>
  <si>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</si>
  <si>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</si>
  <si>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</si>
  <si>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</si>
  <si>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</si>
  <si>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</si>
  <si>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</si>
  <si>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</si>
  <si>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</si>
  <si>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</si>
  <si>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</si>
  <si>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</si>
  <si>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</si>
  <si>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</si>
  <si>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</si>
  <si>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</si>
  <si>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</si>
  <si>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</si>
  <si>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</si>
  <si>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</si>
  <si>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</si>
  <si>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</si>
  <si>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</si>
  <si>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</si>
  <si>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</si>
  <si>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</si>
  <si>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</si>
  <si>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</si>
  <si>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</si>
  <si>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</si>
  <si>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</si>
  <si>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</si>
  <si>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</si>
  <si>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</si>
  <si>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</si>
  <si>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</si>
  <si>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</si>
  <si>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</si>
  <si>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</si>
  <si>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</si>
  <si>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</si>
  <si>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</si>
  <si>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</si>
  <si>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</si>
  <si>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</si>
  <si>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</si>
  <si>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</si>
  <si>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</si>
  <si>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</si>
  <si>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</si>
  <si>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</si>
  <si>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</si>
  <si>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</si>
  <si>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</si>
  <si>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</si>
  <si>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</si>
  <si>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</si>
  <si>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</si>
  <si>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</si>
  <si>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</si>
  <si>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</si>
  <si>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</si>
  <si>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</si>
  <si>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</si>
  <si>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</si>
  <si>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</si>
  <si>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</si>
  <si>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</si>
  <si>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</si>
  <si>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</si>
  <si>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</si>
  <si>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</si>
  <si>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</si>
  <si>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</si>
  <si>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</si>
  <si>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</si>
  <si>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</si>
  <si>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</si>
  <si>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</si>
  <si>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</si>
  <si>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</si>
  <si>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</si>
  <si>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</si>
  <si>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</si>
  <si>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</si>
  <si>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</si>
  <si>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</si>
  <si>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</si>
  <si>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</si>
  <si>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</si>
  <si>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</si>
  <si>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</si>
  <si>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</si>
  <si>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</si>
  <si>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</si>
  <si>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</si>
  <si>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</si>
  <si>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</si>
  <si>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</si>
  <si>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</si>
  <si>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</si>
  <si>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</si>
  <si>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</si>
  <si>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</si>
  <si>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</si>
  <si>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</si>
  <si>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</si>
  <si>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</si>
  <si>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</si>
  <si>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</si>
  <si>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</si>
  <si>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</si>
  <si>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</si>
  <si>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</si>
  <si>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</si>
  <si>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</si>
  <si>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</si>
  <si>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</si>
  <si>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</si>
  <si>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</si>
  <si>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</si>
  <si>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</si>
  <si>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</si>
  <si>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</si>
  <si>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</si>
  <si>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</si>
  <si>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</si>
  <si>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</si>
  <si>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</si>
  <si>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</si>
  <si>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</si>
  <si>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</si>
  <si>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</si>
  <si>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</si>
  <si>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</si>
  <si>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</si>
  <si>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</si>
  <si>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</si>
  <si>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</si>
  <si>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</si>
  <si>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</si>
  <si>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</si>
  <si>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</si>
  <si>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</si>
  <si>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</si>
  <si>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</si>
  <si>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</si>
  <si>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</si>
  <si>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</si>
  <si>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</si>
  <si>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</si>
  <si>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</si>
  <si>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</si>
  <si>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</si>
  <si>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</si>
  <si>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</si>
  <si>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</si>
  <si>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</si>
  <si>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</si>
  <si>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</si>
  <si>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</si>
  <si>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</si>
  <si>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</si>
  <si>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</si>
  <si>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</si>
  <si>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</si>
  <si>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</si>
  <si>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</si>
  <si>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</si>
  <si>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</si>
  <si>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</si>
  <si>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</si>
  <si>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</si>
  <si>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</si>
  <si>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</si>
  <si>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</si>
  <si>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</si>
  <si>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</si>
  <si>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</si>
  <si>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</si>
  <si>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</si>
  <si>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</si>
  <si>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</si>
  <si>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</si>
  <si>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</si>
  <si>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</si>
  <si>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</si>
  <si>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</si>
  <si>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</si>
  <si>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</si>
  <si>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</si>
  <si>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</si>
  <si>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</si>
  <si>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</si>
  <si>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</si>
  <si>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</si>
  <si>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</si>
  <si>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</si>
  <si>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</si>
  <si>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</si>
  <si>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</si>
  <si>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</si>
  <si>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</si>
  <si>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</si>
  <si>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</si>
  <si>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</si>
  <si>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</si>
  <si>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</si>
  <si>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</si>
  <si>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</si>
  <si>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</si>
  <si>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</si>
  <si>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</si>
  <si>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</si>
  <si>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</si>
  <si>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</si>
  <si>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</si>
  <si>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</si>
  <si>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</si>
  <si>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</si>
  <si>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</si>
  <si>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</si>
  <si>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</si>
  <si>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</si>
  <si>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</si>
  <si>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</si>
  <si>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</si>
  <si>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</si>
  <si>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</si>
  <si>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</si>
  <si>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</si>
  <si>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</si>
  <si>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</si>
  <si>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</si>
  <si>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</si>
  <si>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</si>
  <si>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</si>
  <si>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</si>
  <si>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</si>
  <si>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</si>
  <si>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</si>
  <si>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</si>
  <si>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</si>
  <si>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</si>
  <si>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</si>
  <si>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</si>
  <si>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</si>
  <si>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</si>
  <si>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</si>
  <si>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</si>
  <si>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</si>
  <si>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</si>
  <si>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</si>
  <si>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</si>
  <si>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</si>
  <si>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</si>
  <si>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</si>
  <si>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</si>
  <si>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</si>
  <si>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</si>
  <si>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</si>
  <si>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</si>
  <si>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</si>
  <si>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</si>
  <si>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</si>
  <si>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</si>
  <si>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</si>
  <si>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</si>
  <si>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</si>
  <si>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</si>
  <si>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</si>
  <si>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</si>
  <si>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</si>
  <si>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</si>
  <si>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</si>
  <si>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</si>
  <si>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</si>
  <si>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</si>
  <si>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</si>
  <si>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</si>
  <si>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</si>
  <si>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</si>
  <si>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</si>
  <si>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</si>
  <si>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</si>
  <si>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</si>
  <si>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</si>
  <si>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</si>
  <si>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</si>
  <si>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</si>
  <si>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</si>
  <si>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</si>
  <si>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</si>
  <si>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</si>
  <si>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</si>
  <si>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</si>
  <si>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</si>
  <si>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</si>
  <si>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</si>
  <si>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</si>
  <si>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</si>
  <si>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</si>
  <si>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</si>
  <si>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</si>
  <si>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</si>
  <si>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</si>
  <si>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</si>
  <si>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</si>
  <si>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</si>
  <si>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</si>
  <si>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</si>
  <si>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</si>
  <si>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</si>
  <si>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</si>
  <si>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</si>
  <si>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</si>
  <si>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</si>
  <si>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</si>
  <si>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</si>
  <si>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</si>
  <si>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</si>
  <si>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</si>
  <si>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</si>
  <si>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</si>
  <si>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</si>
  <si>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</si>
  <si>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</si>
  <si>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</si>
  <si>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</si>
  <si>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</si>
  <si>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</si>
  <si>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</si>
  <si>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</si>
  <si>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</si>
  <si>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</si>
  <si>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</si>
  <si>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</si>
  <si>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</si>
  <si>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</si>
  <si>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</si>
  <si>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</si>
  <si>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</si>
  <si>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</si>
  <si>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</si>
  <si>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</si>
  <si>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</si>
  <si>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</si>
  <si>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</si>
  <si>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</si>
  <si>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</si>
  <si>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</si>
  <si>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</si>
  <si>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</si>
  <si>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</si>
  <si>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</si>
  <si>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</si>
  <si>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</si>
  <si>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</si>
  <si>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</si>
  <si>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</si>
  <si>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</si>
  <si>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</si>
  <si>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</si>
  <si>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</si>
  <si>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</si>
  <si>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</si>
  <si>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</si>
  <si>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</si>
  <si>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</si>
  <si>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</si>
  <si>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</si>
  <si>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</si>
  <si>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</si>
  <si>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</si>
  <si>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</si>
  <si>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</si>
  <si>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</si>
  <si>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</si>
  <si>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</si>
  <si>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</si>
  <si>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</si>
  <si>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</si>
  <si>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</si>
  <si>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</si>
  <si>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</si>
  <si>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</si>
  <si>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</si>
  <si>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</si>
  <si>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</si>
  <si>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</si>
  <si>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</si>
  <si>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</si>
  <si>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</si>
  <si>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</si>
  <si>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</si>
  <si>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</si>
  <si>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</si>
  <si>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</si>
  <si>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</si>
  <si>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</si>
  <si>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</si>
  <si>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</si>
  <si>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</si>
  <si>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</si>
  <si>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</si>
  <si>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</si>
  <si>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</si>
  <si>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</si>
  <si>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</si>
  <si>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</si>
  <si>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</si>
  <si>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</si>
  <si>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</si>
  <si>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</si>
  <si>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</si>
  <si>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</si>
  <si>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</si>
  <si>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</si>
  <si>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</si>
  <si>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</si>
  <si>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</si>
  <si>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</si>
  <si>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</si>
  <si>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</si>
  <si>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</si>
  <si>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</si>
  <si>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</si>
  <si>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</si>
  <si>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</si>
  <si>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</si>
  <si>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</si>
  <si>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</si>
  <si>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</si>
  <si>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</si>
  <si>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</si>
  <si>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</si>
  <si>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</si>
  <si>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</si>
  <si>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</si>
  <si>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</si>
  <si>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</si>
  <si>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</si>
  <si>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</si>
  <si>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</si>
  <si>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</si>
  <si>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</si>
  <si>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</si>
  <si>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</si>
  <si>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</si>
  <si>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</si>
  <si>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</si>
  <si>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</si>
  <si>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</si>
  <si>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</si>
  <si>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</si>
  <si>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</si>
  <si>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</si>
  <si>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</si>
  <si>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</si>
  <si>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</si>
  <si>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</si>
  <si>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</si>
  <si>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</si>
  <si>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</si>
  <si>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</si>
  <si>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</si>
  <si>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</si>
  <si>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</si>
  <si>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</si>
  <si>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</si>
  <si>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</si>
  <si>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</si>
  <si>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</si>
  <si>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</si>
  <si>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</si>
  <si>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</si>
  <si>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</si>
  <si>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</si>
  <si>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</si>
  <si>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</si>
  <si>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</si>
  <si>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</si>
  <si>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</si>
  <si>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</si>
  <si>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</si>
  <si>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</si>
  <si>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</si>
  <si>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</si>
  <si>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</si>
  <si>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</si>
  <si>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</si>
  <si>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</si>
  <si>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</si>
  <si>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</si>
  <si>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</si>
  <si>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</si>
  <si>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</si>
  <si>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</si>
  <si>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</si>
  <si>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</si>
  <si>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</si>
  <si>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</si>
  <si>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</si>
  <si>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</si>
  <si>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</si>
  <si>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</si>
  <si>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</si>
  <si>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</si>
  <si>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</si>
  <si>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</si>
  <si>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</si>
  <si>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</si>
  <si>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</si>
  <si>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</si>
  <si>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</si>
  <si>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</si>
  <si>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</si>
  <si>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</si>
  <si>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</si>
  <si>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</si>
  <si>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</si>
  <si>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</si>
  <si>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</si>
  <si>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</si>
  <si>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</si>
  <si>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</si>
  <si>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</si>
  <si>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</si>
  <si>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</si>
  <si>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</si>
  <si>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</si>
  <si>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</si>
  <si>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</si>
  <si>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</si>
  <si>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</si>
  <si>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</si>
  <si>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</si>
  <si>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</si>
  <si>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</si>
  <si>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</si>
  <si>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</si>
  <si>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</si>
  <si>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</si>
  <si>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</si>
  <si>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</si>
  <si>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</si>
  <si>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</si>
  <si>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</si>
  <si>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</si>
  <si>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</si>
  <si>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</si>
  <si>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</si>
  <si>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</si>
  <si>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</si>
  <si>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</si>
  <si>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</si>
  <si>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</si>
  <si>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</si>
  <si>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</si>
  <si>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</si>
  <si>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</si>
  <si>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</si>
  <si>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</si>
  <si>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</si>
  <si>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</si>
  <si>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</si>
  <si>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DIRECCION GENERAL DE DRAGAS, PRESAS Y BALIZAMIENTO MG</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</si>
  <si>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</si>
  <si>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</si>
  <si>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</si>
  <si>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</si>
  <si>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</si>
  <si>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</si>
  <si>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</si>
  <si>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</si>
  <si>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</si>
  <si>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</si>
  <si>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</si>
  <si>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</si>
  <si>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</si>
  <si>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</si>
  <si>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</si>
  <si>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</si>
  <si>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</si>
  <si>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</si>
  <si>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</si>
  <si>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</si>
  <si>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</si>
  <si>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</si>
  <si>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</si>
  <si>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</si>
  <si>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</si>
  <si>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</si>
  <si>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</si>
  <si>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</si>
  <si>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</si>
  <si>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</si>
  <si>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</si>
  <si>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</si>
  <si>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</si>
  <si>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</si>
  <si>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</si>
  <si>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</si>
  <si>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</si>
  <si>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</si>
  <si>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</si>
  <si>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</si>
  <si>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</si>
  <si>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</si>
  <si>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</si>
  <si>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</si>
  <si>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</si>
  <si>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</si>
  <si>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</si>
  <si>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</si>
  <si>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</si>
  <si>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</si>
  <si>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</si>
  <si>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</si>
  <si>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</si>
  <si>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</si>
  <si>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</si>
  <si>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</si>
  <si>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</si>
  <si>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</si>
  <si>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</si>
  <si>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</si>
  <si>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</si>
  <si>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</si>
  <si>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</si>
  <si>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</si>
  <si>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</si>
  <si>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</si>
  <si>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</si>
  <si>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</si>
  <si>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</si>
  <si>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</si>
  <si>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</si>
  <si>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</si>
  <si>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</si>
  <si>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</si>
  <si>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</si>
  <si>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</si>
  <si>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</si>
  <si>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</si>
  <si>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</si>
  <si>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</si>
  <si>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</si>
  <si>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</si>
  <si>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</si>
  <si>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</si>
  <si>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</si>
  <si>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</si>
  <si>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</si>
  <si>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</si>
  <si>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</si>
  <si>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</si>
  <si>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</si>
  <si>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</si>
  <si>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</si>
  <si>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</si>
  <si>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</si>
  <si>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</si>
  <si>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</si>
  <si>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</si>
  <si>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</si>
  <si>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</si>
  <si>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</si>
  <si>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</si>
  <si>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</si>
  <si>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</si>
  <si>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</si>
  <si>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</si>
  <si>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</si>
  <si>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</si>
  <si>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</si>
  <si>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</si>
  <si>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</si>
  <si>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</si>
  <si>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</si>
  <si>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</si>
  <si>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</si>
  <si>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</si>
  <si>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</si>
  <si>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</si>
  <si>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</si>
  <si>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</si>
  <si>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</si>
  <si>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</si>
  <si>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</si>
  <si>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</si>
  <si>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</si>
  <si>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</si>
  <si>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</si>
  <si>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</si>
  <si>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</si>
  <si>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</si>
  <si>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</si>
  <si>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</si>
  <si>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</si>
  <si>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</si>
  <si>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</si>
  <si>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</si>
  <si>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</si>
  <si>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</si>
  <si>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</si>
  <si>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</si>
  <si>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</si>
  <si>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</si>
  <si>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</si>
  <si>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</si>
  <si>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</si>
  <si>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</si>
  <si>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</si>
  <si>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</si>
  <si>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</si>
  <si>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</si>
  <si>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</si>
  <si>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</si>
  <si>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</si>
  <si>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</si>
  <si>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</si>
  <si>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</si>
  <si>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</si>
  <si>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</si>
  <si>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</si>
  <si>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</si>
  <si>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</si>
  <si>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</si>
  <si>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</si>
  <si>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</si>
  <si>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</si>
  <si>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</si>
  <si>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</si>
  <si>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</si>
  <si>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</si>
  <si>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</si>
  <si>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</si>
  <si>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</si>
  <si>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</si>
  <si>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</si>
  <si>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</si>
  <si>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</si>
  <si>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</si>
  <si>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</si>
  <si>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</si>
  <si>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</si>
  <si>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</si>
  <si>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</si>
  <si>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</si>
  <si>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</si>
  <si>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</si>
  <si>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</si>
  <si>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</si>
  <si>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</si>
  <si>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</si>
  <si>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</si>
  <si>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</si>
  <si>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</si>
  <si>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</si>
  <si>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</si>
  <si>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</si>
  <si>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</si>
  <si>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</si>
  <si>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</si>
  <si>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</si>
  <si>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</si>
  <si>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</si>
  <si>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</si>
  <si>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</si>
  <si>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</si>
  <si>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</si>
  <si>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</si>
  <si>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</si>
  <si>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</si>
  <si>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</si>
  <si>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</si>
  <si>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</si>
  <si>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</si>
  <si>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</si>
  <si>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</si>
  <si>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</si>
  <si>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</si>
  <si>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</si>
  <si>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</si>
  <si>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</si>
  <si>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</si>
  <si>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</si>
  <si>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</si>
  <si>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</si>
  <si>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</si>
  <si>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</si>
  <si>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</si>
  <si>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</si>
  <si>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</si>
  <si>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</si>
  <si>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</si>
  <si>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</si>
  <si>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</si>
  <si>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</si>
  <si>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</si>
  <si>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</si>
  <si>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</si>
  <si>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</si>
  <si>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</si>
  <si>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</si>
  <si>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</si>
  <si>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</si>
  <si>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</si>
  <si>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</si>
  <si>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</si>
  <si>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</si>
  <si>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</si>
  <si>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</si>
  <si>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</si>
  <si>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</si>
  <si>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</si>
  <si>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</si>
  <si>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</si>
  <si>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</si>
  <si>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</si>
  <si>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</si>
  <si>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</si>
  <si>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</si>
  <si>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</si>
  <si>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</si>
  <si>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</si>
  <si>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</si>
  <si>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</si>
  <si>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</si>
  <si>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</si>
  <si>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</si>
  <si>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</si>
  <si>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</si>
  <si>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</si>
  <si>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</si>
  <si>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</si>
  <si>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</si>
  <si>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</si>
  <si>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</si>
  <si>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</si>
  <si>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</si>
  <si>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</si>
  <si>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</si>
  <si>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</si>
  <si>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</si>
  <si>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</si>
  <si>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</si>
  <si>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</si>
  <si>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</si>
  <si>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</si>
  <si>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</si>
  <si>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</si>
  <si>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</si>
  <si>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</si>
  <si>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</si>
  <si>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</si>
  <si>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</si>
  <si>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</si>
  <si>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</si>
  <si>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</si>
  <si>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</si>
  <si>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</si>
  <si>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</si>
  <si>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</si>
  <si>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</si>
  <si>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</si>
  <si>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</si>
  <si>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</si>
  <si>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</si>
  <si>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</si>
  <si>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</si>
  <si>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</si>
  <si>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</si>
  <si>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</si>
  <si>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</si>
  <si>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</si>
  <si>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</si>
  <si>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</si>
  <si>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</si>
  <si>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</si>
  <si>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</si>
  <si>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</si>
  <si>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</si>
  <si>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</si>
  <si>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</si>
  <si>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</si>
  <si>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</si>
  <si>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</si>
  <si>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</si>
  <si>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</si>
  <si>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</si>
  <si>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</si>
  <si>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</si>
  <si>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</si>
  <si>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</si>
  <si>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</si>
  <si>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</si>
  <si>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</si>
  <si>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</si>
  <si>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</si>
  <si>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</si>
  <si>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</si>
  <si>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</si>
  <si>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</si>
  <si>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</si>
  <si>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</si>
  <si>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</si>
  <si>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</si>
  <si>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</si>
  <si>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</si>
  <si>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</si>
  <si>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</si>
  <si>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</si>
  <si>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</si>
  <si>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</si>
  <si>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</si>
  <si>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</si>
  <si>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</si>
  <si>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</si>
  <si>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</si>
  <si>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</si>
  <si>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</si>
  <si>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</si>
  <si>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</si>
  <si>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</si>
  <si>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</si>
  <si>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</si>
  <si>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</si>
  <si>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</si>
  <si>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</si>
  <si>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</si>
  <si>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</si>
  <si>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</si>
  <si>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</si>
  <si>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</si>
  <si>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</si>
  <si>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</si>
  <si>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</si>
  <si>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</si>
  <si>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</si>
  <si>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</si>
  <si>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</si>
  <si>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</si>
  <si>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</si>
  <si>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</si>
  <si>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</si>
  <si>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</si>
  <si>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</si>
  <si>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</si>
  <si>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</si>
  <si>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</si>
  <si>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</si>
  <si>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</si>
  <si>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</si>
  <si>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</si>
  <si>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</si>
  <si>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</si>
  <si>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</si>
  <si>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</si>
  <si>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</si>
  <si>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</si>
  <si>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</si>
  <si>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</si>
  <si>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</si>
  <si>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</si>
  <si>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</si>
  <si>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</si>
  <si>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</si>
  <si>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</si>
  <si>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</si>
  <si>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</si>
  <si>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</si>
  <si>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</si>
  <si>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</si>
  <si>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</si>
  <si>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</si>
  <si>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</si>
  <si>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</si>
  <si>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</si>
  <si>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</si>
  <si>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</si>
  <si>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</si>
  <si>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</si>
  <si>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</si>
  <si>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</si>
  <si>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</si>
  <si>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</si>
  <si>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</si>
  <si>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</si>
  <si>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</si>
  <si>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</si>
  <si>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</si>
  <si>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</si>
  <si>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</si>
  <si>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</si>
  <si>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</si>
  <si>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</si>
  <si>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</si>
  <si>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</si>
  <si>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</si>
  <si>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</si>
  <si>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</si>
  <si>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</si>
  <si>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</si>
  <si>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</si>
  <si>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</si>
  <si>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</si>
  <si>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</si>
  <si>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</si>
  <si>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</si>
  <si>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</si>
  <si>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</si>
  <si>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</si>
  <si>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</si>
  <si>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</si>
  <si>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</si>
  <si>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</si>
  <si>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</si>
  <si>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</si>
  <si>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</si>
  <si>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</si>
  <si>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</si>
  <si>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</si>
  <si>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</si>
  <si>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</si>
  <si>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</si>
  <si>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</si>
  <si>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</si>
  <si>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</si>
  <si>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</si>
  <si>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</si>
  <si>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</si>
  <si>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</si>
  <si>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</si>
  <si>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</si>
  <si>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</si>
  <si>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</si>
  <si>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</si>
  <si>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</si>
  <si>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</si>
  <si>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</si>
  <si>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</si>
  <si>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</si>
  <si>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</si>
  <si>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</si>
  <si>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</si>
  <si>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</si>
  <si>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</si>
  <si>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</si>
  <si>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</si>
  <si>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</si>
  <si>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</si>
  <si>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</si>
  <si>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</si>
  <si>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</si>
  <si>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</si>
  <si>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</si>
  <si>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</si>
  <si>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</si>
  <si>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</si>
  <si>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</si>
  <si>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</si>
  <si>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</si>
  <si>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</si>
  <si>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</si>
  <si>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</si>
  <si>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</si>
  <si>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</si>
  <si>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</si>
  <si>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</si>
  <si>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</si>
  <si>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</si>
  <si>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</si>
  <si>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</si>
  <si>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</si>
  <si>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</si>
  <si>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</si>
  <si>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</si>
  <si>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</si>
  <si>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</si>
  <si>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</si>
  <si>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</si>
  <si>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</si>
  <si>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</si>
  <si>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</si>
  <si>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</si>
  <si>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</si>
  <si>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</si>
  <si>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</si>
  <si>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</si>
  <si>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</si>
  <si>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</si>
  <si>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</si>
  <si>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</si>
  <si>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</si>
  <si>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</si>
  <si>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</si>
  <si>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</si>
  <si>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</si>
  <si>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</si>
  <si>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</si>
  <si>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</si>
  <si>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</si>
  <si>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</si>
  <si>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</si>
  <si>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</si>
  <si>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</si>
  <si>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</si>
  <si>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</si>
  <si>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</si>
  <si>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</si>
  <si>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</si>
  <si>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</si>
  <si>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</si>
  <si>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</si>
  <si>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</si>
  <si>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</si>
  <si>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</si>
  <si>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</si>
  <si>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</si>
  <si>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</si>
  <si>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</si>
  <si>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</si>
  <si>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</si>
  <si>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</si>
  <si>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</si>
  <si>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</si>
  <si>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</si>
  <si>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</si>
  <si>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</si>
  <si>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</si>
  <si>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</si>
  <si>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</si>
  <si>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</si>
  <si>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</si>
  <si>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</si>
  <si>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</si>
  <si>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</si>
  <si>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</si>
  <si>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</si>
  <si>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</si>
  <si>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</si>
  <si>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</si>
  <si>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</si>
  <si>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</si>
  <si>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</si>
  <si>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</si>
  <si>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</si>
  <si>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</si>
  <si>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</si>
  <si>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</si>
  <si>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</si>
  <si>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</si>
  <si>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</si>
  <si>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</si>
  <si>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</si>
  <si>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</si>
  <si>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</si>
  <si>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</si>
  <si>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</si>
  <si>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</si>
  <si>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</si>
  <si>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</si>
  <si>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</si>
  <si>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</si>
  <si>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</si>
  <si>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</si>
  <si>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</si>
  <si>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</si>
  <si>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</si>
  <si>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</si>
  <si>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</si>
  <si>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</si>
  <si>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</si>
  <si>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</si>
  <si>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</si>
  <si>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</si>
  <si>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</si>
  <si>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</si>
  <si>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</si>
  <si>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</si>
  <si>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</si>
  <si>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</si>
  <si>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</si>
  <si>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</si>
  <si>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</si>
  <si>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</si>
  <si>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</si>
  <si>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</si>
  <si>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</si>
  <si>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</si>
  <si>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</si>
  <si>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</si>
  <si>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</si>
  <si>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</si>
  <si>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</si>
  <si>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</si>
  <si>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</si>
  <si>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</si>
  <si>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</si>
  <si>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</si>
  <si>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</si>
  <si>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</si>
  <si>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</si>
  <si>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</si>
  <si>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</si>
  <si>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</si>
  <si>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</si>
  <si>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</si>
  <si>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</si>
  <si>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</si>
  <si>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</si>
  <si>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</si>
  <si>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</si>
  <si>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</si>
  <si>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</si>
  <si>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</si>
  <si>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</si>
  <si>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</si>
  <si>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</si>
  <si>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</si>
  <si>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</si>
  <si>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</si>
  <si>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</si>
  <si>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</si>
  <si>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</si>
  <si>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</si>
  <si>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</si>
  <si>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</si>
  <si>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</si>
  <si>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</si>
  <si>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</si>
  <si>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</si>
  <si>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</si>
  <si>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</si>
  <si>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</si>
  <si>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</si>
  <si>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</si>
  <si>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</si>
  <si>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</si>
  <si>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</si>
  <si>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</si>
  <si>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</si>
  <si>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</si>
  <si>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</si>
  <si>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</si>
  <si>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</si>
  <si>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</si>
  <si>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</si>
  <si>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</si>
  <si>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</si>
  <si>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</si>
  <si>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</si>
  <si>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</si>
  <si>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</si>
  <si>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</si>
  <si>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</si>
  <si>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</si>
  <si>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</si>
  <si>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</si>
  <si>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</si>
  <si>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</si>
  <si>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</si>
  <si>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</si>
  <si>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</si>
  <si>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</si>
  <si>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</si>
  <si>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</si>
  <si>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</si>
  <si>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</si>
  <si>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</si>
  <si>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</si>
  <si>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</si>
  <si>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</si>
  <si>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</si>
  <si>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</si>
  <si>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</si>
  <si>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</si>
  <si>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</si>
  <si>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</si>
  <si>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</si>
  <si>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</si>
  <si>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</si>
  <si>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</si>
  <si>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</si>
  <si>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</si>
  <si>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</si>
  <si>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</si>
  <si>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</si>
  <si>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</si>
  <si>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</si>
  <si>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</si>
  <si>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</si>
  <si>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</si>
  <si>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</si>
  <si>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</si>
  <si>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</si>
  <si>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</si>
  <si>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</si>
  <si>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</si>
  <si>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</si>
  <si>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</si>
  <si>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</si>
  <si>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</si>
  <si>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</si>
  <si>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</si>
  <si>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</si>
  <si>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</si>
  <si>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</si>
  <si>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</si>
  <si>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</si>
  <si>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</si>
  <si>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</si>
  <si>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</si>
  <si>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</si>
  <si>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</si>
  <si>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</si>
  <si>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</si>
  <si>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</si>
  <si>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</si>
  <si>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</si>
  <si>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</si>
  <si>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</si>
  <si>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</si>
  <si>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</si>
  <si>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</si>
  <si>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</si>
  <si>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</si>
  <si>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</si>
  <si>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</si>
  <si>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</si>
  <si>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</si>
  <si>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</si>
  <si>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</si>
  <si>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</si>
  <si>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</si>
  <si>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</si>
  <si>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</si>
  <si>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</si>
  <si>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</si>
  <si>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</si>
  <si>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</si>
  <si>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</si>
  <si>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</si>
  <si>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</si>
  <si>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</si>
  <si>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</si>
  <si>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</si>
  <si>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</si>
  <si>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</si>
  <si>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</si>
  <si>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</si>
  <si>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</si>
  <si>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</si>
  <si>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</si>
  <si>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</si>
  <si>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</si>
  <si>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</si>
  <si>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</si>
  <si>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</si>
  <si>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</si>
  <si>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</si>
  <si>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</si>
  <si>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</si>
  <si>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</si>
  <si>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</si>
  <si>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</si>
  <si>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</si>
  <si>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</si>
  <si>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</si>
  <si>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</si>
  <si>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</si>
  <si>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</si>
  <si>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</si>
  <si>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</si>
  <si>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</si>
  <si>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</si>
  <si>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</si>
  <si>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</si>
  <si>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</si>
  <si>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</si>
  <si>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</si>
  <si>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</si>
  <si>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</si>
  <si>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</si>
  <si>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</si>
  <si>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</si>
  <si>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</si>
  <si>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</si>
  <si>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</si>
  <si>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</si>
  <si>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</si>
  <si>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</si>
  <si>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</si>
  <si>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</si>
  <si>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</si>
  <si>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</si>
  <si>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</si>
  <si>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</si>
  <si>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</si>
  <si>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</si>
  <si>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</si>
  <si>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</si>
  <si>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</si>
  <si>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</si>
  <si>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</si>
  <si>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</si>
  <si>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</si>
  <si>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</si>
  <si>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</si>
  <si>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</si>
  <si>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</si>
  <si>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</si>
  <si>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</si>
  <si>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</si>
  <si>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</si>
  <si>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</si>
  <si>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</si>
  <si>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</si>
  <si>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</si>
  <si>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</si>
  <si>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</si>
  <si>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</si>
  <si>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</si>
  <si>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</si>
  <si>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</si>
  <si>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</si>
  <si>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</si>
  <si>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</si>
  <si>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</si>
  <si>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</si>
  <si>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</si>
  <si>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</si>
  <si>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</si>
  <si>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</si>
  <si>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</si>
  <si>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</si>
  <si>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</si>
  <si>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</si>
  <si>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</si>
  <si>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</si>
  <si>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</si>
  <si>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</si>
  <si>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</si>
  <si>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</si>
  <si>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</si>
  <si>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</si>
  <si>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</si>
  <si>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</si>
  <si>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</si>
  <si>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</si>
  <si>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</si>
  <si>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</si>
  <si>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</si>
  <si>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</si>
  <si>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</si>
  <si>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</si>
  <si>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</si>
  <si>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</si>
  <si>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</si>
  <si>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</si>
  <si>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</si>
  <si>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</si>
  <si>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</si>
  <si>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</si>
  <si>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</si>
  <si>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</si>
  <si>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</si>
  <si>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</si>
  <si>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</si>
  <si>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</si>
  <si>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</si>
  <si>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</si>
  <si>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</si>
  <si>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</si>
  <si>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</si>
  <si>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</si>
  <si>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</si>
  <si>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</si>
  <si>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</si>
  <si>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</si>
  <si>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</si>
  <si>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</si>
  <si>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</si>
  <si>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</si>
  <si>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</si>
  <si>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</si>
  <si>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</si>
  <si>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</si>
  <si>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</si>
  <si>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</si>
  <si>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</si>
  <si>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</si>
  <si>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</si>
  <si>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</si>
  <si>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</si>
  <si>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</si>
  <si>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</si>
  <si>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</si>
  <si>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</si>
  <si>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</si>
  <si>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</si>
  <si>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</si>
  <si>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</si>
  <si>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</si>
  <si>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</si>
  <si>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</si>
  <si>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</si>
  <si>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</si>
  <si>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</si>
  <si>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</si>
  <si>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</si>
  <si>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</si>
  <si>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</si>
  <si>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</si>
  <si>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</si>
  <si>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</si>
  <si>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</si>
  <si>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</si>
  <si>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</si>
  <si>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</si>
  <si>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</si>
  <si>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</si>
  <si>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</si>
  <si>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</si>
  <si>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</si>
  <si>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</si>
  <si>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</si>
  <si>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</si>
  <si>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</si>
  <si>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</si>
  <si>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</si>
  <si>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</si>
  <si>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</si>
  <si>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</si>
  <si>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</si>
  <si>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</si>
  <si>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</si>
  <si>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</si>
  <si>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</si>
  <si>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</si>
  <si>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</si>
  <si>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</si>
  <si>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</si>
  <si>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</si>
  <si>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</si>
  <si>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</si>
  <si>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</si>
  <si>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</si>
  <si>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</si>
  <si>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</si>
  <si>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</si>
  <si>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</si>
  <si>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</si>
  <si>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</si>
  <si>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</si>
  <si>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</si>
  <si>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</si>
  <si>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</si>
  <si>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</si>
  <si>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</si>
  <si>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</si>
  <si>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</si>
  <si>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</si>
  <si>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</si>
  <si>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</si>
  <si>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</si>
  <si>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</si>
  <si>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</si>
  <si>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</si>
  <si>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</si>
  <si>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</si>
  <si>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</si>
  <si>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</si>
  <si>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</si>
  <si>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</si>
  <si>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</si>
  <si>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</si>
  <si>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</si>
  <si>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</si>
  <si>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</si>
  <si>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</si>
  <si>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</si>
  <si>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</si>
  <si>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</si>
  <si>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</si>
  <si>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</si>
  <si>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</si>
  <si>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</si>
  <si>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</si>
  <si>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</si>
  <si>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</si>
  <si>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</si>
  <si>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</si>
  <si>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</si>
  <si>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</si>
  <si>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</si>
  <si>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</si>
  <si>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</si>
  <si>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</si>
  <si>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</si>
  <si>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</si>
  <si>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</si>
  <si>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</si>
  <si>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</si>
  <si>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</si>
  <si>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</si>
  <si>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</si>
  <si>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</si>
  <si>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</si>
  <si>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</si>
  <si>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</si>
  <si>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</si>
  <si>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</si>
  <si>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</si>
  <si>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</si>
  <si>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</si>
  <si>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</si>
  <si>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</si>
  <si>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</si>
  <si>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</si>
  <si>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</si>
  <si>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</si>
  <si>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</si>
  <si>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</si>
  <si>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</si>
  <si>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</si>
  <si>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</si>
  <si>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</si>
  <si>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</si>
  <si>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</si>
  <si>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</si>
  <si>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</si>
  <si>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</si>
  <si>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</si>
  <si>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</si>
  <si>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</si>
  <si>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</si>
  <si>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</si>
  <si>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</si>
  <si>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</si>
  <si>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</si>
  <si>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</si>
  <si>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</si>
  <si>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</si>
  <si>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</si>
  <si>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</si>
  <si>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</si>
  <si>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</si>
  <si>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</si>
  <si>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</si>
  <si>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</si>
  <si>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</si>
  <si>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</si>
  <si>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</si>
  <si>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</si>
  <si>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</si>
  <si>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</si>
  <si>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</si>
  <si>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</si>
  <si>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</si>
  <si>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</si>
  <si>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</si>
  <si>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</si>
  <si>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</si>
  <si>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</si>
  <si>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</si>
  <si>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</si>
  <si>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</si>
  <si>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</si>
  <si>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</si>
  <si>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</si>
  <si>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</si>
  <si>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</si>
  <si>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</si>
  <si>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</si>
  <si>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</si>
  <si>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</si>
  <si>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</si>
  <si>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</si>
  <si>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</si>
  <si>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</si>
  <si>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</si>
  <si>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</si>
  <si>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</si>
  <si>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</si>
  <si>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</si>
  <si>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</si>
  <si>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</si>
  <si>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</si>
  <si>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</si>
  <si>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</si>
  <si>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</si>
  <si>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</si>
  <si>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</si>
  <si>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</si>
  <si>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</si>
  <si>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</si>
  <si>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</si>
  <si>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</si>
  <si>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</si>
  <si>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</si>
  <si>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</si>
  <si>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</si>
  <si>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</si>
  <si>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</si>
  <si>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</si>
  <si>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</si>
  <si>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</si>
  <si>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</si>
  <si>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</si>
  <si>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</si>
  <si>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</si>
  <si>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</si>
  <si>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</si>
  <si>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</si>
  <si>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</si>
  <si>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</si>
  <si>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</si>
  <si>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</si>
  <si>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</si>
  <si>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</si>
  <si>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</si>
  <si>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</si>
  <si>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</si>
  <si>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</si>
  <si>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</si>
  <si>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</si>
  <si>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</si>
  <si>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</si>
  <si>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</si>
  <si>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</si>
  <si>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</si>
  <si>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</si>
  <si>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</si>
  <si>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</si>
  <si>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</si>
  <si>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</si>
  <si>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</si>
  <si>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</si>
  <si>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</si>
  <si>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</si>
  <si>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</si>
  <si>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</si>
  <si>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</si>
  <si>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</si>
  <si>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</si>
  <si>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</si>
  <si>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</si>
  <si>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</si>
  <si>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</si>
  <si>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</si>
  <si>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</si>
  <si>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</si>
  <si>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</si>
  <si>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</si>
  <si>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</si>
  <si>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</si>
  <si>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</si>
  <si>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</si>
  <si>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</si>
  <si>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</si>
  <si>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</si>
  <si>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</si>
  <si>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</si>
  <si>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</si>
  <si>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</si>
  <si>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</si>
  <si>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</si>
  <si>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</si>
  <si>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</si>
  <si>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</si>
  <si>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</si>
  <si>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</si>
  <si>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</si>
  <si>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</si>
  <si>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</si>
  <si>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</si>
  <si>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</si>
  <si>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</si>
  <si>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</si>
  <si>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</si>
  <si>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</si>
  <si>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</si>
  <si>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</si>
  <si>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</si>
  <si>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</si>
  <si>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</si>
  <si>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</si>
  <si>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</si>
  <si>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</si>
  <si>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</si>
  <si>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</si>
  <si>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</si>
  <si>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</si>
  <si>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</si>
  <si>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</si>
  <si>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</si>
  <si>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</si>
  <si>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</si>
  <si>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</si>
  <si>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</si>
  <si>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</si>
  <si>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</si>
  <si>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</si>
  <si>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</si>
  <si>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</si>
  <si>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</si>
  <si>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</si>
  <si>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</si>
  <si>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</si>
  <si>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</si>
  <si>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</si>
  <si>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</si>
  <si>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</si>
  <si>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</si>
  <si>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</si>
  <si>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</si>
  <si>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</si>
  <si>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</si>
  <si>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</si>
  <si>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</si>
  <si>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</si>
  <si>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</si>
  <si>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</si>
  <si>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</si>
  <si>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</si>
  <si>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</si>
  <si>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</si>
  <si>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</si>
  <si>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</si>
  <si>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</si>
  <si>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</si>
  <si>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</si>
  <si>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</si>
  <si>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</si>
  <si>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</si>
  <si>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</si>
  <si>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</si>
  <si>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</si>
  <si>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</si>
  <si>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</si>
  <si>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</si>
  <si>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</si>
  <si>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</si>
  <si>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</si>
  <si>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</si>
  <si>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</si>
  <si>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</si>
  <si>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</si>
  <si>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</si>
  <si>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</si>
  <si>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</si>
  <si>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</si>
  <si>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</si>
  <si>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</si>
  <si>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</si>
  <si>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</si>
  <si>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</si>
  <si>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</si>
  <si>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</si>
  <si>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</si>
  <si>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</si>
  <si>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</si>
  <si>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</si>
  <si>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</si>
  <si>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</si>
  <si>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</si>
  <si>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</si>
  <si>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</si>
  <si>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</si>
  <si>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</si>
  <si>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</si>
  <si>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</si>
  <si>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</si>
  <si>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</si>
  <si>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</si>
  <si>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</si>
  <si>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</si>
  <si>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</si>
  <si>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</si>
  <si>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</si>
  <si>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</si>
  <si>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</si>
  <si>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</si>
  <si>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</si>
  <si>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</si>
  <si>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</si>
  <si>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</si>
  <si>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</si>
  <si>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</si>
  <si>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</si>
  <si>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</si>
  <si>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</si>
  <si>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</si>
  <si>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</si>
  <si>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</si>
  <si>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</si>
  <si>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</si>
  <si>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</si>
  <si>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</si>
  <si>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</si>
  <si>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</si>
  <si>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</si>
  <si>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</si>
  <si>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</si>
  <si>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</si>
  <si>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</si>
  <si>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</si>
  <si>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</si>
  <si>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</si>
  <si>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</si>
  <si>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</si>
  <si>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</si>
  <si>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</si>
  <si>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</si>
  <si>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</si>
  <si>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</si>
  <si>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</si>
  <si>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</si>
  <si>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</si>
  <si>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</si>
  <si>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</si>
  <si>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</si>
  <si>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</si>
  <si>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</si>
  <si>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</si>
  <si>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</si>
  <si>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</si>
  <si>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</si>
  <si>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</si>
  <si>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</si>
  <si>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</si>
  <si>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</si>
  <si>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</si>
  <si>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</si>
  <si>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</si>
  <si>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</si>
  <si>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</si>
  <si>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</si>
  <si>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</si>
  <si>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</si>
  <si>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</si>
  <si>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</si>
  <si>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</si>
  <si>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</si>
  <si>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</si>
  <si>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</si>
  <si>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</si>
  <si>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</si>
  <si>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</si>
  <si>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</si>
  <si>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</si>
  <si>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</si>
  <si>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</si>
  <si>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</si>
  <si>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</si>
  <si>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</si>
  <si>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</si>
  <si>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</si>
  <si>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</si>
  <si>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</si>
  <si>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</si>
  <si>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</si>
  <si>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</si>
  <si>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</si>
  <si>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</si>
  <si>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</si>
  <si>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</si>
  <si>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</si>
  <si>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</si>
  <si>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</si>
  <si>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</si>
  <si>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</si>
  <si>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</si>
  <si>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</si>
  <si>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</si>
  <si>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</si>
  <si>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</si>
  <si>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</si>
  <si>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</si>
  <si>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</si>
  <si>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</si>
  <si>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</si>
  <si>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</si>
  <si>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</si>
  <si>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</si>
  <si>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</si>
  <si>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</si>
  <si>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</si>
  <si>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</si>
  <si>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</si>
  <si>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</si>
  <si>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</si>
  <si>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</si>
  <si>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</si>
  <si>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</si>
  <si>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</si>
  <si>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</si>
  <si>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</si>
  <si>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</si>
  <si>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</si>
  <si>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</si>
  <si>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</si>
  <si>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</si>
  <si>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</si>
  <si>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</si>
  <si>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</si>
  <si>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</si>
  <si>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</si>
  <si>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</si>
  <si>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</si>
  <si>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</si>
  <si>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</si>
  <si>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</si>
  <si>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</si>
  <si>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</si>
  <si>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</si>
  <si>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</si>
  <si>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</si>
  <si>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</si>
  <si>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</si>
  <si>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</si>
  <si>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</si>
  <si>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</si>
  <si>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</si>
  <si>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</si>
  <si>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</si>
  <si>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</si>
  <si>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</si>
  <si>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</si>
  <si>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</si>
  <si>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</si>
  <si>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</si>
  <si>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</si>
  <si>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</si>
  <si>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</si>
  <si>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</si>
  <si>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</si>
  <si>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</si>
  <si>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</si>
  <si>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</si>
  <si>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</si>
  <si>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</si>
  <si>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</si>
  <si>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</si>
  <si>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</si>
  <si>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</si>
  <si>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</si>
  <si>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</si>
  <si>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</si>
  <si>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</si>
  <si>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</si>
  <si>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</si>
  <si>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</si>
  <si>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</si>
  <si>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</si>
  <si>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</si>
  <si>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</si>
  <si>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</si>
  <si>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</si>
  <si>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</si>
  <si>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</si>
  <si>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</si>
  <si>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</si>
  <si>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</si>
  <si>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</si>
  <si>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</si>
  <si>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</si>
  <si>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</si>
  <si>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</si>
  <si>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</si>
  <si>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</si>
  <si>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</si>
  <si>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</si>
  <si>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</si>
  <si>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</si>
  <si>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</si>
  <si>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</si>
  <si>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</si>
  <si>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</si>
  <si>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</si>
  <si>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</si>
  <si>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</si>
  <si>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</si>
  <si>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</si>
  <si>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</si>
  <si>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</si>
  <si>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</si>
  <si>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</si>
  <si>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</si>
  <si>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</si>
  <si>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</si>
  <si>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</si>
  <si>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</si>
  <si>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</si>
  <si>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</si>
  <si>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</si>
  <si>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</si>
  <si>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</si>
  <si>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</si>
  <si>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</si>
  <si>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</si>
  <si>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</si>
  <si>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</si>
  <si>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</si>
  <si>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</si>
  <si>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</si>
  <si>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</si>
  <si>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</si>
  <si>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</si>
  <si>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</si>
  <si>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</si>
  <si>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</si>
  <si>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</si>
  <si>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</si>
  <si>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</si>
  <si>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</si>
  <si>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</si>
  <si>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</si>
  <si>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</si>
  <si>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</si>
  <si>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</si>
  <si>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</si>
  <si>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</si>
  <si>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</si>
  <si>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</si>
  <si>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</si>
  <si>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</si>
  <si>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</si>
  <si>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</si>
  <si>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</si>
  <si>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</si>
  <si>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</si>
  <si>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</si>
  <si>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</si>
  <si>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</si>
  <si>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</si>
  <si>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</si>
  <si>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</si>
  <si>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</si>
  <si>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</si>
  <si>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</si>
  <si>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</si>
  <si>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</si>
  <si>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</si>
  <si>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</si>
  <si>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</si>
  <si>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</si>
  <si>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</si>
  <si>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</si>
  <si>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</si>
  <si>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</si>
  <si>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</si>
  <si>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</si>
  <si>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</si>
  <si>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</si>
  <si>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</si>
  <si>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</si>
  <si>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</si>
  <si>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</si>
  <si>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</si>
  <si>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</si>
  <si>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</si>
  <si>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</si>
  <si>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</si>
  <si>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</si>
  <si>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</si>
  <si>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</si>
  <si>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</si>
  <si>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</si>
  <si>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</si>
  <si>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</si>
  <si>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</si>
  <si>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</si>
  <si>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</si>
  <si>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</si>
  <si>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</si>
  <si>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</si>
  <si>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</si>
  <si>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</si>
  <si>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</si>
  <si>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</si>
  <si>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</si>
  <si>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</si>
  <si>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</si>
  <si>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</si>
  <si>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</si>
  <si>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</si>
  <si>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</si>
  <si>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</si>
  <si>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</si>
  <si>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</si>
  <si>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</si>
  <si>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</si>
  <si>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</si>
  <si>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</si>
  <si>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</si>
  <si>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</si>
  <si>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</si>
  <si>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</si>
  <si>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</si>
  <si>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</si>
  <si>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</si>
  <si>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</si>
  <si>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</si>
  <si>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</si>
  <si>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</si>
  <si>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</si>
  <si>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</si>
  <si>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</si>
  <si>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</si>
  <si>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</si>
  <si>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</si>
  <si>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</si>
  <si>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</si>
  <si>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</si>
  <si>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</si>
  <si>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</si>
  <si>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</si>
  <si>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</si>
  <si>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</si>
  <si>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</si>
  <si>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</si>
  <si>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</si>
  <si>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</si>
  <si>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</si>
  <si>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</si>
  <si>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</si>
  <si>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</si>
  <si>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</si>
  <si>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</si>
  <si>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</si>
  <si>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</si>
  <si>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</si>
  <si>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</si>
  <si>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</si>
  <si>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</si>
  <si>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</si>
  <si>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</si>
  <si>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</si>
  <si>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</si>
  <si>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</si>
  <si>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</si>
  <si>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</si>
  <si>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</si>
  <si>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</si>
  <si>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</si>
  <si>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</si>
  <si>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</si>
  <si>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</si>
  <si>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</si>
  <si>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</si>
  <si>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</si>
  <si>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</si>
  <si>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</si>
  <si>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</si>
  <si>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</si>
  <si>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</si>
  <si>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</si>
  <si>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</si>
  <si>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</si>
  <si>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</si>
  <si>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</si>
  <si>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</si>
  <si>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</si>
  <si>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</si>
  <si>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</si>
  <si>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</si>
  <si>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</si>
  <si>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</si>
  <si>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</si>
  <si>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</si>
  <si>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</si>
  <si>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</si>
  <si>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</si>
  <si>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</si>
  <si>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</si>
  <si>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</si>
  <si>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</si>
  <si>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</si>
  <si>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</si>
  <si>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</si>
  <si>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</si>
  <si>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</si>
  <si>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</si>
  <si>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</si>
  <si>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</si>
  <si>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</si>
  <si>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</si>
  <si>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</si>
  <si>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</si>
  <si>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</si>
  <si>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</si>
  <si>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</si>
  <si>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</si>
  <si>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</si>
  <si>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</si>
  <si>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</si>
  <si>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</si>
  <si>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</si>
  <si>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</si>
  <si>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</si>
  <si>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</si>
  <si>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</si>
  <si>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</si>
  <si>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</si>
  <si>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</si>
  <si>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</si>
  <si>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</si>
  <si>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</si>
  <si>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</si>
  <si>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</si>
  <si>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</si>
  <si>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</si>
  <si>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</si>
  <si>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</si>
  <si>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</si>
  <si>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</si>
  <si>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</si>
  <si>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</si>
  <si>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</si>
  <si>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</si>
  <si>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</si>
  <si>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</si>
  <si>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</si>
  <si>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</si>
  <si>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</si>
  <si>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</si>
  <si>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</si>
  <si>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</si>
  <si>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</si>
  <si>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</si>
  <si>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</si>
  <si>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</si>
  <si>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</si>
  <si>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</si>
  <si>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</si>
  <si>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</si>
  <si>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</si>
  <si>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</si>
  <si>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</si>
  <si>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</si>
  <si>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</si>
  <si>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</si>
  <si>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</si>
  <si>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</si>
  <si>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</si>
  <si>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</si>
  <si>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</si>
  <si>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</si>
  <si>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</si>
  <si>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</si>
  <si>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</si>
  <si>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</si>
  <si>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</si>
  <si>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</si>
  <si>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</si>
  <si>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</si>
  <si>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</si>
  <si>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</si>
  <si>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</si>
  <si>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</si>
  <si>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</si>
  <si>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</si>
  <si>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</si>
  <si>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</si>
  <si>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</si>
  <si>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</si>
  <si>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</si>
  <si>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</si>
  <si>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</si>
  <si>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</si>
  <si>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</si>
  <si>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</si>
  <si>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</si>
  <si>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</si>
  <si>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</si>
  <si>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</si>
  <si>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</si>
  <si>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</si>
  <si>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</si>
  <si>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</si>
  <si>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</si>
  <si>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</si>
  <si>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</si>
  <si>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</si>
  <si>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</si>
  <si>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</si>
  <si>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</si>
  <si>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</si>
  <si>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</si>
  <si>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</si>
  <si>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</si>
  <si>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</si>
  <si>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</si>
  <si>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</si>
  <si>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</si>
  <si>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</si>
  <si>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</si>
  <si>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</si>
  <si>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</si>
  <si>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</si>
  <si>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</si>
  <si>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</si>
  <si>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</si>
  <si>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</si>
  <si>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</si>
  <si>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</si>
  <si>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</si>
  <si>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</si>
  <si>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</si>
  <si>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</si>
  <si>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</si>
  <si>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</si>
  <si>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</si>
  <si>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</si>
  <si>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</si>
  <si>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</si>
  <si>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</si>
  <si>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</si>
  <si>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</si>
  <si>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</si>
  <si>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</si>
  <si>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</si>
  <si>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</si>
  <si>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</si>
  <si>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</si>
  <si>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</si>
  <si>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</si>
  <si>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</si>
  <si>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</si>
  <si>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</si>
  <si>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</si>
  <si>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</si>
  <si>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</si>
  <si>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</si>
  <si>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</si>
  <si>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</si>
  <si>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</si>
  <si>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</si>
  <si>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</si>
  <si>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</si>
  <si>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</si>
  <si>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</si>
  <si>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</si>
  <si>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</si>
  <si>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</si>
  <si>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</si>
  <si>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</si>
  <si>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</si>
  <si>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</si>
  <si>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</si>
  <si>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</si>
  <si>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</si>
  <si>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</si>
  <si>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</si>
  <si>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</si>
  <si>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</si>
  <si>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</si>
  <si>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</si>
  <si>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</si>
  <si>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</si>
  <si>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</si>
  <si>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</si>
  <si>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</si>
  <si>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</si>
  <si>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</si>
  <si>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</si>
  <si>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</si>
  <si>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</si>
  <si>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</si>
  <si>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</si>
  <si>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</si>
  <si>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</si>
  <si>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</si>
  <si>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</si>
  <si>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</si>
  <si>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</si>
  <si>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</si>
  <si>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</si>
  <si>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</si>
  <si>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</si>
  <si>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</si>
  <si>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</si>
  <si>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</si>
  <si>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</si>
  <si>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</si>
  <si>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</si>
  <si>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</si>
  <si>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</si>
  <si>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</si>
  <si>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</si>
  <si>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</si>
  <si>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</si>
  <si>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</si>
  <si>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</si>
  <si>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</si>
  <si>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</si>
  <si>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</si>
  <si>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</si>
  <si>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</si>
  <si>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</si>
  <si>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</si>
  <si>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</si>
  <si>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</si>
  <si>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</si>
  <si>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</si>
  <si>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</si>
  <si>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</si>
  <si>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</si>
  <si>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</si>
  <si>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</si>
  <si>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</si>
  <si>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</si>
  <si>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</si>
  <si>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</si>
  <si>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</si>
  <si>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</si>
  <si>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</si>
  <si>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</si>
  <si>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</si>
  <si>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</si>
  <si>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</si>
  <si>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</si>
  <si>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</si>
  <si>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</si>
  <si>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</si>
  <si>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</si>
  <si>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</si>
  <si>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</si>
  <si>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</si>
  <si>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</si>
  <si>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</si>
  <si>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</si>
  <si>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</si>
  <si>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</si>
  <si>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</si>
  <si>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</si>
  <si>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</si>
  <si>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</si>
  <si>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</si>
  <si>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</si>
  <si>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</si>
  <si>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</si>
  <si>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</si>
  <si>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</si>
  <si>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</si>
  <si>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</si>
  <si>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</si>
  <si>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</si>
  <si>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</si>
  <si>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</si>
  <si>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</si>
  <si>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</si>
  <si>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</si>
  <si>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</si>
  <si>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</si>
  <si>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</si>
  <si>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</si>
  <si>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</si>
  <si>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</si>
  <si>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</si>
  <si>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</si>
  <si>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</si>
  <si>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</si>
  <si>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</si>
  <si>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</si>
  <si>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</si>
  <si>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</si>
  <si>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</si>
  <si>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</si>
  <si>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</si>
  <si>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</si>
  <si>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</si>
  <si>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</si>
  <si>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</si>
  <si>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</si>
  <si>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</si>
  <si>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</si>
  <si>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</si>
  <si>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</si>
  <si>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</si>
  <si>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</si>
  <si>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</si>
  <si>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</si>
  <si>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</si>
  <si>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</si>
  <si>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</si>
  <si>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</si>
  <si>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</si>
  <si>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</si>
  <si>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</si>
  <si>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</si>
  <si>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</si>
  <si>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</si>
  <si>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</si>
  <si>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</si>
  <si>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</si>
  <si>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</si>
  <si>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</si>
  <si>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</si>
  <si>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</si>
  <si>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</si>
  <si>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</si>
  <si>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</si>
  <si>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</si>
  <si>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</si>
  <si>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</si>
  <si>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</si>
  <si>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</si>
  <si>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</si>
  <si>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</si>
  <si>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</si>
  <si>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</si>
  <si>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</si>
  <si>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</si>
  <si>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</si>
  <si>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</si>
  <si>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</si>
  <si>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</si>
  <si>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</si>
  <si>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</si>
  <si>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</si>
  <si>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</si>
  <si>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</si>
  <si>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</si>
  <si>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</si>
  <si>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</si>
  <si>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</si>
  <si>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</si>
  <si>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</si>
  <si>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</si>
  <si>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</si>
  <si>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</si>
  <si>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</si>
  <si>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</si>
  <si>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</si>
  <si>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</si>
  <si>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</si>
  <si>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</si>
  <si>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</si>
  <si>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</si>
  <si>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</si>
  <si>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</si>
  <si>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</si>
  <si>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</si>
  <si>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</si>
  <si>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</si>
  <si>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</si>
  <si>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</si>
  <si>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</si>
  <si>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</si>
  <si>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</si>
  <si>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</si>
  <si>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</si>
  <si>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</si>
  <si>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</si>
  <si>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</si>
  <si>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</si>
  <si>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</si>
  <si>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</si>
  <si>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</si>
  <si>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</si>
  <si>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</si>
  <si>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</si>
  <si>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</si>
  <si>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</si>
  <si>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</si>
  <si>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</si>
  <si>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</si>
  <si>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</si>
  <si>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</si>
  <si>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</si>
  <si>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</si>
  <si>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</si>
  <si>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</si>
  <si>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</si>
  <si>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</si>
  <si>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</si>
  <si>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</si>
  <si>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</si>
  <si>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</si>
  <si>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</si>
  <si>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</si>
  <si>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</si>
  <si>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</si>
  <si>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</si>
  <si>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</si>
  <si>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</si>
  <si>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</si>
  <si>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</si>
  <si>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</si>
  <si>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</si>
  <si>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</si>
  <si>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</si>
  <si>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</si>
  <si>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</si>
  <si>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</si>
  <si>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</si>
  <si>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</si>
  <si>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</si>
  <si>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</si>
  <si>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</si>
  <si>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</si>
  <si>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</si>
  <si>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</si>
  <si>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</si>
  <si>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</si>
  <si>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</si>
  <si>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</si>
  <si>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</si>
  <si>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</si>
  <si>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</si>
  <si>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</si>
  <si>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</si>
  <si>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</si>
  <si>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</si>
  <si>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</si>
  <si>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</si>
  <si>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</si>
  <si>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</si>
  <si>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</si>
  <si>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</si>
  <si>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</si>
  <si>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</si>
  <si>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</si>
  <si>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</si>
  <si>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</si>
  <si>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</si>
  <si>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</si>
  <si>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</si>
  <si>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</si>
  <si>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</si>
  <si>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</si>
  <si>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</si>
  <si>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</si>
  <si>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</si>
  <si>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</si>
  <si>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</si>
  <si>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</si>
  <si>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</si>
  <si>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</si>
  <si>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</si>
  <si>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</si>
  <si>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</si>
  <si>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</si>
  <si>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</si>
  <si>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</si>
  <si>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</si>
  <si>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</si>
  <si>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</si>
  <si>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</si>
  <si>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</si>
  <si>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</si>
  <si>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</si>
  <si>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</si>
  <si>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</si>
  <si>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</si>
  <si>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</si>
  <si>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</si>
  <si>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</si>
  <si>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</si>
  <si>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</si>
  <si>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</si>
  <si>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</si>
  <si>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</si>
  <si>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</si>
  <si>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</si>
  <si>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</si>
  <si>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</si>
  <si>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</si>
  <si>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</si>
  <si>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</si>
  <si>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</si>
  <si>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</si>
  <si>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</si>
  <si>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</si>
  <si>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</si>
  <si>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</si>
  <si>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</si>
  <si>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</si>
  <si>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</si>
  <si>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</si>
  <si>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</si>
  <si>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</si>
  <si>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</si>
  <si>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</si>
  <si>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</si>
  <si>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</si>
  <si>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</si>
  <si>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</si>
  <si>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</si>
  <si>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</si>
  <si>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</si>
  <si>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</si>
  <si>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</si>
  <si>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</si>
  <si>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</si>
  <si>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</si>
  <si>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</si>
  <si>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</si>
  <si>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</si>
  <si>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</si>
  <si>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</si>
  <si>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</si>
  <si>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</si>
  <si>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</si>
  <si>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</si>
  <si>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</si>
  <si>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</si>
  <si>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</si>
  <si>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</si>
  <si>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</si>
  <si>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</si>
  <si>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</si>
  <si>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</si>
  <si>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</si>
  <si>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</si>
  <si>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</si>
  <si>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</si>
  <si>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</si>
  <si>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</si>
  <si>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</si>
  <si>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</si>
  <si>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</si>
  <si>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</si>
  <si>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</si>
  <si>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</si>
  <si>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</si>
  <si>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</si>
  <si>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</si>
  <si>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</si>
  <si>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</si>
  <si>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</si>
  <si>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</si>
  <si>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</si>
  <si>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</si>
  <si>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</si>
  <si>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</si>
  <si>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</si>
  <si>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</si>
  <si>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</si>
  <si>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</si>
  <si>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</si>
  <si>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</si>
  <si>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</si>
  <si>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</si>
  <si>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</si>
  <si>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</si>
  <si>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</si>
  <si>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</si>
  <si>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</si>
  <si>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</si>
  <si>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</si>
  <si>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</si>
  <si>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</si>
  <si>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</si>
  <si>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</si>
  <si>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</si>
  <si>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</si>
  <si>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</si>
  <si>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</si>
  <si>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</si>
  <si>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</si>
  <si>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</si>
  <si>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</si>
  <si>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</si>
  <si>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</si>
  <si>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</si>
  <si>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</si>
  <si>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</si>
  <si>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</si>
  <si>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</si>
  <si>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</si>
  <si>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</si>
  <si>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</si>
  <si>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</si>
  <si>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</si>
  <si>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</si>
  <si>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</si>
  <si>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</si>
  <si>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</si>
  <si>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</si>
  <si>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</si>
  <si>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</si>
  <si>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</si>
  <si>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</si>
  <si>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</si>
  <si>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</si>
  <si>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</si>
  <si>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</si>
  <si>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</si>
  <si>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</si>
  <si>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</si>
  <si>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</si>
  <si>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</si>
  <si>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</si>
  <si>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</si>
  <si>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</si>
  <si>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</si>
  <si>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</si>
  <si>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</si>
  <si>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</si>
  <si>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</si>
  <si>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</si>
  <si>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</si>
  <si>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</si>
  <si>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</si>
  <si>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</si>
  <si>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</si>
  <si>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</si>
  <si>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</si>
  <si>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</si>
  <si>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</si>
  <si>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</si>
  <si>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</si>
  <si>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</si>
  <si>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</si>
  <si>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</si>
  <si>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</si>
  <si>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</si>
  <si>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</si>
  <si>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</si>
  <si>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</si>
  <si>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</si>
  <si>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</si>
  <si>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</si>
  <si>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</si>
  <si>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</si>
  <si>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</si>
  <si>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</si>
  <si>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</si>
  <si>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</si>
  <si>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</si>
  <si>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</si>
  <si>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</si>
  <si>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</si>
  <si>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</si>
  <si>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</si>
  <si>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</si>
  <si>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</si>
  <si>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</si>
  <si>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</si>
  <si>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</si>
  <si>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</si>
  <si>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</si>
  <si>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</si>
  <si>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</si>
  <si>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</si>
  <si>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</si>
  <si>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</si>
  <si>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</si>
  <si>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</si>
  <si>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</si>
  <si>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</si>
  <si>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</si>
  <si>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</si>
  <si>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</si>
  <si>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</si>
  <si>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</si>
  <si>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</si>
  <si>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</si>
  <si>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</si>
  <si>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</si>
  <si>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</si>
  <si>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</si>
  <si>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</si>
  <si>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</si>
  <si>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</si>
  <si>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</si>
  <si>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</si>
  <si>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</si>
  <si>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</si>
  <si>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</si>
  <si>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</si>
  <si>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</si>
  <si>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</si>
  <si>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</si>
  <si>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</si>
  <si>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</si>
  <si>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</si>
  <si>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</si>
  <si>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</si>
  <si>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</si>
  <si>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</si>
  <si>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</si>
  <si>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</si>
  <si>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</si>
  <si>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</si>
  <si>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</si>
  <si>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</si>
  <si>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</si>
  <si>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</si>
  <si>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</si>
  <si>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</si>
  <si>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</si>
  <si>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</si>
  <si>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</si>
  <si>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</si>
  <si>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</si>
  <si>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</si>
  <si>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</si>
  <si>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</si>
  <si>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</si>
  <si>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</si>
  <si>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</si>
  <si>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</si>
  <si>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</si>
  <si>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</si>
  <si>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</si>
  <si>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</si>
  <si>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</si>
  <si>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</si>
  <si>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</si>
  <si>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</si>
  <si>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</si>
  <si>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</si>
  <si>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</si>
  <si>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</si>
  <si>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</si>
  <si>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</si>
  <si>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</si>
  <si>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</si>
  <si>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</si>
  <si>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</si>
  <si>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</si>
  <si>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</si>
  <si>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</si>
  <si>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</si>
  <si>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</si>
  <si>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</si>
  <si>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</si>
  <si>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</si>
  <si>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</si>
  <si>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</si>
  <si>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</si>
  <si>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</si>
  <si>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</si>
  <si>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</si>
  <si>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</si>
  <si>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</si>
  <si>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</si>
  <si>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</si>
  <si>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</si>
  <si>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</si>
  <si>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</si>
  <si>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</si>
  <si>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</si>
  <si>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</si>
  <si>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</si>
  <si>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</si>
  <si>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</si>
  <si>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</si>
  <si>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</si>
  <si>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</si>
  <si>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</si>
  <si>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</si>
  <si>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</si>
  <si>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</si>
  <si>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</si>
  <si>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</si>
  <si>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</si>
  <si>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</si>
  <si>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</si>
  <si>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</si>
  <si>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</si>
  <si>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</si>
  <si>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</si>
  <si>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</si>
  <si>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</si>
  <si>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</si>
  <si>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</si>
  <si>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</si>
  <si>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</si>
  <si>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</si>
  <si>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</si>
  <si>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</si>
  <si>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</si>
  <si>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</si>
  <si>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</si>
  <si>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</si>
  <si>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</si>
  <si>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</si>
  <si>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</si>
  <si>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</si>
  <si>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</si>
  <si>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</si>
  <si>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</si>
  <si>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</si>
  <si>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</si>
  <si>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</si>
  <si>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</si>
  <si>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</si>
  <si>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</si>
  <si>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</si>
  <si>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</si>
  <si>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</si>
  <si>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</si>
  <si>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</si>
  <si>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</si>
  <si>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</si>
  <si>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</si>
  <si>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</si>
  <si>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</si>
  <si>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</si>
  <si>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</si>
  <si>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</si>
  <si>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</si>
  <si>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</si>
  <si>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</si>
  <si>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</si>
  <si>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</si>
  <si>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</si>
  <si>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</si>
  <si>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</si>
  <si>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</si>
  <si>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</si>
  <si>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</si>
  <si>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</si>
  <si>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</si>
  <si>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</si>
  <si>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</si>
  <si>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</si>
  <si>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</si>
  <si>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</si>
  <si>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</si>
  <si>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</si>
  <si>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</si>
  <si>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</si>
  <si>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</si>
  <si>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</si>
  <si>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</si>
  <si>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</si>
  <si>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</si>
  <si>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</si>
  <si>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</si>
  <si>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</si>
  <si>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</si>
  <si>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</si>
  <si>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</si>
  <si>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</si>
  <si>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</si>
  <si>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</si>
  <si>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</si>
  <si>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</si>
  <si>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</si>
  <si>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</si>
  <si>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</si>
  <si>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</si>
  <si>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</si>
  <si>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</si>
  <si>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</si>
  <si>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</si>
  <si>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</si>
  <si>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</si>
  <si>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</si>
  <si>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</si>
  <si>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</si>
  <si>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</si>
  <si>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</si>
  <si>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</si>
  <si>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</si>
  <si>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</si>
  <si>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</si>
  <si>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</si>
  <si>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</si>
  <si>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</si>
  <si>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</si>
  <si>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</si>
  <si>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</si>
  <si>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</si>
  <si>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</si>
  <si>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</si>
  <si>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</si>
  <si>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</si>
  <si>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</si>
  <si>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</si>
  <si>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</si>
  <si>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</si>
  <si>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</si>
  <si>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</si>
  <si>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</si>
  <si>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</si>
  <si>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</si>
  <si>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</si>
  <si>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</si>
  <si>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</si>
  <si>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</si>
  <si>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</si>
  <si>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</si>
  <si>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</si>
  <si>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</si>
  <si>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</si>
  <si>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</si>
  <si>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</si>
  <si>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</si>
  <si>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</si>
  <si>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</si>
  <si>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</si>
  <si>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</si>
  <si>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</si>
  <si>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</si>
  <si>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</si>
  <si>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</si>
  <si>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</si>
  <si>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</si>
  <si>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</si>
  <si>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</si>
  <si>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</si>
  <si>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</si>
  <si>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</si>
  <si>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</si>
  <si>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</si>
  <si>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</si>
  <si>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</si>
  <si>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</si>
  <si>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</si>
  <si>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</si>
  <si>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</si>
  <si>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</si>
  <si>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</si>
  <si>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</si>
  <si>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</si>
  <si>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</si>
  <si>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</si>
  <si>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</si>
  <si>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</si>
  <si>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</si>
  <si>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</si>
  <si>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</si>
  <si>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</si>
  <si>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</si>
  <si>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</si>
  <si>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</si>
  <si>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</si>
  <si>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</si>
  <si>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</si>
  <si>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</si>
  <si>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</si>
  <si>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</si>
  <si>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</si>
  <si>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</si>
  <si>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</si>
  <si>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</si>
  <si>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</si>
  <si>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</si>
  <si>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</si>
  <si>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</si>
  <si>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</si>
  <si>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</si>
  <si>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</si>
  <si>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</si>
  <si>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</si>
  <si>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</si>
  <si>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</si>
  <si>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</si>
  <si>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</si>
  <si>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</si>
  <si>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</si>
  <si>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</si>
  <si>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</si>
  <si>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</si>
  <si>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</si>
  <si>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</si>
  <si>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</si>
  <si>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</si>
  <si>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</si>
  <si>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</si>
  <si>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</si>
  <si>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</si>
  <si>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</si>
  <si>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</si>
  <si>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</si>
  <si>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</si>
  <si>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</si>
  <si>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</si>
  <si>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</si>
  <si>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</si>
  <si>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</si>
  <si>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</si>
  <si>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</si>
  <si>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</si>
  <si>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</si>
  <si>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</si>
  <si>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</si>
  <si>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</si>
  <si>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</si>
  <si>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</si>
  <si>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</si>
  <si>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</si>
  <si>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</si>
  <si>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</si>
  <si>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</si>
  <si>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</si>
  <si>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</si>
  <si>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</si>
  <si>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</si>
  <si>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</si>
  <si>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</si>
  <si>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</si>
  <si>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</si>
  <si>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</si>
  <si>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</si>
  <si>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</si>
  <si>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</si>
  <si>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</si>
  <si>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</si>
  <si>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</si>
  <si>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</si>
  <si>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</si>
  <si>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</si>
  <si>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</si>
  <si>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</si>
  <si>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</si>
  <si>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</si>
  <si>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</si>
  <si>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</si>
  <si>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</si>
  <si>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</si>
  <si>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</si>
  <si>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</si>
  <si>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</si>
  <si>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</si>
  <si>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</si>
  <si>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</si>
  <si>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</si>
  <si>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</si>
  <si>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</si>
  <si>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</si>
  <si>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</si>
  <si>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</si>
  <si>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</si>
  <si>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</si>
  <si>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</si>
  <si>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</si>
  <si>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</si>
  <si>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</si>
  <si>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</si>
  <si>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</si>
  <si>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</si>
  <si>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</si>
  <si>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</si>
  <si>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</si>
  <si>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</si>
  <si>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</si>
  <si>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</si>
  <si>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</si>
  <si>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</si>
  <si>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</si>
  <si>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</si>
  <si>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</si>
  <si>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</si>
  <si>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</si>
  <si>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</si>
  <si>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</si>
  <si>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</si>
  <si>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</si>
  <si>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</si>
  <si>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</si>
  <si>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</si>
  <si>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</si>
  <si>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</si>
  <si>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</si>
  <si>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</si>
  <si>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</si>
  <si>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</si>
  <si>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</si>
  <si>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</si>
  <si>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</si>
  <si>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</si>
  <si>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</si>
  <si>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</si>
  <si>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</si>
  <si>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</si>
  <si>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</si>
  <si>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</si>
  <si>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</si>
  <si>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</si>
  <si>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</si>
  <si>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</si>
  <si>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</si>
  <si>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</si>
  <si>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</si>
  <si>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</si>
  <si>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</si>
  <si>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</si>
  <si>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</si>
  <si>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</si>
  <si>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</si>
  <si>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</si>
  <si>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</si>
  <si>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</si>
  <si>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</si>
  <si>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</si>
  <si>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</si>
  <si>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</si>
  <si>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</si>
  <si>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</si>
  <si>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</si>
  <si>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</si>
  <si>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</si>
  <si>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</si>
  <si>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</si>
  <si>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</si>
  <si>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</si>
  <si>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</si>
  <si>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</si>
  <si>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</si>
  <si>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</si>
  <si>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</si>
  <si>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</si>
  <si>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</si>
  <si>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</si>
  <si>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</si>
  <si>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</si>
  <si>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</si>
  <si>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</si>
  <si>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</si>
  <si>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</si>
  <si>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</si>
  <si>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</si>
  <si>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</si>
  <si>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</si>
  <si>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</si>
  <si>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</si>
  <si>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</si>
  <si>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</si>
  <si>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</si>
  <si>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</si>
  <si>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</si>
  <si>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</si>
  <si>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</si>
  <si>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</si>
  <si>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</si>
  <si>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</si>
  <si>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</si>
  <si>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</si>
  <si>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</si>
  <si>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</si>
  <si>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</si>
  <si>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</si>
  <si>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</si>
  <si>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</si>
  <si>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</si>
  <si>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</si>
  <si>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</si>
  <si>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</si>
  <si>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</si>
  <si>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</si>
  <si>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</si>
  <si>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</si>
  <si>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</si>
  <si>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</si>
  <si>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</si>
  <si>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</si>
  <si>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</si>
  <si>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</si>
  <si>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</si>
  <si>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</si>
  <si>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</si>
  <si>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</si>
  <si>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</si>
  <si>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</si>
  <si>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</si>
  <si>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</si>
  <si>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</si>
  <si>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</si>
  <si>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</si>
  <si>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</si>
  <si>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</si>
  <si>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</si>
  <si>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</si>
  <si>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</si>
  <si>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</si>
  <si>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</si>
  <si>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</si>
  <si>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</si>
  <si>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</si>
  <si>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</si>
  <si>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</si>
  <si>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</si>
  <si>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</si>
  <si>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</si>
  <si>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</si>
  <si>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</si>
  <si>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</si>
  <si>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</si>
  <si>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</si>
  <si>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</si>
  <si>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</si>
  <si>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</si>
  <si>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</si>
  <si>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</si>
  <si>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</si>
  <si>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</si>
  <si>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</si>
  <si>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</si>
  <si>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</si>
  <si>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</si>
  <si>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</si>
  <si>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</si>
  <si>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</si>
  <si>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</si>
  <si>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</si>
  <si>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</si>
  <si>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</si>
  <si>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</si>
  <si>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</si>
  <si>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</si>
  <si>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</si>
  <si>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</si>
  <si>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</si>
  <si>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</si>
  <si>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</si>
  <si>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</si>
  <si>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</si>
  <si>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</si>
  <si>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</si>
  <si>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</si>
  <si>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</si>
  <si>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</si>
  <si>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</si>
  <si>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</si>
  <si>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</si>
  <si>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</si>
  <si>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</si>
  <si>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</si>
  <si>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</si>
  <si>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</si>
  <si>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</si>
  <si>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</si>
  <si>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</si>
  <si>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</si>
  <si>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</si>
  <si>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</si>
  <si>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</si>
  <si>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</si>
  <si>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</si>
  <si>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</si>
  <si>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</si>
  <si>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</si>
  <si>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</si>
  <si>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</si>
  <si>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</si>
  <si>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</si>
  <si>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</si>
  <si>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</si>
  <si>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</si>
  <si>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</si>
  <si>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</si>
  <si>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</si>
  <si>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</si>
  <si>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</si>
  <si>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</si>
  <si>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</si>
  <si>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</si>
  <si>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</si>
  <si>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</si>
  <si>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</si>
  <si>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</si>
  <si>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</si>
  <si>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</si>
  <si>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</si>
  <si>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</si>
  <si>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</si>
  <si>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</si>
  <si>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</si>
  <si>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</si>
  <si>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</si>
  <si>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</si>
  <si>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</si>
  <si>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</si>
  <si>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</si>
  <si>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</si>
  <si>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</si>
  <si>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</si>
  <si>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</si>
  <si>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</si>
  <si>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</si>
  <si>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</si>
  <si>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</si>
  <si>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</si>
  <si>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</si>
  <si>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</si>
  <si>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</si>
  <si>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</si>
  <si>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</si>
  <si>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</si>
  <si>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</si>
  <si>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</si>
  <si>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</si>
  <si>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</si>
  <si>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</si>
  <si>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</si>
  <si>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</si>
  <si>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</si>
  <si>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</si>
  <si>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</si>
  <si>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</si>
  <si>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</si>
  <si>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</si>
  <si>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</si>
  <si>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</si>
  <si>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</si>
  <si>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</si>
  <si>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</si>
  <si>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</si>
  <si>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</si>
  <si>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</si>
  <si>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</si>
  <si>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</si>
  <si>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</si>
  <si>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</si>
  <si>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</si>
  <si>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</si>
  <si>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</si>
  <si>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</si>
  <si>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</si>
  <si>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</si>
  <si>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</si>
  <si>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</si>
  <si>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</si>
  <si>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</si>
  <si>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</si>
  <si>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</si>
  <si>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</si>
  <si>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</si>
  <si>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</si>
  <si>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</si>
  <si>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</si>
  <si>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</si>
  <si>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</si>
  <si>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</si>
  <si>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</si>
  <si>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</si>
  <si>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</si>
  <si>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</si>
  <si>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</si>
  <si>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</si>
  <si>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</si>
  <si>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</si>
  <si>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</si>
  <si>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</si>
  <si>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</si>
  <si>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</si>
  <si>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</si>
  <si>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</si>
  <si>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</si>
  <si>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</si>
  <si>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</si>
  <si>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</si>
  <si>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</si>
  <si>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</si>
  <si>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</si>
  <si>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</si>
  <si>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</si>
  <si>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</si>
  <si>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</si>
  <si>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</si>
  <si>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</si>
  <si>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</si>
  <si>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</si>
  <si>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</si>
  <si>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</si>
  <si>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</si>
  <si>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</si>
  <si>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</si>
  <si>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</si>
  <si>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</si>
  <si>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</si>
  <si>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</si>
  <si>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0203</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</si>
  <si>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</si>
  <si>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</si>
  <si>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</si>
  <si>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</si>
  <si>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</si>
  <si>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</si>
  <si>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</si>
  <si>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</si>
  <si>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</si>
  <si>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</si>
  <si>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</si>
  <si>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</si>
  <si>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</si>
  <si>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</si>
  <si>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</si>
  <si>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</si>
  <si>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</si>
  <si>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</si>
  <si>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</si>
  <si>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</si>
  <si>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</si>
  <si>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</si>
  <si>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</si>
  <si>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</si>
  <si>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</si>
  <si>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</si>
  <si>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</si>
  <si>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</si>
  <si>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</si>
  <si>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</si>
  <si>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</si>
  <si>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</si>
  <si>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</si>
  <si>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</si>
  <si>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</si>
  <si>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</si>
  <si>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</si>
  <si>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</si>
  <si>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</si>
  <si>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</si>
  <si>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</si>
  <si>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</si>
  <si>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</si>
  <si>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</si>
  <si>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</si>
  <si>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</si>
  <si>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</si>
  <si>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</si>
  <si>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</si>
  <si>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</si>
  <si>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</si>
  <si>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</si>
  <si>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</si>
  <si>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</si>
  <si>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</si>
  <si>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</si>
  <si>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</si>
  <si>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</si>
  <si>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</si>
  <si>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</si>
  <si>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</si>
  <si>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</si>
  <si>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</si>
  <si>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</si>
  <si>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</si>
  <si>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</si>
  <si>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</si>
  <si>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</si>
  <si>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</si>
  <si>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</si>
  <si>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</si>
  <si>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</si>
  <si>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</si>
  <si>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</si>
  <si>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</si>
  <si>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</si>
  <si>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</si>
  <si>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</si>
  <si>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</si>
  <si>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</si>
  <si>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</si>
  <si>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</si>
  <si>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</si>
  <si>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</si>
  <si>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</si>
  <si>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</si>
  <si>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</si>
  <si>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</si>
  <si>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</si>
  <si>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</si>
  <si>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</si>
  <si>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</si>
  <si>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</si>
  <si>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</si>
  <si>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</si>
  <si>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</si>
  <si>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</si>
  <si>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</si>
  <si>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</si>
  <si>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</si>
  <si>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</si>
  <si>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</si>
  <si>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</si>
  <si>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</si>
  <si>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</si>
  <si>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</si>
  <si>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</si>
  <si>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</si>
  <si>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</si>
  <si>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</si>
  <si>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</si>
  <si>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</si>
  <si>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</si>
  <si>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</si>
  <si>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</si>
  <si>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</si>
  <si>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</si>
  <si>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</si>
  <si>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</si>
  <si>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</si>
  <si>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</si>
  <si>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</si>
  <si>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</si>
  <si>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</si>
  <si>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</si>
  <si>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</si>
  <si>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</si>
  <si>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</si>
  <si>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</si>
  <si>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</si>
  <si>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</si>
  <si>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</si>
  <si>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</si>
  <si>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</si>
  <si>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</si>
  <si>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</si>
  <si>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</si>
  <si>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</si>
  <si>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</si>
  <si>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</si>
  <si>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</si>
  <si>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</si>
  <si>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</si>
  <si>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</si>
  <si>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</si>
  <si>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</si>
  <si>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</si>
  <si>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</si>
  <si>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</si>
  <si>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</si>
  <si>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</si>
  <si>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</si>
  <si>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</si>
  <si>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</si>
  <si>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</si>
  <si>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</si>
  <si>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</si>
  <si>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</si>
  <si>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</si>
  <si>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</si>
  <si>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</si>
  <si>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</si>
  <si>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</si>
  <si>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</si>
  <si>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</si>
  <si>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</si>
  <si>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</si>
  <si>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</si>
  <si>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</si>
  <si>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</si>
  <si>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</si>
  <si>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</si>
  <si>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</si>
  <si>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</si>
  <si>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</si>
  <si>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</si>
  <si>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</si>
  <si>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</si>
  <si>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</si>
  <si>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</si>
  <si>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</si>
  <si>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</si>
  <si>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</si>
  <si>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</si>
  <si>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</si>
  <si>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</si>
  <si>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</si>
  <si>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</si>
  <si>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</si>
  <si>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</si>
  <si>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</si>
  <si>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</si>
  <si>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</si>
  <si>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</si>
  <si>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</si>
  <si>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</si>
  <si>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</si>
  <si>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</si>
  <si>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</si>
  <si>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</si>
  <si>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</si>
  <si>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</si>
  <si>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</si>
  <si>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</si>
  <si>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</si>
  <si>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</si>
  <si>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</si>
  <si>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</si>
  <si>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</si>
  <si>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</si>
  <si>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</si>
  <si>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</si>
  <si>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</si>
  <si>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</si>
  <si>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</si>
  <si>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</si>
  <si>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</si>
  <si>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</si>
  <si>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</si>
  <si>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</si>
  <si>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</si>
  <si>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</si>
  <si>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</si>
  <si>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</si>
  <si>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</si>
  <si>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</si>
  <si>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</si>
  <si>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</si>
  <si>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</si>
  <si>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</si>
  <si>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</si>
  <si>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</si>
  <si>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</si>
  <si>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</si>
  <si>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</si>
  <si>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</si>
  <si>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</si>
  <si>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</si>
  <si>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</si>
  <si>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</si>
  <si>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</si>
  <si>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</si>
  <si>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</si>
  <si>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</si>
  <si>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</si>
  <si>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</si>
  <si>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</si>
  <si>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</si>
  <si>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</si>
  <si>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</si>
  <si>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</si>
  <si>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</si>
  <si>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</si>
  <si>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</si>
  <si>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</si>
  <si>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</si>
  <si>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</si>
  <si>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</si>
  <si>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</si>
  <si>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</si>
  <si>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</si>
  <si>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</si>
  <si>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</si>
  <si>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</si>
  <si>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</si>
  <si>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</si>
  <si>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</si>
  <si>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</si>
  <si>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</si>
  <si>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</si>
  <si>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</si>
  <si>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</si>
  <si>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</si>
  <si>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</si>
  <si>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</si>
  <si>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</si>
  <si>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</si>
  <si>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</si>
  <si>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</si>
  <si>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</si>
  <si>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</si>
  <si>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</si>
  <si>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</si>
  <si>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</si>
  <si>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</si>
  <si>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</si>
  <si>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</si>
  <si>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</si>
  <si>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</si>
  <si>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</si>
  <si>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</si>
  <si>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</si>
  <si>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</si>
  <si>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</si>
  <si>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</si>
  <si>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</si>
  <si>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</si>
  <si>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</si>
  <si>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</si>
  <si>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</si>
  <si>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</si>
  <si>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</si>
  <si>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</si>
  <si>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</si>
  <si>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</si>
  <si>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</si>
  <si>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</si>
  <si>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</si>
  <si>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</si>
  <si>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</si>
  <si>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</si>
  <si>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</si>
  <si>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</si>
  <si>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</si>
  <si>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</si>
  <si>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</si>
  <si>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</si>
  <si>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</si>
  <si>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</si>
  <si>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</si>
  <si>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</si>
  <si>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</si>
  <si>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</si>
  <si>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</si>
  <si>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</si>
  <si>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</si>
  <si>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</si>
  <si>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</si>
  <si>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</si>
  <si>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</si>
  <si>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</si>
  <si>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</si>
  <si>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</si>
  <si>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</si>
  <si>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</si>
  <si>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</si>
  <si>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</si>
  <si>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</si>
  <si>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</si>
  <si>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</si>
  <si>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</si>
  <si>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</si>
  <si>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</si>
  <si>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</si>
  <si>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</si>
  <si>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</si>
  <si>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</si>
  <si>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</si>
  <si>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</si>
  <si>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</si>
  <si>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</si>
  <si>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</si>
  <si>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</si>
  <si>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</si>
  <si>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</si>
  <si>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</si>
  <si>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</si>
  <si>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</si>
  <si>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</si>
  <si>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</si>
  <si>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</si>
  <si>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</si>
  <si>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</si>
  <si>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</si>
  <si>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</si>
  <si>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</si>
  <si>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</si>
  <si>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</si>
  <si>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</si>
  <si>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</si>
  <si>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</si>
  <si>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</si>
  <si>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</si>
  <si>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</si>
  <si>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</si>
  <si>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</si>
  <si>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</si>
  <si>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</si>
  <si>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</si>
  <si>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</si>
  <si>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</si>
  <si>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</si>
  <si>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</si>
  <si>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</si>
  <si>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</si>
  <si>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</si>
  <si>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</si>
  <si>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</si>
  <si>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</si>
  <si>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</si>
  <si>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</si>
  <si>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</si>
  <si>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</si>
  <si>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</si>
  <si>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</si>
  <si>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</si>
  <si>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</si>
  <si>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</si>
  <si>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</si>
  <si>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</si>
  <si>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</si>
  <si>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</si>
  <si>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</si>
  <si>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</si>
  <si>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</si>
  <si>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</si>
  <si>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</si>
  <si>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</si>
  <si>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</si>
  <si>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</si>
  <si>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</si>
  <si>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</si>
  <si>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</si>
  <si>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</si>
  <si>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</si>
  <si>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</si>
  <si>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</si>
  <si>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</si>
  <si>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</si>
  <si>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</si>
  <si>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</si>
  <si>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</si>
  <si>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</si>
  <si>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</si>
  <si>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</si>
  <si>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</si>
  <si>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</si>
  <si>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</si>
  <si>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</si>
  <si>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</si>
  <si>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</si>
  <si>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</si>
  <si>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</si>
  <si>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</si>
  <si>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</si>
  <si>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</si>
  <si>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</si>
  <si>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</si>
  <si>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</si>
  <si>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</si>
  <si>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</si>
  <si>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</si>
  <si>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</si>
  <si>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</si>
  <si>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</si>
  <si>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</si>
  <si>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</si>
  <si>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</si>
  <si>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</si>
  <si>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</si>
  <si>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</si>
  <si>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</si>
  <si>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</si>
  <si>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</si>
  <si>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</si>
  <si>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</si>
  <si>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</si>
  <si>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</si>
  <si>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</si>
  <si>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</si>
  <si>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</si>
  <si>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</si>
  <si>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</si>
  <si>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</si>
  <si>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</si>
  <si>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</si>
  <si>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</si>
  <si>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</si>
  <si>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</si>
  <si>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</si>
  <si>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</si>
  <si>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</si>
  <si>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</si>
  <si>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</si>
  <si>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</si>
  <si>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</si>
  <si>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</si>
  <si>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</si>
  <si>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</si>
  <si>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</si>
  <si>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</si>
  <si>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</si>
  <si>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</si>
  <si>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</si>
  <si>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</si>
  <si>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</si>
  <si>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</si>
  <si>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</si>
  <si>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</si>
  <si>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</si>
  <si>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</si>
  <si>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</si>
  <si>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</si>
  <si>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</si>
  <si>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</si>
  <si>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</si>
  <si>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</si>
  <si>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</si>
  <si>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</si>
  <si>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</si>
  <si>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</si>
  <si>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</si>
  <si>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</si>
  <si>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</si>
  <si>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</si>
  <si>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</si>
  <si>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</si>
  <si>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</si>
  <si>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</si>
  <si>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</si>
  <si>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</si>
  <si>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</si>
  <si>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</si>
  <si>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</si>
  <si>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</si>
  <si>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</si>
  <si>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</si>
  <si>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</si>
  <si>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</si>
  <si>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</si>
  <si>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</si>
  <si>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</si>
  <si>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</si>
  <si>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</si>
  <si>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</si>
  <si>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</si>
  <si>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</si>
  <si>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</si>
  <si>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</si>
  <si>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</si>
  <si>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</si>
  <si>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</si>
  <si>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</si>
  <si>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</si>
  <si>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</si>
  <si>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</si>
  <si>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</si>
  <si>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</si>
  <si>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</si>
  <si>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</si>
  <si>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</si>
  <si>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</si>
  <si>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</si>
  <si>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</si>
  <si>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</si>
  <si>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</si>
  <si>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</si>
  <si>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</si>
  <si>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</si>
  <si>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</si>
  <si>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</si>
  <si>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</si>
  <si>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</si>
  <si>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</si>
  <si>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</si>
  <si>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</si>
  <si>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</si>
  <si>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</si>
  <si>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</si>
  <si>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</si>
  <si>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</si>
  <si>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</si>
  <si>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</si>
  <si>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</si>
  <si>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</si>
  <si>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</si>
  <si>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</si>
  <si>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</si>
  <si>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</si>
  <si>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</si>
  <si>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</si>
  <si>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</si>
  <si>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</si>
  <si>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</si>
  <si>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</si>
  <si>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</si>
  <si>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</si>
  <si>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</si>
  <si>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</si>
  <si>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</si>
  <si>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</si>
  <si>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</si>
  <si>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</si>
  <si>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</si>
  <si>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</si>
  <si>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</si>
  <si>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</si>
  <si>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</si>
  <si>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</si>
  <si>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</si>
  <si>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</si>
  <si>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</si>
  <si>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</si>
  <si>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</si>
  <si>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</si>
  <si>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</si>
  <si>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</si>
  <si>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</si>
  <si>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</si>
  <si>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</si>
  <si>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</si>
  <si>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</si>
  <si>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</si>
  <si>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</si>
  <si>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</si>
  <si>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</si>
  <si>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</si>
  <si>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</si>
  <si>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</si>
  <si>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</si>
  <si>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</si>
  <si>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</si>
  <si>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</si>
  <si>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</si>
  <si>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</si>
  <si>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</si>
  <si>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</si>
  <si>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</si>
  <si>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</si>
  <si>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</si>
  <si>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</si>
  <si>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</si>
  <si>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</si>
  <si>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</si>
  <si>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</si>
  <si>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</si>
  <si>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</si>
  <si>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</si>
  <si>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</si>
  <si>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</si>
  <si>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</si>
  <si>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</si>
  <si>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</si>
  <si>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</si>
  <si>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</si>
  <si>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</si>
  <si>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</si>
  <si>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</si>
  <si>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</si>
  <si>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</si>
  <si>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</si>
  <si>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</si>
  <si>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</si>
  <si>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</si>
  <si>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</si>
  <si>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</si>
  <si>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</si>
  <si>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</si>
  <si>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</si>
  <si>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</si>
  <si>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</si>
  <si>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</si>
  <si>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</si>
  <si>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</si>
  <si>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</si>
  <si>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</si>
  <si>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</si>
  <si>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</si>
  <si>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</si>
  <si>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</si>
  <si>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</si>
  <si>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</si>
  <si>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</si>
  <si>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</si>
  <si>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</si>
  <si>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</si>
  <si>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</si>
  <si>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</si>
  <si>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</si>
  <si>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</si>
  <si>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</si>
  <si>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</si>
  <si>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</si>
  <si>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</si>
  <si>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</si>
  <si>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</si>
  <si>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</si>
  <si>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</si>
  <si>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</si>
  <si>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</si>
  <si>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</si>
  <si>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</si>
  <si>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</si>
  <si>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</si>
  <si>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</si>
  <si>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</si>
  <si>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</si>
  <si>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</si>
  <si>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</si>
  <si>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</si>
  <si>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</si>
  <si>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</si>
  <si>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</si>
  <si>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</si>
  <si>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</si>
  <si>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</si>
  <si>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</si>
  <si>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</si>
  <si>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</si>
  <si>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</si>
  <si>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</si>
  <si>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</si>
  <si>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</si>
  <si>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</si>
  <si>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</si>
  <si>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</si>
  <si>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</si>
  <si>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</si>
  <si>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</si>
  <si>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</si>
  <si>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</si>
  <si>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</si>
  <si>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</si>
  <si>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</si>
  <si>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</si>
  <si>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</si>
  <si>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</si>
  <si>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</si>
  <si>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</si>
  <si>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</si>
  <si>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</si>
  <si>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</si>
  <si>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</si>
  <si>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</si>
  <si>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</si>
  <si>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</si>
  <si>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</si>
  <si>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</si>
  <si>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</si>
  <si>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</si>
  <si>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</si>
  <si>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</si>
  <si>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</si>
  <si>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</si>
  <si>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</si>
  <si>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</si>
  <si>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</si>
  <si>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</si>
  <si>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</si>
  <si>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</si>
  <si>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</si>
  <si>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</si>
  <si>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</si>
  <si>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</si>
  <si>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</si>
  <si>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</si>
  <si>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</si>
  <si>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</si>
  <si>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</si>
  <si>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</si>
  <si>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</si>
  <si>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</si>
  <si>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</si>
  <si>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</si>
  <si>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</si>
  <si>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</si>
  <si>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</si>
  <si>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</si>
  <si>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</si>
  <si>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</si>
  <si>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</si>
  <si>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</si>
  <si>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</si>
  <si>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</si>
  <si>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</si>
  <si>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</si>
  <si>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</si>
  <si>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</si>
  <si>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</si>
  <si>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</si>
  <si>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</si>
  <si>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</si>
  <si>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</si>
  <si>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</si>
  <si>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</si>
  <si>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</si>
  <si>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</si>
  <si>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</si>
  <si>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</si>
  <si>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</si>
  <si>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</si>
  <si>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</si>
  <si>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</si>
  <si>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</si>
  <si>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</si>
  <si>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</si>
  <si>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</si>
  <si>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</si>
  <si>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</si>
  <si>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</si>
  <si>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</si>
  <si>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</si>
  <si>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</si>
  <si>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</si>
  <si>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</si>
  <si>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</si>
  <si>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</si>
  <si>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</si>
  <si>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</si>
  <si>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</si>
  <si>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</si>
  <si>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</si>
  <si>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</si>
  <si>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</si>
  <si>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</si>
  <si>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</si>
  <si>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</si>
  <si>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</si>
  <si>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</si>
  <si>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</si>
  <si>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</si>
  <si>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</si>
  <si>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</si>
  <si>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</si>
  <si>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</si>
  <si>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</si>
  <si>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</si>
  <si>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</si>
  <si>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</si>
  <si>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</si>
  <si>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</si>
  <si>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</si>
  <si>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</si>
  <si>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</si>
  <si>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</si>
  <si>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</si>
  <si>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</si>
  <si>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</si>
  <si>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</si>
  <si>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</si>
  <si>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</si>
  <si>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</si>
  <si>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</si>
  <si>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</si>
  <si>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</si>
  <si>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</si>
  <si>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</si>
  <si>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</si>
  <si>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</si>
  <si>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</si>
  <si>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</si>
  <si>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</si>
  <si>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</si>
  <si>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</si>
  <si>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</si>
  <si>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</si>
  <si>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</si>
  <si>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</si>
  <si>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</si>
  <si>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</si>
  <si>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</si>
  <si>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</si>
  <si>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</si>
  <si>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</si>
  <si>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</si>
  <si>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</si>
  <si>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</si>
  <si>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</si>
  <si>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</si>
  <si>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</si>
  <si>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</si>
  <si>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</si>
  <si>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</si>
  <si>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</si>
  <si>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</si>
  <si>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</si>
  <si>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</si>
  <si>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</si>
  <si>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</si>
  <si>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</si>
  <si>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</si>
  <si>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</si>
  <si>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</si>
  <si>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</si>
  <si>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</si>
  <si>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</si>
  <si>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</si>
  <si>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</si>
  <si>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</si>
  <si>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</si>
  <si>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</si>
  <si>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</si>
  <si>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</si>
  <si>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</si>
  <si>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</si>
  <si>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</si>
  <si>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</si>
  <si>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</si>
  <si>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</si>
  <si>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</si>
  <si>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</si>
  <si>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</si>
  <si>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</si>
  <si>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</si>
  <si>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</si>
  <si>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</si>
  <si>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</si>
  <si>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</si>
  <si>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</si>
  <si>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</si>
  <si>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</si>
  <si>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</si>
  <si>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</si>
  <si>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</si>
  <si>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</si>
  <si>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</si>
  <si>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</si>
  <si>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</si>
  <si>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</si>
  <si>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</si>
  <si>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</si>
  <si>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</si>
  <si>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</si>
  <si>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</si>
  <si>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</si>
  <si>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</si>
  <si>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</si>
  <si>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</si>
  <si>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</si>
  <si>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</si>
  <si>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</si>
  <si>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</si>
  <si>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</si>
  <si>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</si>
  <si>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</si>
  <si>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</si>
  <si>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</si>
  <si>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</si>
  <si>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</si>
  <si>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</si>
  <si>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</si>
  <si>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</si>
  <si>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</si>
  <si>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</si>
  <si>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</si>
  <si>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</si>
  <si>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</si>
  <si>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</si>
  <si>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</si>
  <si>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</si>
  <si>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</si>
  <si>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</si>
  <si>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</si>
  <si>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</si>
  <si>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</si>
  <si>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</si>
  <si>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</si>
  <si>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</si>
  <si>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</si>
  <si>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</si>
  <si>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</si>
  <si>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</si>
  <si>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</si>
  <si>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</si>
  <si>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</si>
  <si>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</si>
  <si>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</si>
  <si>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</si>
  <si>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</si>
  <si>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</si>
  <si>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</si>
  <si>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</si>
  <si>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</si>
  <si>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</si>
  <si>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</si>
  <si>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</si>
  <si>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</si>
  <si>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</si>
  <si>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</si>
  <si>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</si>
  <si>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</si>
  <si>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</si>
  <si>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</si>
  <si>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</si>
  <si>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</si>
  <si>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</si>
  <si>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</si>
  <si>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</si>
  <si>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</si>
  <si>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</si>
  <si>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</si>
  <si>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</si>
  <si>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</si>
  <si>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</si>
  <si>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</si>
  <si>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</si>
  <si>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</si>
  <si>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</si>
  <si>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</si>
  <si>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</si>
  <si>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</si>
  <si>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</si>
  <si>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</si>
  <si>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</si>
  <si>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</si>
  <si>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</si>
  <si>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</si>
  <si>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</si>
  <si>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</si>
  <si>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</si>
  <si>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</si>
  <si>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</si>
  <si>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</si>
  <si>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</si>
  <si>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</si>
  <si>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</si>
  <si>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</si>
  <si>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</si>
  <si>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</si>
  <si>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</si>
  <si>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</si>
  <si>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</si>
  <si>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</si>
  <si>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</si>
  <si>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</si>
  <si>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</si>
  <si>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</si>
  <si>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</si>
  <si>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</si>
  <si>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</si>
  <si>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</si>
  <si>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</si>
  <si>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</si>
  <si>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</si>
  <si>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</si>
  <si>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</si>
  <si>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</si>
  <si>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</si>
  <si>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</si>
  <si>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</si>
  <si>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</si>
  <si>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</si>
  <si>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</si>
  <si>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</si>
  <si>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</si>
  <si>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</si>
  <si>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</si>
  <si>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</si>
  <si>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</si>
  <si>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</si>
  <si>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</si>
  <si>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</si>
  <si>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</si>
  <si>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</si>
  <si>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</si>
  <si>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</si>
  <si>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</si>
  <si>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</si>
  <si>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</si>
  <si>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</si>
  <si>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</si>
  <si>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</si>
  <si>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</si>
  <si>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</si>
  <si>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</si>
  <si>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</si>
  <si>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</si>
  <si>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</si>
  <si>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</si>
  <si>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</si>
  <si>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</si>
  <si>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</si>
  <si>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</si>
  <si>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</si>
  <si>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</si>
  <si>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</si>
  <si>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</si>
  <si>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</si>
  <si>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</si>
  <si>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</si>
  <si>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</si>
  <si>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</si>
  <si>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</si>
  <si>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</si>
  <si>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</si>
  <si>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</si>
  <si>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</si>
  <si>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</si>
  <si>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</si>
  <si>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</si>
  <si>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</si>
  <si>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</si>
  <si>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</si>
  <si>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</si>
  <si>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</si>
  <si>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</si>
  <si>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</si>
  <si>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</si>
  <si>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</si>
  <si>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</si>
  <si>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</si>
  <si>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</si>
  <si>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</si>
  <si>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</si>
  <si>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</si>
  <si>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</si>
  <si>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</si>
  <si>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</si>
  <si>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</si>
  <si>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</si>
  <si>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</si>
  <si>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</si>
  <si>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</si>
  <si>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</si>
  <si>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</si>
  <si>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</si>
  <si>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</si>
  <si>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</si>
  <si>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</si>
  <si>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</si>
  <si>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</si>
  <si>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</si>
  <si>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</si>
  <si>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</si>
  <si>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</si>
  <si>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</si>
  <si>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</si>
  <si>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</si>
  <si>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</si>
  <si>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</si>
  <si>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</si>
  <si>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</si>
  <si>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</si>
  <si>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</si>
  <si>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</si>
  <si>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</si>
  <si>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</si>
  <si>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</si>
  <si>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</si>
  <si>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</si>
  <si>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</si>
  <si>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</si>
  <si>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</si>
  <si>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</si>
  <si>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</si>
  <si>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</si>
  <si>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</si>
  <si>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</si>
  <si>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</si>
  <si>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</si>
  <si>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</si>
  <si>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</si>
  <si>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</si>
  <si>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</si>
  <si>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</si>
  <si>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</si>
  <si>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</si>
  <si>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</si>
  <si>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</si>
  <si>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</si>
  <si>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</si>
  <si>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</si>
  <si>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</si>
  <si>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</si>
  <si>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</si>
  <si>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</si>
  <si>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</si>
  <si>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</si>
  <si>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</si>
  <si>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</si>
  <si>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</si>
  <si>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</si>
  <si>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</si>
  <si>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</si>
  <si>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</si>
  <si>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</si>
  <si>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</si>
  <si>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</si>
  <si>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</si>
  <si>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</si>
  <si>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</si>
  <si>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</si>
  <si>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</si>
  <si>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</si>
  <si>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</si>
  <si>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</si>
  <si>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</si>
  <si>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</si>
  <si>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</si>
  <si>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</si>
  <si>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</si>
  <si>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</si>
  <si>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</si>
  <si>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</si>
  <si>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</si>
  <si>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</si>
  <si>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</si>
  <si>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</si>
  <si>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</si>
  <si>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</si>
  <si>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</si>
  <si>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</si>
  <si>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</si>
  <si>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</si>
  <si>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</si>
  <si>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</si>
  <si>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</si>
  <si>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</si>
  <si>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</si>
  <si>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</si>
  <si>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</si>
  <si>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</si>
  <si>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</si>
  <si>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</si>
  <si>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</si>
  <si>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</si>
  <si>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</si>
  <si>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</si>
  <si>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</si>
  <si>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</si>
  <si>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</si>
  <si>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</si>
  <si>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</si>
  <si>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</si>
  <si>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</si>
  <si>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</si>
  <si>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</si>
  <si>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</si>
  <si>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</si>
  <si>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</si>
  <si>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</si>
  <si>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</si>
  <si>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</si>
  <si>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</si>
  <si>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</si>
  <si>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</si>
  <si>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</si>
  <si>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</si>
  <si>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</si>
  <si>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</si>
  <si>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</si>
  <si>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</si>
  <si>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</si>
  <si>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</si>
  <si>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</si>
  <si>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</si>
  <si>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</si>
  <si>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</si>
  <si>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</si>
  <si>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</si>
  <si>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</si>
  <si>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</si>
  <si>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</si>
  <si>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</si>
  <si>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</si>
  <si>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</si>
  <si>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</si>
  <si>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</si>
  <si>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</si>
  <si>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</si>
  <si>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</si>
  <si>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</si>
  <si>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</si>
  <si>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</si>
  <si>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</si>
  <si>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</si>
  <si>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</si>
  <si>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</si>
  <si>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</si>
  <si>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</si>
  <si>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</si>
  <si>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</si>
  <si>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</si>
  <si>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</si>
  <si>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</si>
  <si>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</si>
  <si>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</si>
  <si>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</si>
  <si>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</si>
  <si>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</si>
  <si>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</si>
  <si>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</si>
  <si>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</si>
  <si>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</si>
  <si>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</si>
  <si>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</si>
  <si>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</si>
  <si>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</si>
  <si>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</si>
  <si>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</si>
  <si>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</si>
  <si>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</si>
  <si>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</si>
  <si>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</si>
  <si>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</si>
  <si>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</si>
  <si>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</si>
  <si>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</si>
  <si>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</si>
  <si>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</si>
  <si>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</si>
  <si>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</si>
  <si>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</si>
  <si>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</si>
  <si>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</si>
  <si>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</si>
  <si>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</si>
  <si>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</si>
  <si>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</si>
  <si>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</si>
  <si>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</si>
  <si>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</si>
  <si>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</si>
  <si>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</si>
  <si>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</si>
  <si>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</si>
  <si>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</si>
  <si>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</si>
  <si>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</si>
  <si>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</si>
  <si>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</si>
  <si>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</si>
  <si>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</si>
  <si>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</si>
  <si>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</si>
  <si>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</si>
  <si>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</si>
  <si>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</si>
  <si>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</si>
  <si>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</si>
  <si>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</si>
  <si>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</si>
  <si>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</si>
  <si>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</si>
  <si>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</si>
  <si>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</si>
  <si>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</si>
  <si>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</si>
  <si>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</si>
  <si>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</si>
  <si>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</si>
  <si>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</si>
  <si>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</si>
  <si>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</si>
  <si>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</si>
  <si>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</si>
  <si>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</si>
  <si>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</si>
  <si>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</si>
  <si>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</si>
  <si>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</si>
  <si>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</si>
  <si>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</si>
  <si>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</si>
  <si>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</si>
  <si>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</si>
  <si>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</si>
  <si>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</si>
  <si>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</si>
  <si>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</si>
  <si>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</si>
  <si>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</si>
  <si>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</si>
  <si>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</si>
  <si>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</si>
  <si>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</si>
  <si>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</si>
  <si>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</si>
  <si>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</si>
  <si>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</si>
  <si>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</si>
  <si>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</si>
  <si>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</si>
  <si>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</si>
  <si>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</si>
  <si>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</si>
  <si>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</si>
  <si>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</si>
  <si>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</si>
  <si>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</si>
  <si>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</si>
  <si>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</si>
  <si>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</si>
  <si>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</si>
  <si>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</si>
  <si>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</si>
  <si>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</si>
  <si>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</si>
  <si>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</si>
  <si>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</si>
  <si>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</si>
  <si>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</si>
  <si>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</si>
  <si>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</si>
  <si>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</si>
  <si>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</si>
  <si>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</si>
  <si>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</si>
  <si>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</si>
  <si>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</si>
  <si>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</si>
  <si>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</si>
  <si>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</si>
  <si>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</si>
  <si>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</si>
  <si>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</si>
  <si>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</si>
  <si>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</si>
  <si>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</si>
  <si>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</si>
  <si>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</si>
  <si>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</si>
  <si>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</si>
  <si>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</si>
  <si>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</si>
  <si>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</si>
  <si>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</si>
  <si>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</si>
  <si>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</si>
  <si>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</si>
  <si>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</si>
  <si>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</si>
  <si>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</si>
  <si>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</si>
  <si>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</si>
  <si>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</si>
  <si>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</si>
  <si>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</si>
  <si>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</si>
  <si>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</si>
  <si>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</si>
  <si>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</si>
  <si>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</si>
  <si>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</si>
  <si>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</si>
  <si>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</si>
  <si>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</si>
  <si>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</si>
  <si>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</si>
  <si>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</si>
  <si>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</si>
  <si>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</si>
  <si>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</si>
  <si>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</si>
  <si>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</si>
  <si>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</si>
  <si>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</si>
  <si>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</si>
  <si>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</si>
  <si>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</si>
  <si>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</si>
  <si>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</si>
  <si>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</si>
  <si>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</si>
  <si>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</si>
  <si>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</si>
  <si>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</si>
  <si>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</si>
  <si>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</si>
  <si>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</si>
  <si>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</si>
  <si>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</si>
  <si>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</si>
  <si>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</si>
  <si>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</si>
  <si>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</si>
  <si>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</si>
  <si>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</si>
  <si>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</si>
  <si>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</si>
  <si>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</si>
  <si>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</si>
  <si>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</si>
  <si>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</si>
  <si>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</si>
  <si>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</si>
  <si>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</si>
  <si>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</si>
  <si>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</si>
  <si>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</si>
  <si>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</si>
  <si>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</si>
  <si>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</si>
  <si>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</si>
  <si>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</si>
  <si>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</si>
  <si>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</si>
  <si>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</si>
  <si>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</si>
  <si>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</si>
  <si>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</si>
  <si>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</si>
  <si>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</si>
  <si>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</si>
  <si>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</si>
  <si>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</si>
  <si>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</si>
  <si>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</si>
  <si>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</si>
  <si>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</si>
  <si>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</si>
  <si>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</si>
  <si>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</si>
  <si>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</si>
  <si>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</si>
  <si>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</si>
  <si>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</si>
  <si>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</si>
  <si>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</si>
  <si>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</si>
  <si>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</si>
  <si>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</si>
  <si>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</si>
  <si>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</si>
  <si>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</si>
  <si>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</si>
  <si>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</si>
  <si>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</si>
  <si>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</si>
  <si>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</si>
  <si>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</si>
  <si>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</si>
  <si>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</si>
  <si>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</si>
  <si>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</si>
  <si>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</si>
  <si>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</si>
  <si>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</si>
  <si>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</si>
  <si>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</si>
  <si>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</si>
  <si>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</si>
  <si>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</si>
  <si>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</si>
  <si>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</si>
  <si>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</si>
  <si>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</si>
  <si>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</si>
  <si>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</si>
  <si>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</si>
  <si>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</si>
  <si>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</si>
  <si>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</si>
  <si>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</si>
  <si>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</si>
  <si>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</si>
  <si>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</si>
  <si>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</si>
  <si>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</si>
  <si>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</si>
  <si>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</si>
  <si>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</si>
  <si>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</si>
  <si>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</si>
  <si>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</si>
  <si>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</si>
  <si>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</si>
  <si>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</si>
  <si>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</si>
  <si>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</si>
  <si>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</si>
  <si>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</si>
  <si>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</si>
  <si>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</si>
  <si>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</si>
  <si>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</si>
  <si>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</si>
  <si>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</si>
  <si>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</si>
  <si>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</si>
  <si>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</si>
  <si>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</si>
  <si>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</si>
  <si>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</si>
  <si>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</si>
  <si>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</si>
  <si>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</si>
  <si>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</si>
  <si>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</si>
  <si>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</si>
  <si>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</si>
  <si>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</si>
  <si>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</si>
  <si>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</si>
  <si>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</si>
  <si>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</si>
  <si>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</si>
  <si>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</si>
  <si>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</si>
  <si>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</si>
  <si>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</si>
  <si>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</si>
  <si>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</si>
  <si>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</si>
  <si>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</si>
  <si>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</si>
  <si>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</si>
  <si>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</si>
  <si>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</si>
  <si>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</si>
  <si>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</si>
  <si>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</si>
  <si>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</si>
  <si>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</si>
  <si>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</si>
  <si>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</si>
  <si>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</si>
  <si>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</si>
  <si>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</si>
  <si>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</si>
  <si>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</si>
  <si>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</si>
  <si>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</si>
  <si>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</si>
  <si>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</si>
  <si>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</si>
  <si>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</si>
  <si>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</si>
  <si>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</si>
  <si>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</si>
  <si>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</si>
  <si>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</si>
  <si>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</si>
  <si>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</si>
  <si>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</si>
  <si>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</si>
  <si>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</si>
  <si>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</si>
  <si>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</si>
  <si>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</si>
  <si>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</si>
  <si>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</si>
  <si>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</si>
  <si>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</si>
  <si>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</si>
  <si>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</si>
  <si>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</si>
  <si>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</si>
  <si>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</si>
  <si>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</si>
  <si>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</si>
  <si>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</si>
  <si>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</si>
  <si>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</si>
  <si>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</si>
  <si>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</si>
  <si>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</si>
  <si>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</si>
  <si>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</si>
  <si>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</si>
  <si>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</si>
  <si>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</si>
  <si>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</si>
  <si>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</si>
  <si>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</si>
  <si>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</si>
  <si>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</si>
  <si>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</si>
  <si>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</si>
  <si>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</si>
  <si>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</si>
  <si>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</si>
  <si>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</si>
  <si>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</si>
  <si>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</si>
  <si>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</si>
  <si>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</si>
  <si>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</si>
  <si>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</si>
  <si>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</si>
  <si>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</si>
  <si>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</si>
  <si>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</si>
  <si>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</si>
  <si>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</si>
  <si>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</si>
  <si>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</si>
  <si>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</si>
  <si>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</si>
  <si>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</si>
  <si>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</si>
  <si>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</si>
  <si>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</si>
  <si>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</si>
  <si>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</si>
  <si>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</si>
  <si>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</si>
  <si>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</si>
  <si>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</si>
  <si>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</si>
  <si>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</si>
  <si>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</si>
  <si>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</si>
  <si>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</si>
  <si>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</si>
  <si>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</si>
  <si>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</si>
  <si>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</si>
  <si>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</si>
  <si>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</si>
  <si>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</si>
  <si>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</si>
  <si>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</si>
  <si>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</si>
  <si>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</si>
  <si>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</si>
  <si>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</si>
  <si>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</si>
  <si>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</si>
  <si>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</si>
  <si>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</si>
  <si>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</si>
  <si>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</si>
  <si>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</si>
  <si>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</si>
  <si>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</si>
  <si>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</si>
  <si>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</si>
  <si>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</si>
  <si>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</si>
  <si>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</si>
  <si>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</si>
  <si>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</si>
  <si>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</si>
  <si>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</si>
  <si>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</si>
  <si>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</si>
  <si>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</si>
  <si>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</si>
  <si>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</si>
  <si>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</si>
  <si>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</si>
  <si>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</si>
  <si>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</si>
  <si>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</si>
  <si>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</si>
  <si>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</si>
  <si>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</si>
  <si>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</si>
  <si>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</si>
  <si>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</si>
  <si>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</si>
  <si>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</si>
  <si>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</si>
  <si>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</si>
  <si>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</si>
  <si>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</si>
  <si>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</si>
  <si>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</si>
  <si>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</si>
  <si>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</si>
  <si>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</si>
  <si>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</si>
  <si>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</si>
  <si>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</si>
  <si>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</si>
  <si>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</si>
  <si>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</si>
  <si>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</si>
  <si>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</si>
  <si>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</si>
  <si>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</si>
  <si>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</si>
  <si>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</si>
  <si>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</si>
  <si>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</si>
  <si>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</si>
  <si>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</si>
  <si>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</si>
  <si>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</si>
  <si>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</si>
  <si>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</si>
  <si>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</si>
  <si>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</si>
  <si>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</si>
  <si>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</si>
  <si>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</si>
  <si>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</si>
  <si>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</si>
  <si>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</si>
  <si>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</si>
  <si>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</si>
  <si>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</si>
  <si>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</si>
  <si>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</si>
  <si>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</si>
  <si>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</si>
  <si>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</si>
  <si>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</si>
  <si>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</si>
  <si>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</si>
  <si>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</si>
  <si>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</si>
  <si>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</si>
  <si>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</si>
  <si>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</si>
  <si>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</si>
  <si>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</si>
  <si>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</si>
  <si>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</si>
  <si>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</si>
  <si>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</si>
  <si>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</si>
  <si>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</si>
  <si>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</si>
  <si>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</si>
  <si>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</si>
  <si>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</si>
  <si>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</si>
  <si>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</si>
  <si>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</si>
  <si>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</si>
  <si>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</si>
  <si>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</si>
  <si>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</si>
  <si>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</si>
  <si>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</si>
  <si>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</si>
  <si>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</si>
  <si>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</si>
  <si>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</si>
  <si>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</si>
  <si>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</si>
  <si>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</si>
  <si>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</si>
  <si>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</si>
  <si>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</si>
  <si>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</si>
  <si>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</si>
  <si>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</si>
  <si>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</si>
  <si>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</si>
  <si>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</si>
  <si>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</si>
  <si>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</si>
  <si>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</si>
  <si>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</si>
  <si>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</si>
  <si>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</si>
  <si>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</si>
  <si>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</si>
  <si>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</si>
  <si>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</si>
  <si>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</si>
  <si>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</si>
  <si>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</si>
  <si>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</si>
  <si>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</si>
  <si>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</si>
  <si>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</si>
  <si>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</si>
  <si>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</si>
  <si>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</si>
  <si>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</si>
  <si>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</si>
  <si>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</si>
  <si>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</si>
  <si>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</si>
  <si>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</si>
  <si>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</si>
  <si>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</si>
  <si>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</si>
  <si>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</si>
  <si>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</si>
  <si>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</si>
  <si>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</si>
  <si>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</si>
  <si>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</si>
  <si>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</si>
  <si>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</si>
  <si>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</si>
  <si>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</si>
  <si>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</si>
  <si>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</si>
  <si>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</si>
  <si>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</si>
  <si>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</si>
  <si>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</si>
  <si>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</si>
  <si>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</si>
  <si>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</si>
  <si>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</si>
  <si>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</si>
  <si>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</si>
  <si>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</si>
  <si>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</si>
  <si>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</si>
  <si>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</si>
  <si>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</si>
  <si>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</si>
  <si>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</si>
  <si>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</si>
  <si>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</si>
  <si>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</si>
  <si>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</si>
  <si>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</si>
  <si>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</si>
  <si>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</si>
  <si>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</si>
  <si>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</si>
  <si>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</si>
  <si>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</si>
  <si>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</si>
  <si>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</si>
  <si>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</si>
  <si>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</si>
  <si>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</si>
  <si>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</si>
  <si>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</si>
  <si>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</si>
  <si>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</si>
  <si>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</si>
  <si>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</si>
  <si>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</si>
  <si>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</si>
  <si>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</si>
  <si>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</si>
  <si>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</si>
  <si>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</si>
  <si>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</si>
  <si>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</si>
  <si>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</si>
  <si>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</si>
  <si>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</si>
  <si>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</si>
  <si>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</si>
  <si>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</si>
  <si>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</si>
  <si>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</si>
  <si>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</si>
  <si>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</si>
  <si>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</si>
  <si>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</si>
  <si>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</si>
  <si>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</si>
  <si>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</si>
  <si>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</si>
  <si>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</si>
  <si>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</si>
  <si>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</si>
  <si>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</si>
  <si>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</si>
  <si>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</si>
  <si>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</si>
  <si>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</si>
  <si>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</si>
  <si>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</si>
  <si>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</si>
  <si>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</si>
  <si>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</si>
  <si>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</si>
  <si>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</si>
  <si>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</si>
  <si>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</si>
  <si>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</si>
  <si>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</si>
  <si>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</si>
  <si>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</si>
  <si>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</si>
  <si>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</si>
  <si>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</si>
  <si>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</si>
  <si>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</si>
  <si>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</si>
  <si>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</si>
  <si>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</si>
  <si>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</si>
  <si>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</si>
  <si>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</si>
  <si>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</si>
  <si>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</si>
  <si>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</si>
  <si>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</si>
  <si>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</si>
  <si>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</si>
  <si>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</si>
  <si>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</si>
  <si>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</si>
  <si>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</si>
  <si>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</si>
  <si>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</si>
  <si>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</si>
  <si>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</si>
  <si>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</si>
  <si>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</si>
  <si>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</si>
  <si>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</si>
  <si>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</si>
  <si>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</si>
  <si>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</si>
  <si>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</si>
  <si>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</si>
  <si>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</si>
  <si>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</si>
  <si>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</si>
  <si>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</si>
  <si>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</si>
  <si>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</si>
  <si>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</si>
  <si>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</si>
  <si>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</si>
  <si>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</si>
  <si>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</si>
  <si>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</si>
  <si>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</si>
  <si>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</si>
  <si>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</si>
  <si>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</si>
  <si>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</si>
  <si>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</si>
  <si>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</si>
  <si>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</si>
  <si>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</si>
  <si>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</si>
  <si>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</si>
  <si>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</si>
  <si>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</si>
  <si>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</si>
  <si>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</si>
  <si>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</si>
  <si>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</si>
  <si>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</si>
  <si>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</si>
  <si>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</si>
  <si>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</si>
  <si>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</si>
  <si>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</si>
  <si>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</si>
  <si>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</si>
  <si>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</si>
  <si>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</si>
  <si>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</si>
  <si>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</si>
  <si>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</si>
  <si>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</si>
  <si>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</si>
  <si>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</si>
  <si>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</si>
  <si>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</si>
  <si>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</si>
  <si>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</si>
  <si>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</si>
  <si>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</si>
  <si>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</si>
  <si>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</si>
  <si>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</si>
  <si>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</si>
  <si>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</si>
  <si>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</si>
  <si>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</si>
  <si>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</si>
  <si>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</si>
  <si>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</si>
  <si>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</si>
  <si>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</si>
  <si>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</si>
  <si>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</si>
  <si>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</si>
  <si>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</si>
  <si>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</si>
  <si>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</si>
  <si>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</si>
  <si>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</si>
  <si>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</si>
  <si>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</si>
  <si>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</si>
  <si>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</si>
  <si>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</si>
  <si>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</si>
  <si>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</si>
  <si>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</si>
  <si>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</si>
  <si>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</si>
  <si>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</si>
  <si>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</si>
  <si>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</si>
  <si>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</si>
  <si>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</si>
  <si>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</si>
  <si>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</si>
  <si>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</si>
  <si>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</si>
  <si>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</si>
  <si>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</si>
  <si>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</si>
  <si>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</si>
  <si>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</si>
  <si>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</si>
  <si>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</si>
  <si>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</si>
  <si>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</si>
  <si>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</si>
  <si>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</si>
  <si>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</si>
  <si>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</si>
  <si>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</si>
  <si>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</si>
  <si>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</si>
  <si>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</si>
  <si>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</si>
  <si>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</si>
  <si>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</si>
  <si>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</si>
  <si>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</si>
  <si>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</si>
  <si>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</si>
  <si>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</si>
  <si>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</si>
  <si>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</si>
  <si>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</si>
  <si>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</si>
  <si>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</si>
  <si>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</si>
  <si>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</si>
  <si>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</si>
  <si>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</si>
  <si>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</si>
  <si>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</si>
  <si>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</si>
  <si>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</si>
  <si>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</si>
  <si>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</si>
  <si>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</si>
  <si>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</si>
  <si>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</si>
  <si>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</si>
  <si>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</si>
  <si>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</si>
  <si>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</si>
  <si>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</si>
  <si>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</si>
  <si>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</si>
  <si>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</si>
  <si>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</si>
  <si>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</si>
  <si>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</si>
  <si>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</si>
  <si>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</si>
  <si>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</si>
  <si>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</si>
  <si>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</si>
  <si>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</si>
  <si>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</si>
  <si>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</si>
  <si>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</si>
  <si>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</si>
  <si>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</si>
  <si>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</si>
  <si>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</si>
  <si>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</si>
  <si>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</si>
  <si>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</si>
  <si>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</si>
  <si>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</si>
  <si>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</si>
  <si>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</si>
  <si>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</si>
  <si>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</si>
  <si>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</si>
  <si>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</si>
  <si>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</si>
  <si>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</si>
  <si>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</si>
  <si>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</si>
  <si>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</si>
  <si>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</si>
  <si>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</si>
  <si>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</si>
  <si>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</si>
  <si>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</si>
  <si>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</si>
  <si>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</si>
  <si>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</si>
  <si>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</si>
  <si>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</si>
  <si>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</si>
  <si>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</si>
  <si>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</si>
  <si>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</si>
  <si>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</si>
  <si>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</si>
  <si>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</si>
  <si>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</si>
  <si>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</si>
  <si>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</si>
  <si>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</si>
  <si>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</si>
  <si>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</si>
  <si>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</si>
  <si>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</si>
  <si>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</si>
  <si>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</si>
  <si>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</si>
  <si>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</si>
  <si>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</si>
  <si>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</si>
  <si>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</si>
  <si>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</si>
  <si>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</si>
  <si>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</si>
  <si>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</si>
  <si>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</si>
  <si>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</si>
  <si>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</si>
  <si>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</si>
  <si>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</si>
  <si>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</si>
  <si>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</si>
  <si>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</si>
  <si>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</si>
  <si>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</si>
  <si>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</si>
  <si>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</si>
  <si>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</si>
  <si>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</si>
  <si>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</si>
  <si>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</si>
  <si>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</si>
  <si>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</si>
  <si>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</si>
  <si>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</si>
  <si>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</si>
  <si>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</si>
  <si>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</si>
  <si>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</si>
  <si>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</si>
  <si>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</si>
  <si>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</si>
  <si>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</si>
  <si>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</si>
  <si>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</si>
  <si>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</si>
  <si>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</si>
  <si>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</si>
  <si>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</si>
  <si>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</si>
  <si>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</si>
  <si>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</si>
  <si>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</si>
  <si>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</si>
  <si>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</si>
  <si>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</si>
  <si>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</si>
  <si>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</si>
  <si>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</si>
  <si>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</si>
  <si>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</si>
  <si>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</si>
  <si>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</si>
  <si>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</si>
  <si>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</si>
  <si>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</si>
  <si>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</si>
  <si>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</si>
  <si>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</si>
  <si>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</si>
  <si>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</si>
  <si>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</si>
  <si>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</si>
  <si>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</si>
  <si>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</si>
  <si>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</si>
  <si>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</si>
  <si>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</si>
  <si>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</si>
  <si>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</si>
  <si>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</si>
  <si>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</si>
  <si>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</si>
  <si>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</si>
  <si>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</si>
  <si>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</si>
  <si>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</si>
  <si>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</si>
  <si>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</si>
  <si>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</si>
  <si>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</si>
  <si>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</si>
  <si>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</si>
  <si>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</si>
  <si>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</si>
  <si>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</si>
  <si>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</si>
  <si>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</si>
  <si>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</si>
  <si>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</si>
  <si>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</si>
  <si>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</si>
  <si>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</si>
  <si>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</si>
  <si>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</si>
  <si>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</si>
  <si>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</si>
  <si>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</si>
  <si>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</si>
  <si>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</si>
  <si>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</si>
  <si>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</si>
  <si>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</si>
  <si>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</si>
  <si>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</si>
  <si>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</si>
  <si>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</si>
  <si>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</si>
  <si>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</si>
  <si>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</si>
  <si>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</si>
  <si>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</si>
  <si>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</si>
  <si>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</si>
  <si>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</si>
  <si>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</si>
  <si>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</si>
  <si>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</si>
  <si>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</si>
  <si>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</si>
  <si>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</si>
  <si>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</si>
  <si>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</si>
  <si>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</si>
  <si>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</si>
  <si>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</si>
  <si>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</si>
  <si>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</si>
  <si>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</si>
  <si>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</si>
  <si>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</si>
  <si>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</si>
  <si>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</si>
  <si>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</si>
  <si>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</si>
  <si>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</si>
  <si>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</si>
  <si>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</si>
  <si>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</si>
  <si>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</si>
  <si>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</si>
  <si>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</si>
  <si>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</si>
  <si>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</si>
  <si>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</si>
  <si>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</si>
  <si>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</si>
  <si>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</si>
  <si>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</si>
  <si>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</si>
  <si>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</si>
  <si>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</si>
  <si>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</si>
  <si>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</si>
  <si>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</si>
  <si>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</si>
  <si>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</si>
  <si>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</si>
  <si>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</si>
  <si>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</si>
  <si>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</si>
  <si>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</si>
  <si>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</si>
  <si>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</si>
  <si>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</si>
  <si>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</si>
  <si>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</si>
  <si>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</si>
  <si>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</si>
  <si>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</si>
  <si>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</si>
  <si>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</si>
  <si>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</si>
  <si>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</si>
  <si>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</si>
  <si>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</si>
  <si>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</si>
  <si>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</si>
  <si>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</si>
  <si>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</si>
  <si>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</si>
  <si>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</si>
  <si>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</si>
  <si>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</si>
  <si>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</si>
  <si>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</si>
  <si>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</si>
  <si>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</si>
  <si>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</si>
  <si>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</si>
  <si>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</si>
  <si>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</si>
  <si>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</si>
  <si>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</si>
  <si>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</si>
  <si>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</si>
  <si>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</si>
  <si>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</si>
  <si>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</si>
  <si>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</si>
  <si>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</si>
  <si>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</si>
  <si>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</si>
  <si>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</si>
  <si>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</si>
  <si>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</si>
  <si>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</si>
  <si>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</si>
  <si>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</si>
  <si>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</si>
  <si>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</si>
  <si>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</si>
  <si>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</si>
  <si>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</si>
  <si>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</si>
  <si>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</si>
  <si>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</si>
  <si>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</si>
  <si>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</si>
  <si>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</si>
  <si>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</si>
  <si>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</si>
  <si>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</si>
  <si>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</si>
  <si>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</si>
  <si>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</si>
  <si>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</si>
  <si>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</si>
  <si>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</si>
  <si>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</si>
  <si>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</si>
  <si>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</si>
  <si>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</si>
  <si>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</si>
  <si>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</si>
  <si>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</si>
  <si>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</si>
  <si>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</si>
  <si>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</si>
  <si>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</si>
  <si>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</si>
  <si>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</si>
  <si>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</si>
  <si>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</si>
  <si>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</si>
  <si>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</si>
  <si>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</si>
  <si>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</si>
  <si>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</si>
  <si>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</si>
  <si>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</si>
  <si>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</si>
  <si>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</si>
  <si>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</si>
  <si>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</si>
  <si>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</si>
  <si>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</si>
  <si>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</si>
  <si>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</si>
  <si>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</si>
  <si>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</si>
  <si>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</si>
  <si>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</si>
  <si>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</si>
  <si>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</si>
  <si>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</si>
  <si>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</si>
  <si>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</si>
  <si>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</si>
  <si>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</si>
  <si>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</si>
  <si>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</si>
  <si>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</si>
  <si>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</si>
  <si>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</si>
  <si>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</si>
  <si>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</si>
  <si>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</si>
  <si>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</si>
  <si>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</si>
  <si>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</si>
  <si>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</si>
  <si>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</si>
  <si>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</si>
  <si>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</si>
  <si>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</si>
  <si>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</si>
  <si>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</si>
  <si>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</si>
  <si>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</si>
  <si>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</si>
  <si>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</si>
  <si>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</si>
  <si>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</si>
  <si>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</si>
  <si>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</si>
  <si>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</si>
  <si>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</si>
  <si>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</si>
  <si>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</si>
  <si>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</si>
  <si>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</si>
  <si>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</si>
  <si>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</si>
  <si>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</si>
  <si>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</si>
  <si>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</si>
  <si>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</si>
  <si>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</si>
  <si>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</si>
  <si>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</si>
  <si>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</si>
  <si>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</si>
  <si>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</si>
  <si>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</si>
  <si>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</si>
  <si>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</si>
  <si>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</si>
  <si>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</si>
  <si>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</si>
  <si>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</si>
  <si>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</si>
  <si>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</si>
  <si>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</si>
  <si>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</si>
  <si>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</si>
  <si>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</si>
  <si>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</si>
  <si>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</si>
  <si>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</si>
  <si>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</si>
  <si>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</si>
  <si>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</si>
  <si>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</si>
  <si>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</si>
  <si>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</si>
  <si>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</si>
  <si>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</si>
  <si>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</si>
  <si>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</si>
  <si>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</si>
  <si>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</si>
  <si>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</si>
  <si>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</si>
  <si>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</si>
  <si>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</si>
  <si>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</si>
  <si>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</si>
  <si>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</si>
  <si>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</si>
  <si>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</si>
  <si>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</si>
  <si>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</si>
  <si>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</si>
  <si>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</si>
  <si>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</si>
  <si>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</si>
  <si>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</si>
  <si>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</si>
  <si>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</si>
  <si>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</si>
  <si>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</si>
  <si>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</si>
  <si>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</si>
  <si>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</si>
  <si>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</si>
  <si>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</si>
  <si>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</si>
  <si>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</si>
  <si>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</si>
  <si>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</si>
  <si>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</si>
  <si>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</si>
  <si>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</si>
  <si>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</si>
  <si>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</si>
  <si>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</si>
  <si>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</si>
  <si>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</si>
  <si>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</si>
  <si>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</si>
  <si>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</si>
  <si>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</si>
  <si>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</si>
  <si>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</si>
  <si>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</si>
  <si>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</si>
  <si>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</si>
  <si>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</si>
  <si>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</si>
  <si>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</si>
  <si>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</si>
  <si>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</si>
  <si>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</si>
  <si>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</si>
  <si>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</si>
  <si>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</si>
  <si>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</si>
  <si>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</si>
  <si>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</si>
  <si>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</si>
  <si>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</si>
  <si>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</si>
  <si>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</si>
  <si>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</si>
  <si>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</si>
  <si>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</si>
  <si>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</si>
  <si>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</si>
  <si>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</si>
  <si>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</si>
  <si>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</si>
  <si>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</si>
  <si>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</si>
  <si>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</si>
  <si>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</si>
  <si>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</si>
  <si>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</si>
  <si>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</si>
  <si>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</si>
  <si>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</si>
  <si>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</si>
  <si>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</si>
  <si>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</si>
  <si>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</si>
  <si>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</si>
  <si>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</si>
  <si>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</si>
  <si>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</si>
  <si>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</si>
  <si>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</si>
  <si>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</si>
  <si>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</si>
  <si>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</si>
  <si>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</si>
  <si>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</si>
  <si>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</si>
  <si>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</si>
  <si>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</si>
  <si>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</si>
  <si>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</si>
  <si>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</si>
  <si>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</si>
  <si>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</si>
  <si>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</si>
  <si>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</si>
  <si>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</si>
  <si>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</si>
  <si>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</si>
  <si>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</si>
  <si>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</si>
  <si>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</si>
  <si>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</si>
  <si>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</si>
  <si>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</si>
  <si>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</si>
  <si>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</si>
  <si>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</si>
  <si>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</si>
  <si>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</si>
  <si>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</si>
  <si>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</si>
  <si>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</si>
  <si>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</si>
  <si>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</si>
  <si>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</si>
  <si>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</si>
  <si>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</si>
  <si>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</si>
  <si>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</si>
  <si>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</si>
  <si>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</si>
  <si>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</si>
  <si>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</si>
  <si>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</si>
  <si>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</si>
  <si>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</si>
  <si>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</si>
  <si>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</si>
  <si>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</si>
  <si>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</si>
  <si>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</si>
  <si>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</si>
  <si>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</si>
  <si>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</si>
  <si>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</si>
  <si>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</si>
  <si>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</si>
  <si>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</si>
  <si>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</si>
  <si>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</si>
  <si>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</si>
  <si>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</si>
  <si>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</si>
  <si>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</si>
  <si>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</si>
  <si>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</si>
  <si>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</si>
  <si>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</si>
  <si>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</si>
  <si>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</si>
  <si>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</si>
  <si>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</si>
  <si>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</si>
  <si>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</si>
  <si>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</si>
  <si>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</si>
  <si>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</si>
  <si>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</si>
  <si>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</si>
  <si>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</si>
  <si>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</si>
  <si>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</si>
  <si>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</si>
  <si>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</si>
  <si>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</si>
  <si>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</si>
  <si>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</si>
  <si>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</si>
  <si>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</si>
  <si>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</si>
  <si>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</si>
  <si>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</si>
  <si>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</si>
  <si>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</si>
  <si>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</si>
  <si>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</si>
  <si>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</si>
  <si>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</si>
  <si>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</si>
  <si>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</si>
  <si>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</si>
  <si>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</si>
  <si>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</si>
  <si>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</si>
  <si>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</si>
  <si>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</si>
  <si>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</si>
  <si>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</si>
  <si>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</si>
  <si>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</si>
  <si>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</si>
  <si>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</si>
  <si>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</si>
  <si>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</si>
  <si>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</si>
  <si>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</si>
  <si>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</si>
  <si>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</si>
  <si>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</si>
  <si>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</si>
  <si>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</si>
  <si>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</si>
  <si>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</si>
  <si>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</si>
  <si>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</si>
  <si>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</si>
  <si>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</si>
  <si>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</si>
  <si>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</si>
  <si>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</si>
  <si>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</si>
  <si>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</si>
  <si>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</si>
  <si>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</si>
  <si>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</si>
  <si>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</si>
  <si>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</si>
  <si>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</si>
  <si>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</si>
  <si>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</si>
  <si>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</si>
  <si>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</si>
  <si>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</si>
  <si>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</si>
  <si>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</si>
  <si>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</si>
  <si>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</si>
  <si>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</si>
  <si>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</si>
  <si>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</si>
  <si>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</si>
  <si>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</si>
  <si>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</si>
  <si>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</si>
  <si>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</si>
  <si>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</si>
  <si>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</si>
  <si>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</si>
  <si>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</si>
  <si>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</si>
  <si>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</si>
  <si>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</si>
  <si>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</si>
  <si>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</si>
  <si>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</si>
  <si>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</si>
  <si>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</si>
  <si>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</si>
  <si>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</si>
  <si>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</si>
  <si>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</si>
  <si>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</si>
  <si>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</si>
  <si>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</si>
  <si>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</si>
  <si>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</si>
  <si>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</si>
  <si>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</si>
  <si>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</si>
  <si>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</si>
  <si>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</si>
  <si>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</si>
  <si>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</si>
  <si>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</si>
  <si>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</si>
  <si>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</si>
  <si>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</si>
  <si>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</si>
  <si>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</si>
  <si>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</si>
  <si>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</si>
  <si>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</si>
  <si>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</si>
  <si>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</si>
  <si>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</si>
  <si>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</si>
  <si>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</si>
  <si>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</si>
  <si>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</si>
  <si>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</si>
  <si>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</si>
  <si>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</si>
  <si>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</si>
  <si>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</si>
  <si>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</si>
  <si>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</si>
  <si>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</si>
  <si>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</si>
  <si>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</si>
  <si>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</si>
  <si>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</si>
  <si>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</si>
  <si>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</si>
  <si>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</si>
  <si>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</si>
  <si>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</si>
  <si>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</si>
  <si>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</si>
  <si>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</si>
  <si>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</si>
  <si>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</si>
  <si>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</si>
  <si>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</si>
  <si>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</si>
  <si>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</si>
  <si>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</si>
  <si>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</si>
  <si>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</si>
  <si>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</si>
  <si>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</si>
  <si>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</si>
  <si>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</si>
  <si>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</si>
  <si>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</si>
  <si>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</si>
  <si>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</si>
  <si>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</si>
  <si>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</si>
  <si>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</si>
  <si>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</si>
  <si>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</si>
  <si>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</si>
  <si>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</si>
  <si>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</si>
  <si>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</si>
  <si>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</si>
  <si>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</si>
  <si>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</si>
  <si>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</si>
  <si>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</si>
  <si>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</si>
  <si>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</si>
  <si>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</si>
  <si>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</si>
  <si>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</si>
  <si>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</si>
  <si>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</si>
  <si>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</si>
  <si>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</si>
  <si>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</si>
  <si>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</si>
  <si>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</si>
  <si>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</si>
  <si>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</si>
  <si>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</si>
  <si>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</si>
  <si>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</si>
  <si>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</si>
  <si>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</si>
  <si>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</si>
  <si>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</si>
  <si>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</si>
  <si>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</si>
  <si>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</si>
  <si>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</si>
  <si>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</si>
  <si>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</si>
  <si>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</si>
  <si>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</si>
  <si>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</si>
  <si>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</si>
  <si>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</si>
  <si>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</si>
  <si>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</si>
  <si>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</si>
  <si>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</si>
  <si>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</si>
  <si>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</si>
  <si>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</si>
  <si>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</si>
  <si>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</si>
  <si>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</si>
  <si>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</si>
  <si>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</si>
  <si>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</si>
  <si>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</si>
  <si>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</si>
  <si>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</si>
  <si>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</si>
  <si>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</si>
  <si>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</si>
  <si>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</si>
  <si>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</si>
  <si>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</si>
  <si>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</si>
  <si>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</si>
  <si>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</si>
  <si>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</si>
  <si>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</si>
  <si>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</si>
  <si>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</si>
  <si>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</si>
  <si>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</si>
  <si>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</si>
  <si>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</si>
  <si>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</si>
  <si>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</si>
  <si>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</si>
  <si>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</si>
  <si>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</si>
  <si>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</si>
  <si>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</si>
  <si>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</si>
  <si>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</si>
  <si>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</si>
  <si>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</si>
  <si>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</si>
  <si>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</si>
  <si>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</si>
  <si>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</si>
  <si>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</si>
  <si>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</si>
  <si>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</si>
  <si>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</si>
  <si>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</si>
  <si>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</si>
  <si>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</si>
  <si>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</si>
  <si>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</si>
  <si>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</si>
  <si>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</si>
  <si>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</si>
  <si>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</si>
  <si>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</si>
  <si>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</si>
  <si>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</si>
  <si>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</si>
  <si>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</si>
  <si>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</si>
  <si>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</si>
  <si>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</si>
  <si>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</si>
  <si>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</si>
  <si>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</si>
  <si>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</si>
  <si>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</si>
  <si>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</si>
  <si>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</si>
  <si>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</si>
  <si>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</si>
  <si>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</si>
  <si>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</si>
  <si>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</si>
  <si>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</si>
  <si>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</si>
  <si>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</si>
  <si>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</si>
  <si>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</si>
  <si>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</si>
  <si>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</si>
  <si>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</si>
  <si>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</si>
  <si>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</si>
  <si>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</si>
  <si>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</si>
  <si>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</si>
  <si>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</si>
  <si>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</si>
  <si>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</si>
  <si>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</si>
  <si>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</si>
  <si>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</si>
  <si>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</si>
  <si>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</si>
  <si>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</si>
  <si>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</si>
  <si>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</si>
  <si>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</si>
  <si>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</si>
  <si>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</si>
  <si>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</si>
  <si>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</si>
  <si>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</si>
  <si>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</si>
  <si>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</si>
  <si>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</si>
  <si>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</si>
  <si>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</si>
  <si>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</si>
  <si>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</si>
  <si>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</si>
  <si>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</si>
  <si>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</si>
  <si>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</si>
  <si>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</si>
  <si>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</si>
  <si>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</si>
  <si>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</si>
  <si>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</si>
  <si>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</si>
  <si>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</si>
  <si>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</si>
  <si>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</si>
  <si>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</si>
  <si>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</si>
  <si>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</si>
  <si>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</si>
  <si>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</si>
  <si>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</si>
  <si>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</si>
  <si>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</si>
  <si>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</si>
  <si>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</si>
  <si>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</si>
  <si>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</si>
  <si>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</si>
  <si>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</si>
  <si>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</si>
  <si>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</si>
  <si>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</si>
  <si>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</si>
  <si>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</si>
  <si>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</si>
  <si>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</si>
  <si>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</si>
  <si>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</si>
  <si>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</si>
  <si>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</si>
  <si>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</si>
  <si>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</si>
  <si>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</si>
  <si>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</si>
  <si>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</si>
  <si>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</si>
  <si>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</si>
  <si>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</si>
  <si>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</si>
  <si>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</si>
  <si>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</si>
  <si>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</si>
  <si>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</si>
  <si>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</si>
  <si>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</si>
  <si>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</si>
  <si>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</si>
  <si>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</si>
  <si>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</si>
  <si>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</si>
  <si>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</si>
  <si>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</si>
  <si>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</si>
  <si>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</si>
  <si>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</si>
  <si>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</si>
  <si>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</si>
  <si>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</si>
  <si>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</si>
  <si>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</si>
  <si>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</si>
  <si>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</si>
  <si>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</si>
  <si>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</si>
  <si>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</si>
  <si>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</si>
  <si>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</si>
  <si>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</si>
  <si>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</si>
  <si>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</si>
  <si>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</si>
  <si>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</si>
  <si>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</si>
  <si>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</si>
  <si>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</si>
  <si>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</si>
  <si>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</si>
  <si>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</si>
  <si>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</si>
  <si>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</si>
  <si>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</si>
  <si>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</si>
  <si>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</si>
  <si>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</si>
  <si>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</si>
  <si>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</si>
  <si>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</si>
  <si>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</si>
  <si>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</si>
  <si>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</si>
  <si>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</si>
  <si>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</si>
  <si>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</si>
  <si>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</si>
  <si>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</si>
  <si>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</si>
  <si>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</si>
  <si>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</si>
  <si>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</si>
  <si>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</si>
  <si>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</si>
  <si>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</si>
  <si>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</si>
  <si>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</si>
  <si>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</si>
  <si>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</si>
  <si>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</si>
  <si>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</si>
  <si>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</si>
  <si>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</si>
  <si>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</si>
  <si>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</si>
  <si>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</si>
  <si>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</si>
  <si>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</si>
  <si>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</si>
  <si>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</si>
  <si>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</si>
  <si>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</si>
  <si>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</si>
  <si>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</si>
  <si>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</si>
  <si>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</si>
  <si>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</si>
  <si>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</si>
  <si>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</si>
  <si>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</si>
  <si>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</si>
  <si>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</si>
  <si>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</si>
  <si>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</si>
  <si>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</si>
  <si>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</si>
  <si>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</si>
  <si>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</si>
  <si>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</si>
  <si>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</si>
  <si>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</si>
  <si>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</si>
  <si>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</si>
  <si>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</si>
  <si>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</si>
  <si>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</si>
  <si>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</si>
  <si>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</si>
  <si>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</si>
  <si>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</si>
  <si>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</si>
  <si>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</si>
  <si>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</si>
  <si>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</si>
  <si>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</si>
  <si>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</si>
  <si>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</si>
  <si>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</si>
  <si>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</si>
  <si>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</si>
  <si>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</si>
  <si>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</si>
  <si>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</si>
  <si>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</si>
  <si>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</si>
  <si>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</si>
  <si>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</si>
  <si>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</si>
  <si>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</si>
  <si>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</si>
  <si>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</si>
  <si>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</si>
  <si>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</si>
  <si>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</si>
  <si>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</si>
  <si>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</si>
  <si>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</si>
  <si>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</si>
  <si>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</si>
  <si>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</si>
  <si>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</si>
  <si>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</si>
  <si>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</si>
  <si>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</si>
  <si>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</si>
  <si>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</si>
  <si>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</si>
  <si>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</si>
  <si>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</si>
  <si>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</si>
  <si>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</si>
  <si>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</si>
  <si>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</si>
  <si>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</si>
  <si>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</si>
  <si>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</si>
  <si>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</si>
  <si>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</si>
  <si>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</si>
  <si>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</si>
  <si>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</si>
  <si>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</si>
  <si>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</si>
  <si>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</si>
  <si>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</si>
  <si>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</si>
  <si>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</si>
  <si>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</si>
  <si>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</si>
  <si>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</si>
  <si>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</si>
  <si>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</si>
  <si>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</si>
  <si>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</si>
  <si>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</si>
  <si>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</si>
  <si>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</si>
  <si>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</si>
  <si>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</si>
  <si>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</si>
  <si>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</si>
  <si>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</si>
  <si>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</si>
  <si>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</si>
  <si>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</si>
  <si>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</si>
  <si>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</si>
  <si>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</si>
  <si>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</si>
  <si>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</si>
  <si>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</si>
  <si>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</si>
  <si>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</si>
  <si>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</si>
  <si>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</si>
  <si>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</si>
  <si>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</si>
  <si>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</si>
  <si>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</si>
  <si>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</si>
  <si>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</si>
  <si>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</si>
  <si>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</si>
  <si>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</si>
  <si>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</si>
  <si>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</si>
  <si>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</si>
  <si>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</si>
  <si>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</si>
  <si>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</si>
  <si>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</si>
  <si>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</si>
  <si>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</si>
  <si>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</si>
  <si>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</si>
  <si>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</si>
  <si>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</si>
  <si>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</si>
  <si>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</si>
  <si>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</si>
  <si>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</si>
  <si>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</si>
  <si>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</si>
  <si>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</si>
  <si>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</si>
  <si>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</si>
  <si>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</si>
  <si>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</si>
  <si>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</si>
  <si>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</si>
  <si>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</si>
  <si>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</si>
  <si>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</si>
  <si>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</si>
  <si>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</si>
  <si>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</si>
  <si>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</si>
  <si>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</si>
  <si>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</si>
  <si>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</si>
  <si>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</si>
  <si>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</si>
  <si>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</si>
  <si>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</si>
  <si>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</si>
  <si>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</si>
  <si>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</si>
  <si>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</si>
  <si>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</si>
  <si>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</si>
  <si>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</si>
  <si>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</si>
  <si>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</si>
  <si>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</si>
  <si>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</si>
  <si>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</si>
  <si>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</si>
  <si>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</si>
  <si>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</si>
  <si>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</si>
  <si>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</si>
  <si>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</si>
  <si>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</si>
  <si>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</si>
  <si>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</si>
  <si>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</si>
  <si>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</si>
  <si>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</si>
  <si>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</si>
  <si>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</si>
  <si>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</si>
  <si>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</si>
  <si>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</si>
  <si>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</si>
  <si>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</si>
  <si>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</si>
  <si>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</si>
  <si>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</si>
  <si>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</si>
  <si>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</si>
  <si>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</si>
  <si>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</si>
  <si>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</si>
  <si>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</si>
  <si>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</si>
  <si>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</si>
  <si>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</si>
  <si>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</si>
  <si>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</si>
  <si>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</si>
  <si>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</si>
  <si>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</si>
  <si>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</si>
  <si>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</si>
  <si>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</si>
  <si>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</si>
  <si>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</si>
  <si>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</si>
  <si>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</si>
  <si>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</si>
  <si>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</si>
  <si>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</si>
  <si>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</si>
  <si>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</si>
  <si>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</si>
  <si>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</si>
  <si>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</si>
  <si>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</si>
  <si>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</si>
  <si>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</si>
  <si>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</si>
  <si>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</si>
  <si>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</si>
  <si>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</si>
  <si>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</si>
  <si>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</si>
  <si>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</si>
  <si>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</si>
  <si>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</si>
  <si>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</si>
  <si>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</si>
  <si>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</si>
  <si>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</si>
  <si>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</si>
  <si>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</si>
  <si>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</si>
  <si>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</si>
  <si>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</si>
  <si>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</si>
  <si>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</si>
  <si>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</si>
  <si>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</si>
  <si>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</si>
  <si>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</si>
  <si>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</si>
  <si>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</si>
  <si>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</si>
  <si>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</si>
  <si>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</si>
  <si>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</si>
  <si>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</si>
  <si>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</si>
  <si>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</si>
  <si>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</si>
  <si>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</si>
  <si>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</si>
  <si>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</si>
  <si>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</si>
  <si>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</si>
  <si>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</si>
  <si>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</si>
  <si>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</si>
  <si>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</si>
  <si>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</si>
  <si>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</si>
  <si>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</si>
  <si>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</si>
  <si>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</si>
  <si>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</si>
  <si>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</si>
  <si>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</si>
  <si>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</si>
  <si>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</si>
  <si>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</si>
  <si>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</si>
  <si>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</si>
  <si>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</si>
  <si>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</si>
  <si>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</si>
  <si>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</si>
  <si>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</si>
  <si>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</si>
  <si>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</si>
  <si>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</si>
  <si>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</si>
  <si>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</si>
  <si>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</si>
  <si>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</si>
  <si>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</si>
  <si>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</si>
  <si>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</si>
  <si>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</si>
  <si>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</si>
  <si>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</si>
  <si>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</si>
  <si>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</si>
  <si>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</si>
  <si>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</si>
  <si>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</si>
  <si>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</si>
  <si>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</si>
  <si>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</si>
  <si>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</si>
  <si>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</si>
  <si>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</si>
  <si>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</si>
  <si>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</si>
  <si>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</si>
  <si>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</si>
  <si>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</si>
  <si>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</si>
  <si>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</si>
  <si>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</si>
  <si>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</si>
  <si>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</si>
  <si>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</si>
  <si>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</si>
  <si>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</si>
  <si>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</si>
  <si>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</si>
  <si>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</si>
  <si>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</si>
  <si>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</si>
  <si>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</si>
  <si>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</si>
  <si>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</si>
  <si>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</si>
  <si>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</si>
  <si>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</si>
  <si>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</si>
  <si>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</si>
  <si>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</si>
  <si>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</si>
  <si>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</si>
  <si>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</si>
  <si>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</si>
  <si>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</si>
  <si>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</si>
  <si>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</si>
  <si>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</si>
  <si>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</si>
  <si>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</si>
  <si>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</si>
  <si>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</si>
  <si>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</si>
  <si>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</si>
  <si>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</si>
  <si>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</si>
  <si>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</si>
  <si>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</si>
  <si>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</si>
  <si>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</si>
  <si>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</si>
  <si>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</si>
  <si>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</si>
  <si>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</si>
  <si>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</si>
  <si>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</si>
  <si>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</si>
  <si>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</si>
  <si>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</si>
  <si>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</si>
  <si>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</si>
  <si>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</si>
  <si>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</si>
  <si>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</si>
  <si>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</si>
  <si>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</si>
  <si>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</si>
  <si>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</si>
  <si>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</si>
  <si>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</si>
  <si>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</si>
  <si>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</si>
  <si>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</si>
  <si>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</si>
  <si>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</si>
  <si>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</si>
  <si>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</si>
  <si>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</si>
  <si>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</si>
  <si>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</si>
  <si>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</si>
  <si>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</si>
  <si>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</si>
  <si>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</si>
  <si>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</si>
  <si>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</si>
  <si>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</si>
  <si>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</si>
  <si>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</si>
  <si>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</si>
  <si>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</si>
  <si>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</si>
  <si>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</si>
  <si>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</si>
  <si>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</si>
  <si>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</si>
  <si>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</si>
  <si>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</si>
  <si>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</si>
  <si>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</si>
  <si>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</si>
  <si>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</si>
  <si>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</si>
  <si>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</si>
  <si>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</si>
  <si>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</si>
  <si>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</si>
  <si>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</si>
  <si>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</si>
  <si>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</si>
  <si>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</si>
  <si>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</si>
  <si>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</si>
  <si>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</si>
  <si>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</si>
  <si>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</si>
  <si>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</si>
  <si>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</si>
  <si>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</si>
  <si>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</si>
  <si>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</si>
  <si>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</si>
  <si>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</si>
  <si>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</si>
  <si>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</si>
  <si>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</si>
  <si>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</si>
  <si>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</si>
  <si>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</si>
  <si>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</si>
  <si>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</si>
  <si>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</si>
  <si>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</si>
  <si>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</si>
  <si>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</si>
  <si>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</si>
  <si>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</si>
  <si>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</si>
  <si>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</si>
  <si>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</si>
  <si>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</si>
  <si>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</si>
  <si>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</si>
  <si>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</si>
  <si>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</si>
  <si>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</si>
  <si>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</si>
  <si>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</si>
  <si>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</si>
  <si>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</si>
  <si>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</si>
  <si>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</si>
  <si>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</si>
  <si>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</si>
  <si>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</si>
  <si>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</si>
  <si>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</si>
  <si>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</si>
  <si>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</si>
  <si>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</si>
  <si>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</si>
  <si>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</si>
  <si>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</si>
  <si>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</si>
  <si>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</si>
  <si>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</si>
  <si>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</si>
  <si>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</si>
  <si>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</si>
  <si>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</si>
  <si>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</si>
  <si>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</si>
  <si>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</si>
  <si>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</si>
  <si>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</si>
  <si>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</si>
  <si>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</si>
  <si>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</si>
  <si>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</si>
  <si>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</si>
  <si>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</si>
  <si>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</si>
  <si>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</si>
  <si>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</si>
  <si>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</si>
  <si>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</si>
  <si>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</si>
  <si>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</si>
  <si>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</si>
  <si>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</si>
  <si>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</si>
  <si>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</si>
  <si>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</si>
  <si>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</si>
  <si>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</si>
  <si>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</si>
  <si>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</si>
  <si>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</si>
  <si>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</si>
  <si>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</si>
  <si>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</si>
  <si>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</si>
  <si>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</si>
  <si>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</si>
  <si>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</si>
  <si>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</si>
  <si>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</si>
  <si>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</si>
  <si>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</si>
  <si>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</si>
  <si>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</si>
  <si>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</si>
  <si>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</si>
  <si>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</si>
  <si>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</si>
  <si>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</si>
  <si>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</si>
  <si>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</si>
  <si>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</si>
  <si>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</si>
  <si>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</si>
  <si>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</si>
  <si>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</si>
  <si>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</si>
  <si>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</si>
  <si>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</si>
  <si>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</si>
  <si>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</si>
  <si>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</si>
  <si>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</si>
  <si>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</si>
  <si>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</si>
  <si>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</si>
  <si>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</si>
  <si>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</si>
  <si>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</si>
  <si>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</si>
  <si>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</si>
  <si>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</si>
  <si>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</si>
  <si>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</si>
  <si>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</si>
  <si>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</si>
  <si>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</si>
  <si>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</si>
  <si>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</si>
  <si>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</si>
  <si>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</si>
  <si>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</si>
  <si>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</si>
  <si>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</si>
  <si>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</si>
  <si>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</si>
  <si>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</si>
  <si>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</si>
  <si>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</si>
  <si>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</si>
  <si>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</si>
  <si>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</si>
  <si>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</si>
  <si>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</si>
  <si>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</si>
  <si>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</si>
  <si>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</si>
  <si>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</si>
  <si>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</si>
  <si>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</si>
  <si>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</si>
  <si>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</si>
  <si>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</si>
  <si>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</si>
  <si>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</si>
  <si>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</si>
  <si>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</si>
  <si>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</si>
  <si>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</si>
  <si>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</si>
  <si>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</si>
  <si>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</si>
  <si>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</si>
  <si>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</si>
  <si>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</si>
  <si>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</si>
  <si>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</si>
  <si>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</si>
  <si>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</si>
  <si>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</si>
  <si>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</si>
  <si>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</si>
  <si>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</si>
  <si>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</si>
  <si>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</si>
  <si>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</si>
  <si>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</si>
  <si>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</si>
  <si>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</si>
  <si>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</si>
  <si>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</si>
  <si>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</si>
  <si>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</si>
  <si>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</si>
  <si>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</si>
  <si>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</si>
  <si>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</si>
  <si>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</si>
  <si>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</si>
  <si>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</si>
  <si>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</si>
  <si>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</si>
  <si>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</si>
  <si>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</si>
  <si>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</si>
  <si>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</si>
  <si>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</si>
  <si>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</si>
  <si>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</si>
  <si>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</si>
  <si>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</si>
  <si>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</si>
  <si>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</si>
  <si>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</si>
  <si>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</si>
  <si>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</si>
  <si>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</si>
  <si>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</si>
  <si>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</si>
  <si>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</si>
  <si>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</si>
  <si>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</si>
  <si>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</si>
  <si>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</si>
  <si>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</si>
  <si>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</si>
  <si>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</si>
  <si>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</si>
  <si>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</si>
  <si>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</si>
  <si>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</si>
  <si>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</si>
  <si>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</si>
  <si>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</si>
  <si>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</si>
  <si>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</si>
  <si>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</si>
  <si>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</si>
  <si>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</si>
  <si>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</si>
  <si>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</si>
  <si>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</si>
  <si>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</si>
  <si>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</si>
  <si>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</si>
  <si>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</si>
  <si>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</si>
  <si>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</si>
  <si>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</si>
  <si>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</si>
  <si>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</si>
  <si>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</si>
  <si>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</si>
  <si>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</si>
  <si>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</si>
  <si>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</si>
  <si>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</si>
  <si>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</si>
  <si>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</si>
  <si>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</si>
  <si>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</si>
  <si>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</si>
  <si>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</si>
  <si>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</si>
  <si>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</si>
  <si>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</si>
  <si>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</si>
  <si>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</si>
  <si>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</si>
  <si>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</si>
  <si>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</si>
  <si>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</si>
  <si>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</si>
  <si>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</si>
  <si>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</si>
  <si>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</si>
  <si>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</si>
  <si>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</si>
  <si>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</si>
  <si>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</si>
  <si>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</si>
  <si>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</si>
  <si>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</si>
  <si>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</si>
  <si>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</si>
  <si>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</si>
  <si>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</si>
  <si>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</si>
  <si>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</si>
  <si>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</si>
  <si>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</si>
  <si>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</si>
  <si>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</si>
  <si>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</si>
  <si>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</si>
  <si>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</si>
  <si>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</si>
  <si>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</si>
  <si>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</si>
  <si>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</si>
  <si>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</si>
  <si>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</si>
  <si>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</si>
  <si>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</si>
  <si>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</si>
  <si>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</si>
  <si>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</si>
  <si>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</si>
  <si>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</si>
  <si>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</si>
  <si>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</si>
  <si>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</si>
  <si>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</si>
  <si>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</si>
  <si>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</si>
  <si>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</si>
  <si>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</si>
  <si>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</si>
  <si>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</si>
  <si>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</si>
  <si>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</si>
  <si>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</si>
  <si>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</si>
  <si>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</si>
  <si>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</si>
  <si>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</si>
  <si>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</si>
  <si>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</si>
  <si>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</si>
  <si>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</si>
  <si>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</si>
  <si>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</si>
  <si>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</si>
  <si>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</si>
  <si>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</si>
  <si>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</si>
  <si>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</si>
  <si>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</si>
  <si>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</si>
  <si>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</si>
  <si>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</si>
  <si>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</si>
  <si>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</si>
  <si>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</si>
  <si>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</si>
  <si>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</si>
  <si>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</si>
  <si>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</si>
  <si>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</si>
  <si>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</si>
  <si>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</si>
  <si>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</si>
  <si>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</si>
  <si>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</si>
  <si>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</si>
  <si>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</si>
  <si>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</si>
  <si>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</si>
  <si>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</si>
  <si>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</si>
  <si>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</si>
  <si>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</si>
  <si>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</si>
  <si>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</si>
  <si>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</si>
  <si>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</si>
  <si>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</si>
  <si>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</si>
  <si>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</si>
  <si>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</si>
  <si>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</si>
  <si>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</si>
  <si>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</si>
  <si>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</si>
  <si>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</si>
  <si>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</si>
  <si>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</si>
  <si>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</si>
  <si>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</si>
  <si>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</si>
  <si>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</si>
  <si>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</si>
  <si>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</si>
  <si>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</si>
  <si>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</si>
  <si>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</si>
  <si>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</si>
  <si>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</si>
  <si>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</si>
  <si>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</si>
  <si>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</si>
  <si>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</si>
  <si>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</si>
  <si>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</si>
  <si>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</si>
  <si>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</si>
  <si>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</si>
  <si>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</si>
  <si>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</si>
  <si>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</si>
  <si>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</si>
  <si>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</si>
  <si>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</si>
  <si>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</si>
  <si>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</si>
  <si>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</si>
  <si>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</si>
  <si>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</si>
  <si>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</si>
  <si>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</si>
  <si>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</si>
  <si>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</si>
  <si>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</si>
  <si>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</si>
  <si>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</si>
  <si>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</si>
  <si>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</si>
  <si>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</si>
  <si>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</si>
  <si>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</si>
  <si>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</si>
  <si>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</si>
  <si>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</si>
  <si>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</si>
  <si>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</si>
  <si>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</si>
  <si>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</si>
  <si>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</si>
  <si>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</si>
  <si>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</si>
  <si>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</si>
  <si>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</si>
  <si>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</si>
  <si>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</si>
  <si>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</si>
  <si>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</si>
  <si>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</si>
  <si>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</si>
  <si>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</si>
  <si>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</si>
  <si>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</si>
  <si>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</si>
  <si>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</si>
  <si>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</si>
  <si>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</si>
  <si>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</si>
  <si>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</si>
  <si>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</si>
  <si>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</si>
  <si>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</si>
  <si>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</si>
  <si>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</si>
  <si>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</si>
  <si>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</si>
  <si>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</si>
  <si>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</si>
  <si>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</si>
  <si>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</si>
  <si>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</si>
  <si>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</si>
  <si>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</si>
  <si>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</si>
  <si>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</si>
  <si>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</si>
  <si>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</si>
  <si>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</si>
  <si>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</si>
  <si>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</si>
  <si>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</si>
  <si>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</si>
  <si>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</si>
  <si>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</si>
  <si>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</si>
  <si>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</si>
  <si>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</si>
  <si>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</si>
  <si>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</si>
  <si>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</si>
  <si>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</si>
  <si>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</si>
  <si>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</si>
  <si>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</si>
  <si>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</si>
  <si>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</si>
  <si>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</si>
  <si>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</si>
  <si>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</si>
  <si>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</si>
  <si>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</si>
  <si>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</si>
  <si>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</si>
  <si>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</si>
  <si>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</si>
  <si>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</si>
  <si>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</si>
  <si>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</si>
  <si>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</si>
  <si>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</si>
  <si>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</si>
  <si>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</si>
  <si>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</si>
  <si>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</si>
  <si>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</si>
  <si>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</si>
  <si>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</si>
  <si>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</si>
  <si>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</si>
  <si>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</si>
  <si>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</si>
  <si>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</si>
  <si>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</si>
  <si>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</si>
  <si>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</si>
  <si>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</si>
  <si>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</si>
  <si>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</si>
  <si>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</si>
  <si>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</si>
  <si>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</si>
  <si>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</si>
  <si>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</si>
  <si>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</si>
  <si>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</si>
  <si>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</si>
  <si>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</si>
  <si>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</si>
  <si>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</si>
  <si>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</si>
  <si>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</si>
  <si>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</si>
  <si>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</si>
  <si>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</si>
  <si>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</si>
  <si>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</si>
  <si>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</si>
  <si>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</si>
  <si>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</si>
  <si>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</si>
  <si>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</si>
  <si>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</si>
  <si>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</si>
  <si>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</si>
  <si>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</si>
  <si>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</si>
  <si>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</si>
  <si>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</si>
  <si>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</si>
  <si>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</si>
  <si>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</si>
  <si>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</si>
  <si>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</si>
  <si>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</si>
  <si>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</si>
  <si>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</si>
  <si>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</si>
  <si>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</si>
  <si>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</si>
  <si>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</si>
  <si>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</si>
  <si>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</si>
  <si>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</si>
  <si>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</si>
  <si>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</si>
  <si>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</si>
  <si>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</si>
  <si>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</si>
  <si>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</si>
  <si>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</si>
  <si>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</si>
  <si>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</si>
  <si>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</si>
  <si>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</si>
  <si>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</si>
  <si>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</si>
  <si>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</si>
  <si>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</si>
  <si>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</si>
  <si>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</si>
  <si>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</si>
  <si>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</si>
  <si>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</si>
  <si>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</si>
  <si>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</si>
  <si>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</si>
  <si>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</si>
  <si>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</si>
  <si>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</si>
  <si>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</si>
  <si>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</si>
  <si>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</si>
  <si>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</si>
  <si>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</si>
  <si>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</si>
  <si>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</si>
  <si>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</si>
  <si>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</si>
  <si>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</si>
  <si>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</si>
  <si>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</si>
  <si>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</si>
  <si>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</si>
  <si>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</si>
  <si>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</si>
  <si>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</si>
  <si>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</si>
  <si>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</si>
  <si>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</si>
  <si>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</si>
  <si>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</si>
  <si>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</si>
  <si>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</si>
  <si>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</si>
  <si>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</si>
  <si>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</si>
  <si>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</si>
  <si>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</si>
  <si>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</si>
  <si>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</si>
  <si>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</si>
  <si>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</si>
  <si>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</si>
  <si>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</si>
  <si>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</si>
  <si>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</si>
  <si>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</si>
  <si>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</si>
  <si>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</si>
  <si>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</si>
  <si>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</si>
  <si>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</si>
  <si>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</si>
  <si>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</si>
  <si>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</si>
  <si>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</si>
  <si>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</si>
  <si>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</si>
  <si>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</si>
  <si>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</si>
  <si>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</si>
  <si>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</si>
  <si>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</si>
  <si>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</si>
  <si>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</si>
  <si>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</si>
  <si>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</si>
  <si>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</si>
  <si>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</si>
  <si>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</si>
  <si>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</si>
  <si>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</si>
  <si>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</si>
  <si>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</si>
  <si>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</si>
  <si>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</si>
  <si>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</si>
  <si>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</si>
  <si>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</si>
  <si>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</si>
  <si>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</si>
  <si>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</si>
  <si>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</si>
  <si>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</si>
  <si>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</si>
  <si>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</si>
  <si>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</si>
  <si>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</si>
  <si>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</si>
  <si>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</si>
  <si>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</si>
  <si>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</si>
  <si>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</si>
  <si>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</si>
  <si>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</si>
  <si>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</si>
  <si>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</si>
  <si>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</si>
  <si>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</si>
  <si>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</si>
  <si>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</si>
  <si>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</si>
  <si>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</si>
  <si>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</si>
  <si>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</si>
  <si>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</si>
  <si>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</si>
  <si>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</si>
  <si>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</si>
  <si>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</si>
  <si>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</si>
  <si>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</si>
  <si>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</si>
  <si>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</si>
  <si>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</si>
  <si>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</si>
  <si>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</si>
  <si>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</si>
  <si>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</si>
  <si>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</si>
  <si>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</si>
  <si>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</si>
  <si>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</si>
  <si>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</si>
  <si>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</si>
  <si>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</si>
  <si>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</si>
  <si>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</si>
  <si>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</si>
  <si>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</si>
  <si>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</si>
  <si>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</si>
  <si>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</si>
  <si>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</si>
  <si>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</si>
  <si>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</si>
  <si>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</si>
  <si>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</si>
  <si>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</si>
  <si>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</si>
  <si>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</si>
  <si>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</si>
  <si>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</si>
  <si>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</si>
  <si>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</si>
  <si>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</si>
  <si>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</si>
  <si>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</si>
  <si>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</si>
  <si>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</si>
  <si>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</si>
  <si>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</si>
  <si>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</si>
  <si>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</si>
  <si>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</si>
  <si>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</si>
  <si>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</si>
  <si>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</si>
  <si>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</si>
  <si>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</si>
  <si>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</si>
  <si>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</si>
  <si>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</si>
  <si>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</si>
  <si>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</si>
  <si>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</si>
  <si>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</si>
  <si>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</si>
  <si>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</si>
  <si>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</si>
  <si>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</si>
  <si>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</si>
  <si>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</si>
  <si>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</si>
  <si>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</si>
  <si>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</si>
  <si>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</si>
  <si>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</si>
  <si>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</si>
  <si>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</si>
  <si>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</si>
  <si>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</si>
  <si>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</si>
  <si>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</si>
  <si>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</si>
  <si>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</si>
  <si>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</si>
  <si>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</si>
  <si>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</si>
  <si>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</si>
  <si>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</si>
  <si>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</si>
  <si>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</si>
  <si>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</si>
  <si>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</si>
  <si>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</si>
  <si>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</si>
  <si>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</si>
  <si>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</si>
  <si>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</si>
  <si>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</si>
  <si>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</si>
  <si>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</si>
  <si>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</si>
  <si>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</si>
  <si>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</si>
  <si>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</si>
  <si>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</si>
  <si>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</si>
  <si>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</si>
  <si>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</si>
  <si>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</si>
  <si>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</si>
  <si>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</si>
  <si>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</si>
  <si>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</si>
  <si>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</si>
  <si>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</si>
  <si>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</si>
  <si>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</si>
  <si>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</si>
  <si>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</si>
  <si>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</si>
  <si>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</si>
  <si>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</si>
  <si>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</si>
  <si>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</si>
  <si>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</si>
  <si>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</si>
  <si>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</si>
  <si>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</si>
  <si>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</si>
  <si>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</si>
  <si>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</si>
  <si>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</si>
  <si>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</si>
  <si>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</si>
  <si>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</si>
  <si>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</si>
  <si>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</si>
  <si>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</si>
  <si>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</si>
  <si>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</si>
  <si>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</si>
  <si>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</si>
  <si>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</si>
  <si>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</si>
  <si>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</si>
  <si>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</si>
  <si>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</si>
  <si>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</si>
  <si>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</si>
  <si>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</si>
  <si>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</si>
  <si>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</si>
  <si>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</si>
  <si>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</si>
  <si>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</si>
  <si>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</si>
  <si>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</si>
  <si>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</si>
  <si>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</si>
  <si>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</si>
  <si>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</si>
  <si>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</si>
  <si>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</si>
  <si>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</si>
  <si>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</si>
  <si>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</si>
  <si>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</si>
  <si>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</si>
  <si>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</si>
  <si>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</si>
  <si>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</si>
  <si>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</si>
  <si>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</si>
  <si>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</si>
  <si>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</si>
  <si>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</si>
  <si>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</si>
  <si>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</si>
  <si>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</si>
  <si>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</si>
  <si>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</si>
  <si>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</si>
  <si>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</si>
  <si>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</si>
  <si>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</si>
  <si>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</si>
  <si>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</si>
  <si>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</si>
  <si>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</si>
  <si>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</si>
  <si>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</si>
  <si>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</si>
  <si>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</si>
  <si>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</si>
  <si>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</si>
  <si>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</si>
  <si>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</si>
  <si>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</si>
  <si>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</si>
  <si>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</si>
  <si>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</si>
  <si>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</si>
  <si>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</si>
  <si>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</si>
  <si>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</si>
  <si>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</si>
  <si>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</si>
  <si>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</si>
  <si>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</si>
  <si>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</si>
  <si>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</si>
  <si>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</si>
  <si>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</si>
  <si>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</si>
  <si>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</si>
  <si>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</si>
  <si>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</si>
  <si>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</si>
  <si>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</si>
  <si>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</si>
  <si>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</si>
  <si>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</si>
  <si>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</si>
  <si>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</si>
  <si>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</si>
  <si>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</si>
  <si>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</si>
  <si>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</si>
  <si>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</si>
  <si>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</si>
  <si>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</si>
  <si>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</si>
  <si>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</si>
  <si>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</si>
  <si>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</si>
  <si>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</si>
  <si>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</si>
  <si>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</si>
  <si>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</si>
  <si>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</si>
  <si>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</si>
  <si>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</si>
  <si>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</si>
  <si>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</si>
  <si>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</si>
  <si>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</si>
  <si>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</si>
  <si>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</si>
  <si>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</si>
  <si>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</si>
  <si>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</si>
  <si>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</si>
  <si>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</si>
  <si>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</si>
  <si>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</si>
  <si>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</si>
  <si>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</si>
  <si>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</si>
  <si>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</si>
  <si>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</si>
  <si>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</si>
  <si>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</si>
  <si>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</si>
  <si>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</si>
  <si>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</si>
  <si>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</si>
  <si>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</si>
  <si>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</si>
  <si>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</si>
  <si>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</si>
  <si>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</si>
  <si>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</si>
  <si>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</si>
  <si>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</si>
  <si>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</si>
  <si>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</si>
  <si>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</si>
  <si>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</si>
  <si>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</si>
  <si>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</si>
  <si>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</si>
  <si>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</si>
  <si>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</si>
  <si>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</si>
  <si>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</si>
  <si>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</si>
  <si>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</si>
  <si>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</si>
  <si>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</si>
  <si>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</si>
  <si>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</si>
  <si>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</si>
  <si>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</si>
  <si>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</si>
  <si>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</si>
  <si>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</si>
  <si>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</si>
  <si>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</si>
  <si>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</si>
  <si>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</si>
  <si>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</si>
  <si>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</si>
  <si>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</si>
  <si>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</si>
  <si>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</si>
  <si>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</si>
  <si>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</si>
  <si>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</si>
  <si>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</si>
  <si>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</si>
  <si>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</si>
  <si>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</si>
  <si>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</si>
  <si>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</si>
  <si>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</si>
  <si>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</si>
  <si>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</si>
  <si>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</si>
  <si>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</si>
  <si>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</si>
  <si>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</si>
  <si>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</si>
  <si>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</si>
  <si>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</si>
  <si>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</si>
  <si>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</si>
  <si>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</si>
  <si>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</si>
  <si>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</si>
  <si>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</si>
  <si>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</si>
  <si>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</si>
  <si>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</si>
  <si>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</si>
  <si>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</si>
  <si>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</si>
  <si>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</si>
  <si>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</si>
  <si>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</si>
  <si>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</si>
  <si>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</si>
  <si>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</si>
  <si>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</si>
  <si>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</si>
  <si>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</si>
  <si>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</si>
  <si>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</si>
  <si>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</si>
  <si>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</si>
  <si>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</si>
  <si>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</si>
  <si>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</si>
  <si>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</si>
  <si>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</si>
  <si>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</si>
  <si>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</si>
  <si>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</si>
  <si>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</si>
  <si>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</si>
  <si>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</si>
  <si>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</si>
  <si>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</si>
  <si>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</si>
  <si>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</si>
  <si>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</si>
  <si>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</si>
  <si>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</si>
  <si>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</si>
  <si>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</si>
  <si>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</si>
  <si>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</si>
  <si>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</si>
  <si>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</si>
  <si>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</si>
  <si>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</si>
  <si>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</si>
  <si>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</si>
  <si>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</si>
  <si>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</si>
  <si>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</si>
  <si>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</si>
  <si>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</si>
  <si>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</si>
  <si>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</si>
  <si>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</si>
  <si>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</si>
  <si>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</si>
  <si>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</si>
  <si>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</si>
  <si>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</si>
  <si>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</si>
  <si>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</si>
  <si>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</si>
  <si>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</si>
  <si>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</si>
  <si>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</si>
  <si>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</si>
  <si>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</si>
  <si>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</si>
  <si>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</si>
  <si>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</si>
  <si>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</si>
  <si>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</si>
  <si>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</si>
  <si>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</si>
  <si>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</si>
  <si>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</si>
  <si>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</si>
  <si>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</si>
  <si>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</si>
  <si>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</si>
  <si>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</si>
  <si>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</si>
  <si>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</si>
  <si>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</si>
  <si>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</si>
  <si>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</si>
  <si>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</si>
  <si>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</si>
  <si>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</si>
  <si>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</si>
  <si>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</si>
  <si>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</si>
  <si>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</si>
  <si>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</si>
  <si>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</si>
  <si>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</si>
  <si>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</si>
  <si>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</si>
  <si>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</si>
  <si>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</si>
  <si>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</si>
  <si>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</si>
  <si>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</si>
  <si>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</si>
  <si>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</si>
  <si>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</si>
  <si>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</si>
  <si>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</si>
  <si>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</si>
  <si>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</si>
  <si>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</si>
  <si>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</si>
  <si>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</si>
  <si>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</si>
  <si>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</si>
  <si>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</si>
  <si>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</si>
  <si>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</si>
  <si>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</si>
  <si>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</si>
  <si>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</si>
  <si>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</si>
  <si>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</si>
  <si>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</si>
  <si>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</si>
  <si>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</si>
  <si>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</si>
  <si>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</si>
  <si>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</si>
  <si>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</si>
  <si>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</si>
  <si>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</si>
  <si>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</si>
  <si>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</si>
  <si>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</si>
  <si>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</si>
  <si>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</si>
  <si>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</si>
  <si>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</si>
  <si>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</si>
  <si>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</si>
  <si>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</si>
  <si>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</si>
  <si>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</si>
  <si>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</si>
  <si>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</si>
  <si>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</si>
  <si>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</si>
  <si>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</si>
  <si>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</si>
  <si>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</si>
  <si>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</si>
  <si>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</si>
  <si>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</si>
  <si>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</si>
  <si>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</si>
  <si>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</si>
  <si>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</si>
  <si>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</si>
  <si>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</si>
  <si>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</si>
  <si>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</si>
  <si>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</si>
  <si>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</si>
  <si>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</si>
  <si>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</si>
  <si>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</si>
  <si>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</si>
  <si>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</si>
  <si>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</si>
  <si>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</si>
  <si>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</si>
  <si>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</si>
  <si>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</si>
  <si>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</si>
  <si>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</si>
  <si>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</si>
  <si>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</si>
  <si>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</si>
  <si>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</si>
  <si>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</si>
  <si>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</si>
  <si>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</si>
  <si>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</si>
  <si>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</si>
  <si>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</si>
  <si>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</si>
  <si>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</si>
  <si>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</si>
  <si>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</si>
  <si>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</si>
  <si>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</si>
  <si>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</si>
  <si>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</si>
  <si>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</si>
  <si>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</si>
  <si>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</si>
  <si>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</si>
  <si>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</si>
  <si>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</si>
  <si>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</si>
  <si>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</si>
  <si>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</si>
  <si>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</si>
  <si>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</si>
  <si>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</si>
  <si>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</si>
  <si>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</si>
  <si>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</si>
  <si>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</si>
  <si>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</si>
  <si>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</si>
  <si>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</si>
  <si>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</si>
  <si>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</si>
  <si>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</si>
  <si>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</si>
  <si>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</si>
  <si>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</si>
  <si>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</si>
  <si>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</si>
  <si>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</si>
  <si>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</si>
  <si>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</si>
  <si>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</si>
  <si>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</si>
  <si>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</si>
  <si>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</si>
  <si>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</si>
  <si>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</si>
  <si>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</si>
  <si>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</si>
  <si>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</si>
  <si>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</si>
  <si>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</si>
  <si>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</si>
  <si>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</si>
  <si>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</si>
  <si>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</si>
  <si>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</si>
  <si>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</si>
  <si>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</si>
  <si>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</si>
  <si>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</si>
  <si>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</si>
  <si>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</si>
  <si>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</si>
  <si>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</si>
  <si>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</si>
  <si>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</si>
  <si>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</si>
  <si>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</si>
  <si>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</si>
  <si>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</si>
  <si>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</si>
  <si>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</si>
  <si>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</si>
  <si>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</si>
  <si>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</si>
  <si>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</si>
  <si>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</si>
  <si>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</si>
  <si>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</si>
  <si>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</si>
  <si>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</si>
  <si>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</si>
  <si>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</si>
  <si>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</si>
  <si>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</si>
  <si>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</si>
  <si>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</si>
  <si>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</si>
  <si>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</si>
  <si>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</si>
  <si>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</si>
  <si>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</si>
  <si>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</si>
  <si>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</si>
  <si>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</si>
  <si>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</si>
  <si>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</si>
  <si>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</si>
  <si>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</si>
  <si>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</si>
  <si>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</si>
  <si>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</si>
  <si>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</si>
  <si>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</si>
  <si>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</si>
  <si>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</si>
  <si>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</si>
  <si>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</si>
  <si>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</si>
  <si>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</si>
  <si>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</si>
  <si>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</si>
  <si>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</si>
  <si>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</si>
  <si>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</si>
  <si>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</si>
  <si>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</si>
  <si>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</si>
  <si>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</si>
  <si>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</si>
  <si>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</si>
  <si>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</si>
  <si>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</si>
  <si>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</si>
  <si>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</si>
  <si>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</si>
  <si>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</si>
  <si>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</si>
  <si>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</si>
  <si>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</si>
  <si>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</si>
  <si>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</si>
  <si>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</si>
  <si>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</si>
  <si>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</si>
  <si>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</si>
  <si>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</si>
  <si>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</si>
  <si>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</si>
  <si>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</si>
  <si>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</si>
  <si>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</si>
  <si>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</si>
  <si>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</si>
  <si>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</si>
  <si>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</si>
  <si>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</si>
  <si>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</si>
  <si>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</si>
  <si>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</si>
  <si>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</si>
  <si>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</si>
  <si>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</si>
  <si>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</si>
  <si>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</si>
  <si>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</si>
  <si>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</si>
  <si>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</si>
  <si>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</si>
  <si>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</si>
  <si>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</si>
  <si>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</si>
  <si>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</si>
  <si>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</si>
  <si>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</si>
  <si>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</si>
  <si>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</si>
  <si>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</si>
  <si>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</si>
  <si>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</si>
  <si>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</si>
  <si>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</si>
  <si>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</si>
  <si>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</si>
  <si>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</si>
  <si>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</si>
  <si>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</si>
  <si>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</si>
  <si>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</si>
  <si>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</si>
  <si>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</si>
  <si>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</si>
  <si>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</si>
  <si>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</si>
  <si>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</si>
  <si>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</si>
  <si>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</si>
  <si>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</si>
  <si>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</si>
  <si>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</si>
  <si>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</si>
  <si>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</si>
  <si>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</si>
  <si>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</si>
  <si>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</si>
  <si>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</si>
  <si>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</si>
  <si>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</si>
  <si>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</si>
  <si>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</si>
  <si>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</si>
  <si>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</si>
  <si>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</si>
  <si>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</si>
  <si>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</si>
  <si>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</si>
  <si>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</si>
  <si>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</si>
  <si>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</si>
  <si>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</si>
  <si>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</si>
  <si>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</si>
  <si>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</si>
  <si>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</si>
  <si>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</si>
  <si>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</si>
  <si>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</si>
  <si>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</si>
  <si>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</si>
  <si>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</si>
  <si>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</si>
  <si>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</si>
  <si>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</si>
  <si>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</si>
  <si>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</si>
  <si>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</si>
  <si>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</si>
  <si>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</si>
  <si>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</si>
  <si>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</si>
  <si>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</si>
  <si>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</si>
  <si>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</si>
  <si>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</si>
  <si>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</si>
  <si>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</si>
  <si>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</si>
  <si>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</si>
  <si>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</si>
  <si>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</si>
  <si>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</si>
  <si>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</si>
  <si>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</si>
  <si>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</si>
  <si>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</si>
  <si>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</si>
  <si>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</si>
  <si>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</si>
  <si>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</si>
  <si>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</si>
  <si>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</si>
  <si>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</si>
  <si>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</si>
  <si>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</si>
  <si>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</si>
  <si>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</si>
  <si>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</si>
  <si>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</si>
  <si>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</si>
  <si>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</si>
  <si>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</si>
  <si>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</si>
  <si>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</si>
  <si>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</si>
  <si>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</si>
  <si>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</si>
  <si>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</si>
  <si>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</si>
  <si>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</si>
  <si>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</si>
  <si>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</si>
  <si>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</si>
  <si>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</si>
  <si>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</si>
  <si>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</si>
  <si>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</si>
  <si>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</si>
  <si>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</si>
  <si>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</si>
  <si>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</si>
  <si>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</si>
  <si>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</si>
  <si>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</si>
  <si>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</si>
  <si>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</si>
  <si>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</si>
  <si>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</si>
  <si>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</si>
  <si>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</si>
  <si>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</si>
  <si>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</si>
  <si>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</si>
  <si>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</si>
  <si>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</si>
  <si>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</si>
  <si>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</si>
  <si>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</si>
  <si>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</si>
  <si>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</si>
  <si>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</si>
  <si>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</si>
  <si>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</si>
  <si>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</si>
  <si>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</si>
  <si>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</si>
  <si>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</si>
  <si>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</si>
  <si>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</si>
  <si>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</si>
  <si>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</si>
  <si>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</si>
  <si>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</si>
  <si>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</si>
  <si>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</si>
  <si>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</si>
  <si>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</si>
  <si>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</si>
  <si>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</si>
  <si>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</si>
  <si>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</si>
  <si>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</si>
  <si>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</si>
  <si>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</si>
  <si>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</si>
  <si>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</si>
  <si>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</si>
  <si>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</si>
  <si>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</si>
  <si>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</si>
  <si>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</si>
  <si>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</si>
  <si>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</si>
  <si>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</si>
  <si>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</si>
  <si>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</si>
  <si>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</si>
  <si>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</si>
  <si>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</si>
  <si>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</si>
  <si>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</si>
  <si>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</si>
  <si>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</si>
  <si>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</si>
  <si>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</si>
  <si>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</si>
  <si>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</si>
  <si>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</si>
  <si>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</si>
  <si>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</si>
  <si>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</si>
  <si>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</si>
  <si>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</si>
  <si>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</si>
  <si>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</si>
  <si>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</si>
  <si>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</si>
  <si>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</si>
  <si>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</si>
  <si>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</si>
  <si>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</si>
  <si>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</si>
  <si>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</si>
  <si>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</si>
  <si>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</si>
  <si>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</si>
  <si>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</si>
  <si>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</si>
  <si>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</si>
  <si>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</si>
  <si>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</si>
  <si>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</si>
  <si>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</si>
  <si>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</si>
  <si>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</si>
  <si>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</si>
  <si>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</si>
  <si>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</si>
  <si>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</si>
  <si>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</si>
  <si>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</si>
  <si>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</si>
  <si>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</si>
  <si>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</si>
  <si>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</si>
  <si>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</si>
  <si>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</si>
  <si>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</si>
  <si>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</si>
  <si>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</si>
  <si>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</si>
  <si>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</si>
  <si>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</si>
  <si>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</si>
  <si>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</si>
  <si>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</si>
  <si>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</si>
  <si>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</si>
  <si>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</si>
  <si>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</si>
  <si>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</si>
  <si>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</si>
  <si>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</si>
  <si>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</si>
  <si>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</si>
  <si>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</si>
  <si>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</si>
  <si>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</si>
  <si>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</si>
  <si>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</si>
  <si>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</si>
  <si>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</si>
  <si>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</si>
  <si>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</si>
  <si>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</si>
  <si>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</si>
  <si>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</si>
  <si>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</si>
  <si>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</si>
  <si>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</si>
  <si>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</si>
  <si>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</si>
  <si>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</si>
  <si>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</si>
  <si>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</si>
  <si>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</si>
  <si>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</si>
  <si>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</si>
  <si>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</si>
  <si>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</si>
  <si>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</si>
  <si>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</si>
  <si>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</si>
  <si>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</si>
  <si>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</si>
  <si>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</si>
  <si>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</si>
  <si>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</si>
  <si>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</si>
  <si>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</si>
  <si>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</si>
  <si>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</si>
  <si>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</si>
  <si>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</si>
  <si>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</si>
  <si>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</si>
  <si>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</si>
  <si>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</si>
  <si>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</si>
  <si>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</si>
  <si>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</si>
  <si>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</si>
  <si>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</si>
  <si>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</si>
  <si>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</si>
  <si>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</si>
  <si>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</si>
  <si>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</si>
  <si>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</si>
  <si>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</si>
  <si>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</si>
  <si>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</si>
  <si>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</si>
  <si>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</si>
  <si>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</si>
  <si>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</si>
  <si>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</si>
  <si>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</si>
  <si>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</si>
  <si>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</si>
  <si>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</si>
  <si>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</si>
  <si>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</si>
  <si>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</si>
  <si>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</si>
  <si>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</si>
  <si>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</si>
  <si>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</si>
  <si>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</si>
  <si>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</si>
  <si>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</si>
  <si>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</si>
  <si>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</si>
  <si>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</si>
  <si>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</si>
  <si>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</si>
  <si>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</si>
  <si>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</si>
  <si>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</si>
  <si>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</si>
  <si>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</si>
  <si>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</si>
  <si>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</si>
  <si>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</si>
  <si>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</si>
  <si>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</si>
  <si>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</si>
  <si>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</si>
  <si>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</si>
  <si>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</si>
  <si>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</si>
  <si>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</si>
  <si>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</si>
  <si>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</si>
  <si>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</si>
  <si>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</si>
  <si>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</si>
  <si>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</si>
  <si>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</si>
  <si>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</si>
  <si>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</si>
  <si>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</si>
  <si>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</si>
  <si>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</si>
  <si>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</si>
  <si>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</si>
  <si>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</si>
  <si>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</si>
  <si>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</si>
  <si>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</si>
  <si>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</si>
  <si>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</si>
  <si>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</si>
  <si>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</si>
  <si>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</si>
  <si>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</si>
  <si>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</si>
  <si>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</si>
  <si>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</si>
  <si>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</si>
  <si>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</si>
  <si>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</si>
  <si>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</si>
  <si>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</si>
  <si>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</si>
  <si>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</si>
  <si>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</si>
  <si>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</si>
  <si>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</si>
  <si>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</si>
  <si>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</si>
  <si>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</si>
  <si>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</si>
  <si>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</si>
  <si>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</si>
  <si>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</si>
  <si>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</si>
  <si>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</si>
  <si>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</si>
  <si>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</si>
  <si>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</si>
  <si>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</si>
  <si>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</si>
  <si>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</si>
  <si>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</si>
  <si>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</si>
  <si>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</si>
  <si>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</si>
  <si>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</si>
  <si>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</si>
  <si>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</si>
  <si>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</si>
  <si>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</si>
  <si>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</si>
  <si>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</si>
  <si>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</si>
  <si>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</si>
  <si>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</si>
  <si>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</si>
  <si>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</si>
  <si>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</si>
  <si>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</si>
  <si>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</si>
  <si>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</si>
  <si>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</si>
  <si>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</si>
  <si>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</si>
  <si>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</si>
  <si>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</si>
  <si>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</si>
  <si>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</si>
  <si>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</si>
  <si>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</si>
  <si>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</si>
  <si>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</si>
  <si>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</si>
  <si>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</si>
  <si>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</si>
  <si>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</si>
  <si>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</si>
  <si>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</si>
  <si>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</si>
  <si>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</si>
  <si>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</si>
  <si>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</si>
  <si>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</si>
  <si>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</si>
  <si>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</si>
  <si>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</si>
  <si>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</si>
  <si>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</si>
  <si>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</si>
  <si>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</si>
  <si>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</si>
  <si>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</si>
  <si>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</si>
  <si>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</si>
  <si>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</si>
  <si>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</si>
  <si>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</si>
  <si>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</si>
  <si>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</si>
  <si>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</si>
  <si>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</si>
  <si>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</si>
  <si>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</si>
  <si>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</si>
  <si>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</si>
  <si>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</si>
  <si>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</si>
  <si>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</si>
  <si>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</si>
  <si>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</si>
  <si>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</si>
  <si>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</si>
  <si>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</si>
  <si>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</si>
  <si>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</si>
  <si>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</si>
  <si>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</si>
  <si>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</si>
  <si>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</si>
  <si>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</si>
  <si>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</si>
  <si>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</si>
  <si>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</si>
  <si>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</si>
  <si>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</si>
  <si>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</si>
  <si>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</si>
  <si>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</si>
  <si>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</si>
  <si>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</si>
  <si>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</si>
  <si>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</si>
  <si>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</si>
  <si>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</si>
  <si>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</si>
  <si>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</si>
  <si>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</si>
  <si>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</si>
  <si>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</si>
  <si>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</si>
  <si>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</si>
  <si>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</si>
  <si>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</si>
  <si>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</si>
  <si>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</si>
  <si>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</si>
  <si>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</si>
  <si>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</si>
  <si>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</si>
  <si>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</si>
  <si>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</si>
  <si>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</si>
  <si>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</si>
  <si>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</si>
  <si>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</si>
  <si>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</si>
  <si>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</si>
  <si>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</si>
  <si>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</si>
  <si>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</si>
  <si>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</si>
  <si>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</si>
  <si>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</si>
  <si>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</si>
  <si>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</si>
  <si>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</si>
  <si>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</si>
  <si>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</si>
  <si>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</si>
  <si>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</si>
  <si>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</si>
  <si>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</si>
  <si>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</si>
  <si>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</si>
  <si>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</si>
  <si>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</si>
  <si>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</si>
  <si>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</si>
  <si>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</si>
  <si>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</si>
  <si>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</si>
  <si>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</si>
  <si>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</si>
  <si>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</si>
  <si>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</si>
  <si>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</si>
  <si>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</si>
  <si>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</si>
  <si>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</si>
  <si>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</si>
  <si>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</si>
  <si>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</si>
  <si>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</si>
  <si>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</si>
  <si>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</si>
  <si>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</si>
  <si>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</si>
  <si>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</si>
  <si>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</si>
  <si>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</si>
  <si>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</si>
  <si>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</si>
  <si>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</si>
  <si>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</si>
  <si>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</si>
  <si>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</si>
  <si>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</si>
  <si>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</si>
  <si>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</si>
  <si>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</si>
  <si>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</si>
  <si>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</si>
  <si>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</si>
  <si>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</si>
  <si>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</si>
  <si>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</si>
  <si>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</si>
  <si>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</si>
  <si>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</si>
  <si>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</si>
  <si>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</si>
  <si>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</si>
  <si>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</si>
  <si>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</si>
  <si>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</si>
  <si>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</si>
  <si>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</si>
  <si>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</si>
  <si>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</si>
  <si>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</si>
  <si>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</si>
  <si>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</si>
  <si>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</si>
  <si>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</si>
  <si>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</si>
  <si>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</si>
  <si>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</si>
  <si>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</si>
  <si>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</si>
  <si>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</si>
  <si>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</si>
  <si>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</si>
  <si>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</si>
  <si>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</si>
  <si>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</si>
  <si>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</si>
  <si>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</si>
  <si>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</si>
  <si>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</si>
  <si>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</si>
  <si>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</si>
  <si>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</si>
  <si>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</si>
  <si>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</si>
  <si>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</si>
  <si>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</si>
  <si>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</si>
  <si>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</si>
  <si>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</si>
  <si>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</si>
  <si>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</si>
  <si>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</si>
  <si>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</si>
  <si>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</si>
  <si>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</si>
  <si>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</si>
  <si>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</si>
  <si>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</si>
  <si>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</si>
  <si>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</si>
  <si>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</si>
  <si>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</si>
  <si>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</si>
  <si>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</si>
  <si>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</si>
  <si>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</si>
  <si>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</si>
  <si>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</si>
  <si>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</si>
  <si>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</si>
  <si>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</si>
  <si>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</si>
  <si>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</si>
  <si>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</si>
  <si>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</si>
  <si>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</si>
  <si>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</si>
  <si>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</si>
  <si>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</si>
  <si>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</si>
  <si>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</si>
  <si>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</si>
  <si>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</si>
  <si>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</si>
  <si>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</si>
  <si>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</si>
  <si>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</si>
  <si>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</si>
  <si>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</si>
  <si>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</si>
  <si>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</si>
  <si>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</si>
  <si>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</si>
  <si>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</si>
  <si>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</si>
  <si>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</si>
  <si>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</si>
  <si>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</si>
  <si>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</si>
  <si>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</si>
  <si>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</si>
  <si>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</si>
  <si>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</si>
  <si>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</si>
  <si>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</si>
  <si>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</si>
  <si>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</si>
  <si>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</si>
  <si>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</si>
  <si>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</si>
  <si>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</si>
  <si>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</si>
  <si>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</si>
  <si>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</si>
  <si>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</si>
  <si>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</si>
  <si>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</si>
  <si>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</si>
  <si>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</si>
  <si>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</si>
  <si>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</si>
  <si>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</si>
  <si>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</si>
  <si>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</si>
  <si>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</si>
  <si>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</si>
  <si>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</si>
  <si>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</si>
  <si>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</si>
  <si>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</si>
  <si>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</si>
  <si>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</si>
  <si>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</si>
  <si>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</si>
  <si>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</si>
  <si>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</si>
  <si>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</si>
  <si>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</si>
  <si>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</si>
  <si>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</si>
  <si>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</si>
  <si>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</si>
  <si>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</si>
  <si>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</si>
  <si>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</si>
  <si>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</si>
  <si>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</si>
  <si>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</si>
  <si>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</si>
  <si>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</si>
  <si>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</si>
  <si>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</si>
  <si>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</si>
  <si>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</si>
  <si>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</si>
  <si>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</si>
  <si>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</si>
  <si>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</si>
  <si>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</si>
  <si>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</si>
  <si>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</si>
  <si>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</si>
  <si>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</si>
  <si>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</si>
  <si>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</si>
  <si>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</si>
  <si>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</si>
  <si>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</si>
  <si>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</si>
  <si>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</si>
  <si>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</si>
  <si>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</si>
  <si>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</si>
  <si>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</si>
  <si>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</si>
  <si>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</si>
  <si>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</si>
  <si>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</si>
  <si>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</si>
  <si>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</si>
  <si>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</si>
  <si>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</si>
  <si>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</si>
  <si>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</si>
  <si>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</si>
  <si>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</si>
  <si>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</si>
  <si>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</si>
  <si>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</si>
  <si>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</si>
  <si>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</si>
  <si>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</si>
  <si>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</si>
  <si>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</si>
  <si>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</si>
  <si>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</si>
  <si>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</si>
  <si>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</si>
  <si>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</si>
  <si>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</si>
  <si>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</si>
  <si>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</si>
  <si>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</si>
  <si>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</si>
  <si>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</si>
  <si>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</si>
  <si>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</si>
  <si>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</si>
  <si>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</si>
  <si>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</si>
  <si>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</si>
  <si>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</si>
  <si>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</si>
  <si>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</si>
  <si>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</si>
  <si>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</si>
  <si>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</si>
  <si>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</si>
  <si>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</si>
  <si>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</si>
  <si>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</si>
  <si>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</si>
  <si>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</si>
  <si>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</si>
  <si>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</si>
  <si>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</si>
  <si>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</si>
  <si>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</si>
  <si>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</si>
  <si>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</si>
  <si>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</si>
  <si>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</si>
  <si>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</si>
  <si>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</si>
  <si>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</si>
  <si>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</si>
  <si>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</si>
  <si>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</si>
  <si>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</si>
  <si>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</si>
  <si>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</si>
  <si>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</si>
  <si>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</si>
  <si>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</si>
  <si>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</si>
  <si>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</si>
  <si>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</si>
  <si>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</si>
  <si>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</si>
  <si>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</si>
  <si>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</si>
  <si>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</si>
  <si>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</si>
  <si>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</si>
  <si>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</si>
  <si>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</si>
  <si>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</si>
  <si>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</si>
  <si>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</si>
  <si>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</si>
  <si>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</si>
  <si>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</si>
  <si>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</si>
  <si>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</si>
  <si>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</si>
  <si>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</si>
  <si>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</si>
  <si>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</si>
  <si>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</si>
  <si>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</si>
  <si>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</si>
  <si>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</si>
  <si>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</si>
  <si>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</si>
  <si>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</si>
  <si>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</si>
  <si>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</si>
  <si>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</si>
  <si>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</si>
  <si>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</si>
  <si>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</si>
  <si>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</si>
  <si>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</si>
  <si>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</si>
  <si>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</si>
  <si>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</si>
  <si>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</si>
  <si>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</si>
  <si>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</si>
  <si>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</si>
  <si>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</si>
  <si>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</si>
  <si>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</si>
  <si>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</si>
  <si>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</si>
  <si>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</si>
  <si>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</si>
  <si>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</si>
  <si>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</si>
  <si>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</si>
  <si>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</si>
  <si>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</si>
  <si>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</si>
  <si>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</si>
  <si>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</si>
  <si>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</si>
  <si>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</si>
  <si>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</si>
  <si>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</si>
  <si>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</si>
  <si>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</si>
  <si>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</si>
  <si>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</si>
  <si>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</si>
  <si>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</si>
  <si>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</si>
  <si>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</si>
  <si>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</si>
  <si>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</si>
  <si>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</si>
  <si>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</si>
  <si>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</si>
  <si>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</si>
  <si>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</si>
  <si>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</si>
  <si>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</si>
  <si>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</si>
  <si>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</si>
  <si>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</si>
  <si>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</si>
  <si>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</si>
  <si>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</si>
  <si>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</si>
  <si>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</si>
  <si>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</si>
  <si>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</si>
  <si>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</si>
  <si>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</si>
  <si>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</si>
  <si>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</si>
  <si>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</si>
  <si>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</si>
  <si>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</si>
  <si>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</si>
  <si>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</si>
  <si>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</si>
  <si>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</si>
  <si>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</si>
  <si>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</si>
  <si>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</si>
  <si>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</si>
  <si>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</si>
  <si>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</si>
  <si>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</si>
  <si>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</si>
  <si>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</si>
  <si>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</si>
  <si>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</si>
  <si>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</si>
  <si>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</si>
  <si>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</si>
  <si>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</si>
  <si>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</si>
  <si>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</si>
  <si>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</si>
  <si>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</si>
  <si>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</si>
  <si>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</si>
  <si>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</si>
  <si>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</si>
  <si>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</si>
  <si>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</si>
  <si>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</si>
  <si>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</si>
  <si>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</si>
  <si>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</si>
  <si>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</si>
  <si>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</si>
  <si>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</si>
  <si>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</si>
  <si>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</si>
  <si>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</si>
  <si>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</si>
  <si>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</si>
  <si>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</si>
  <si>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</si>
  <si>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</si>
  <si>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</si>
  <si>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</si>
  <si>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</si>
  <si>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</si>
  <si>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</si>
  <si>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</si>
  <si>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</si>
  <si>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</si>
  <si>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</si>
  <si>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</si>
  <si>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</si>
  <si>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</si>
  <si>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</si>
  <si>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</si>
  <si>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</si>
  <si>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</si>
  <si>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</si>
  <si>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</si>
  <si>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</si>
  <si>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</si>
  <si>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</si>
  <si>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</si>
  <si>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</si>
  <si>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</si>
  <si>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</si>
  <si>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</si>
  <si>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</si>
  <si>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</si>
  <si>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</si>
  <si>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</si>
  <si>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</si>
  <si>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</si>
  <si>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</si>
  <si>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</si>
  <si>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</si>
  <si>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</si>
  <si>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</si>
  <si>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</si>
  <si>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</si>
  <si>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</si>
  <si>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</si>
  <si>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</si>
  <si>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</si>
  <si>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</si>
  <si>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</si>
  <si>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</si>
  <si>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</si>
  <si>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</si>
  <si>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</si>
  <si>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</si>
  <si>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</si>
  <si>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</si>
  <si>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</si>
  <si>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</si>
  <si>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</si>
  <si>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</si>
  <si>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</si>
  <si>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</si>
  <si>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</si>
  <si>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</si>
  <si>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</si>
  <si>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</si>
  <si>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</si>
  <si>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</si>
  <si>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</si>
  <si>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</si>
  <si>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</si>
  <si>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</si>
  <si>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</si>
  <si>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</si>
  <si>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</si>
  <si>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</si>
  <si>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</si>
  <si>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</si>
  <si>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</si>
  <si>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</si>
  <si>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</si>
  <si>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</si>
  <si>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</si>
  <si>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</si>
  <si>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</si>
  <si>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</si>
  <si>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</si>
  <si>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</si>
  <si>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</si>
  <si>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</si>
  <si>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</si>
  <si>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</si>
  <si>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</si>
  <si>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</si>
  <si>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</si>
  <si>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</si>
  <si>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</si>
  <si>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</si>
  <si>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</si>
  <si>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</si>
  <si>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</si>
  <si>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</si>
  <si>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</si>
  <si>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</si>
  <si>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</si>
  <si>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</si>
  <si>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</si>
  <si>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</si>
  <si>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</si>
  <si>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</si>
  <si>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</si>
  <si>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</si>
  <si>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</si>
  <si>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</si>
  <si>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</si>
  <si>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</si>
  <si>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</si>
  <si>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</si>
  <si>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</si>
  <si>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</si>
  <si>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</si>
  <si>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</si>
  <si>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</si>
  <si>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</si>
  <si>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</si>
  <si>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</si>
  <si>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</si>
  <si>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</si>
  <si>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</si>
  <si>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</si>
  <si>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</si>
  <si>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</si>
  <si>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</si>
  <si>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</si>
  <si>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</si>
  <si>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</si>
  <si>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</si>
  <si>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</si>
  <si>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</si>
  <si>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</si>
  <si>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</si>
  <si>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</si>
  <si>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</si>
  <si>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</si>
  <si>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</si>
  <si>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</si>
  <si>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</si>
  <si>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</si>
  <si>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</si>
  <si>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</si>
  <si>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</si>
  <si>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</si>
  <si>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</si>
  <si>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</si>
  <si>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</si>
  <si>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</si>
  <si>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</si>
  <si>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</si>
  <si>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</si>
  <si>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</si>
  <si>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</si>
  <si>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</si>
  <si>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</si>
  <si>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</si>
  <si>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</si>
  <si>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</si>
  <si>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</si>
  <si>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</si>
  <si>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</si>
  <si>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</si>
  <si>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</si>
  <si>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</si>
  <si>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</si>
  <si>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</si>
  <si>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</si>
  <si>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</si>
  <si>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</si>
  <si>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</si>
  <si>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</si>
  <si>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</si>
  <si>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</si>
  <si>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</si>
  <si>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</si>
  <si>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</si>
  <si>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</si>
  <si>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</si>
  <si>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</si>
  <si>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</si>
  <si>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</si>
  <si>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</si>
  <si>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</si>
  <si>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</si>
  <si>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</si>
  <si>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</si>
  <si>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</si>
  <si>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</si>
  <si>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</si>
  <si>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</si>
  <si>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</si>
  <si>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</si>
  <si>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</si>
  <si>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</si>
  <si>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</si>
  <si>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</si>
  <si>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</si>
  <si>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</si>
  <si>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</si>
  <si>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</si>
  <si>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</si>
  <si>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</si>
  <si>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</si>
  <si>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</si>
  <si>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</si>
  <si>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</si>
  <si>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</si>
  <si>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</si>
  <si>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</si>
  <si>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</si>
  <si>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</si>
  <si>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</si>
  <si>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</si>
  <si>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</si>
  <si>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</si>
  <si>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</si>
  <si>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</si>
  <si>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</si>
  <si>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</si>
  <si>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</si>
  <si>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</si>
  <si>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</si>
  <si>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</si>
  <si>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</si>
  <si>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</si>
  <si>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</si>
  <si>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</si>
  <si>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</si>
  <si>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</si>
  <si>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</si>
  <si>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</si>
  <si>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</si>
  <si>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</si>
  <si>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</si>
  <si>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</si>
  <si>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</si>
  <si>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</si>
  <si>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</si>
  <si>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</si>
  <si>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</si>
  <si>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</si>
  <si>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</si>
  <si>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</si>
  <si>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</si>
  <si>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</si>
  <si>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</si>
  <si>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</si>
  <si>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</si>
  <si>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</si>
  <si>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</si>
  <si>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</si>
  <si>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</si>
  <si>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</si>
  <si>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</si>
  <si>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</si>
  <si>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</si>
  <si>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</si>
  <si>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</si>
  <si>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</si>
  <si>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</si>
  <si>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</si>
  <si>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</si>
  <si>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</si>
  <si>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</si>
  <si>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</si>
  <si>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</si>
  <si>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</si>
  <si>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</si>
  <si>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</si>
  <si>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</si>
  <si>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</si>
  <si>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</si>
  <si>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</si>
  <si>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</si>
  <si>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</si>
  <si>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</si>
  <si>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</si>
  <si>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</si>
  <si>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</si>
  <si>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</si>
  <si>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</si>
  <si>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</si>
  <si>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</si>
  <si>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</si>
  <si>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</si>
  <si>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</si>
  <si>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</si>
  <si>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</si>
  <si>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</si>
  <si>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</si>
  <si>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</si>
  <si>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</si>
  <si>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</si>
  <si>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</si>
  <si>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</si>
  <si>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</si>
  <si>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</si>
  <si>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</si>
  <si>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</si>
  <si>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</si>
  <si>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</si>
  <si>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</si>
  <si>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</si>
  <si>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</si>
  <si>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</si>
  <si>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</si>
  <si>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</si>
  <si>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</si>
  <si>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</si>
  <si>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</si>
  <si>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</si>
  <si>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</si>
  <si>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</si>
  <si>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</si>
  <si>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</si>
  <si>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</si>
  <si>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</si>
  <si>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</si>
  <si>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</si>
  <si>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</si>
  <si>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</si>
  <si>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</si>
  <si>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</si>
  <si>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</si>
  <si>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</si>
  <si>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</si>
  <si>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</si>
  <si>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</si>
  <si>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</si>
  <si>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</si>
  <si>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</si>
  <si>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</si>
  <si>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</si>
  <si>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</si>
  <si>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</si>
  <si>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</si>
  <si>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</si>
  <si>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</si>
  <si>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</si>
  <si>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</si>
  <si>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</si>
  <si>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</si>
  <si>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</si>
  <si>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</si>
  <si>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</si>
  <si>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</si>
  <si>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</si>
  <si>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</si>
  <si>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</si>
  <si>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</si>
  <si>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</si>
  <si>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</si>
  <si>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</si>
  <si>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</si>
  <si>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</si>
  <si>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</si>
  <si>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</si>
  <si>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</si>
  <si>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</si>
  <si>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</si>
  <si>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</si>
  <si>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</si>
  <si>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</si>
  <si>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</si>
  <si>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</si>
  <si>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</si>
  <si>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</si>
  <si>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</si>
  <si>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</si>
  <si>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</si>
  <si>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</si>
  <si>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</si>
  <si>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</si>
  <si>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</si>
  <si>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</si>
  <si>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</si>
  <si>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</si>
  <si>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</si>
  <si>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</si>
  <si>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</si>
  <si>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</si>
  <si>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</si>
  <si>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</si>
  <si>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</si>
  <si>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</si>
  <si>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</si>
  <si>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</si>
  <si>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</si>
  <si>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</si>
  <si>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</si>
  <si>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</si>
  <si>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</si>
  <si>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</si>
  <si>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</si>
  <si>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</si>
  <si>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</si>
  <si>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</si>
  <si>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</si>
  <si>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</si>
  <si>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</si>
  <si>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</si>
  <si>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</si>
  <si>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</si>
  <si>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</si>
  <si>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</si>
  <si>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</si>
  <si>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</si>
  <si>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</si>
  <si>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</si>
  <si>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</si>
  <si>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</si>
  <si>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</si>
  <si>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</si>
  <si>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</si>
  <si>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</si>
  <si>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</si>
  <si>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</si>
  <si>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</si>
  <si>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</si>
  <si>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</si>
  <si>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</si>
  <si>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</si>
  <si>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</si>
  <si>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</si>
  <si>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</si>
  <si>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</si>
  <si>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</si>
  <si>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</si>
  <si>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</si>
  <si>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</si>
  <si>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</si>
  <si>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</si>
  <si>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</si>
  <si>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</si>
  <si>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</si>
  <si>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</si>
  <si>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</si>
  <si>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</si>
  <si>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</si>
  <si>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</si>
  <si>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</si>
  <si>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</si>
  <si>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</si>
  <si>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</si>
  <si>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</si>
  <si>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</si>
  <si>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</si>
  <si>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</si>
  <si>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</si>
  <si>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</si>
  <si>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</si>
  <si>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</si>
  <si>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</si>
  <si>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</si>
  <si>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</si>
  <si>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</si>
  <si>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</si>
  <si>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</si>
  <si>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</si>
  <si>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</si>
  <si>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</si>
  <si>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</si>
  <si>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</si>
  <si>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</si>
  <si>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</si>
  <si>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</si>
  <si>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</si>
  <si>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</si>
  <si>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</si>
  <si>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</si>
  <si>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</si>
  <si>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</si>
  <si>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</si>
  <si>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</si>
  <si>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</si>
  <si>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</si>
  <si>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</si>
  <si>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</si>
  <si>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</si>
  <si>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</si>
  <si>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</si>
  <si>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</si>
  <si>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</si>
  <si>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</si>
  <si>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</si>
  <si>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</si>
  <si>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</si>
  <si>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</si>
  <si>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</si>
  <si>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</si>
  <si>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</si>
  <si>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</si>
  <si>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</si>
  <si>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</si>
  <si>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</si>
  <si>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</si>
  <si>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</si>
  <si>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</si>
  <si>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</si>
  <si>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</si>
  <si>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</si>
  <si>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</si>
  <si>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</si>
  <si>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</si>
  <si>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</si>
  <si>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</si>
  <si>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</si>
  <si>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</si>
  <si>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</si>
  <si>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</si>
  <si>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</si>
  <si>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</si>
  <si>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</si>
  <si>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</si>
  <si>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</si>
  <si>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</si>
  <si>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</si>
  <si>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</si>
  <si>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</si>
  <si>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</si>
  <si>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</si>
  <si>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</si>
  <si>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</si>
  <si>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</si>
  <si>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</si>
  <si>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</si>
  <si>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</si>
  <si>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</si>
  <si>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</si>
  <si>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</si>
  <si>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</si>
  <si>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</si>
  <si>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</si>
  <si>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</si>
  <si>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</si>
  <si>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</si>
  <si>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</si>
  <si>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</si>
  <si>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</si>
  <si>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</si>
  <si>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</si>
  <si>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</si>
  <si>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</si>
  <si>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</si>
  <si>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</si>
  <si>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</si>
  <si>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</si>
  <si>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</si>
  <si>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</si>
  <si>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</si>
  <si>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</si>
  <si>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</si>
  <si>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</si>
  <si>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</si>
  <si>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</si>
  <si>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</si>
  <si>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</si>
  <si>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</si>
  <si>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</si>
  <si>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</si>
  <si>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</si>
  <si>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</si>
  <si>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</si>
  <si>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</si>
  <si>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</si>
  <si>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</si>
  <si>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</si>
  <si>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</si>
  <si>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</si>
  <si>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</si>
  <si>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</si>
  <si>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</si>
  <si>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</si>
  <si>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</si>
  <si>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</si>
  <si>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</si>
  <si>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</si>
  <si>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</si>
  <si>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</si>
  <si>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</si>
  <si>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</si>
  <si>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</si>
  <si>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</si>
  <si>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</si>
  <si>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</si>
  <si>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</si>
  <si>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</si>
  <si>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</si>
  <si>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</si>
  <si>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</si>
  <si>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</si>
  <si>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</si>
  <si>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</si>
  <si>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</si>
  <si>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</si>
  <si>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</si>
  <si>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</si>
  <si>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</si>
  <si>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</si>
  <si>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</si>
  <si>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</si>
  <si>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</si>
  <si>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</si>
  <si>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</si>
  <si>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</si>
  <si>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</si>
  <si>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</si>
  <si>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</si>
  <si>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</si>
  <si>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</si>
  <si>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</si>
  <si>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</si>
  <si>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</si>
  <si>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</si>
  <si>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</si>
  <si>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</si>
  <si>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</si>
  <si>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</si>
  <si>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</si>
  <si>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</si>
  <si>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</si>
  <si>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</si>
  <si>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</si>
  <si>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</si>
  <si>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</si>
  <si>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</si>
  <si>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</si>
  <si>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</si>
  <si>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</si>
  <si>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</si>
  <si>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</si>
  <si>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</si>
  <si>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</si>
  <si>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</si>
  <si>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</si>
  <si>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</si>
  <si>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</si>
  <si>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</si>
  <si>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</si>
  <si>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</si>
  <si>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</si>
  <si>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</si>
  <si>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</si>
  <si>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</si>
  <si>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</si>
  <si>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</si>
  <si>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</si>
  <si>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</si>
  <si>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</si>
  <si>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</si>
  <si>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</si>
  <si>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</si>
  <si>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</si>
  <si>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</si>
  <si>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</si>
  <si>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</si>
  <si>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</si>
  <si>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</si>
  <si>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</si>
  <si>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</si>
  <si>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</si>
  <si>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</si>
  <si>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</si>
  <si>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</si>
  <si>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</si>
  <si>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</si>
  <si>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</si>
  <si>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</si>
  <si>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</si>
  <si>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</si>
  <si>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</si>
  <si>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</si>
  <si>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</si>
  <si>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</si>
  <si>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</si>
  <si>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</si>
  <si>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</si>
  <si>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</si>
  <si>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</si>
  <si>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</si>
  <si>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</si>
  <si>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</si>
  <si>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</si>
  <si>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</si>
  <si>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</si>
  <si>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</si>
  <si>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</si>
  <si>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</si>
  <si>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</si>
  <si>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</si>
  <si>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</si>
  <si>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</si>
  <si>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</si>
  <si>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</si>
  <si>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</si>
  <si>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</si>
  <si>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</si>
  <si>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</si>
  <si>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</si>
  <si>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</si>
  <si>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</si>
  <si>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</si>
  <si>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</si>
  <si>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</si>
  <si>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</si>
  <si>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</si>
  <si>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</si>
  <si>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</si>
  <si>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</si>
  <si>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</si>
  <si>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</si>
  <si>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</si>
  <si>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</si>
  <si>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</si>
  <si>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</si>
  <si>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</si>
  <si>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</si>
  <si>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</si>
  <si>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</si>
  <si>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</si>
  <si>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</si>
  <si>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</si>
  <si>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</si>
  <si>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</si>
  <si>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</si>
  <si>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</si>
  <si>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</si>
  <si>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</si>
  <si>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</si>
  <si>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</si>
  <si>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</si>
  <si>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</si>
  <si>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</si>
  <si>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</si>
  <si>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</si>
  <si>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</si>
  <si>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</si>
  <si>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</si>
  <si>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</si>
  <si>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</si>
  <si>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</si>
  <si>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</si>
  <si>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</si>
  <si>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</si>
  <si>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</si>
  <si>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</si>
  <si>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</si>
  <si>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</si>
  <si>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</si>
  <si>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</si>
  <si>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</si>
  <si>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</si>
  <si>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</si>
  <si>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</si>
  <si>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</si>
  <si>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</si>
  <si>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</si>
  <si>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</si>
  <si>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</si>
  <si>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</si>
  <si>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</si>
  <si>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</si>
  <si>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</si>
  <si>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</si>
  <si>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</si>
  <si>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</si>
  <si>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</si>
  <si>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</si>
  <si>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</si>
  <si>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</si>
  <si>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</si>
  <si>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</si>
  <si>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</si>
  <si>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</si>
  <si>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</si>
  <si>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</si>
  <si>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</si>
  <si>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</si>
  <si>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</si>
  <si>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</si>
  <si>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</si>
  <si>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</si>
  <si>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</si>
  <si>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</si>
  <si>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</si>
  <si>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</si>
  <si>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</si>
  <si>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</si>
  <si>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</si>
  <si>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</si>
  <si>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</si>
  <si>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</si>
  <si>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</si>
  <si>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</si>
  <si>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</si>
  <si>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</si>
  <si>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</si>
  <si>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</si>
  <si>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</si>
  <si>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</si>
  <si>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</si>
  <si>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</si>
  <si>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</si>
  <si>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</si>
  <si>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</si>
  <si>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</si>
  <si>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</si>
  <si>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</si>
  <si>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</si>
  <si>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</si>
  <si>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</si>
  <si>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</si>
  <si>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</si>
  <si>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</si>
  <si>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</si>
  <si>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</si>
  <si>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</si>
  <si>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</si>
  <si>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</si>
  <si>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</si>
  <si>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</si>
  <si>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</si>
  <si>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</si>
  <si>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</si>
  <si>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</si>
  <si>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</si>
  <si>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</si>
  <si>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</si>
  <si>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</si>
  <si>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</si>
  <si>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</si>
  <si>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</si>
  <si>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</si>
  <si>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</si>
  <si>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</si>
  <si>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</si>
  <si>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</si>
  <si>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</si>
  <si>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</si>
  <si>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</si>
  <si>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</si>
  <si>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</si>
  <si>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</si>
  <si>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</si>
  <si>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</si>
  <si>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</si>
  <si>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</si>
  <si>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</si>
  <si>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</si>
  <si>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</si>
  <si>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</si>
  <si>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</si>
  <si>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</si>
  <si>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</si>
  <si>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</si>
  <si>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</si>
  <si>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</si>
  <si>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</si>
  <si>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</si>
  <si>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</si>
  <si>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</si>
  <si>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</si>
  <si>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</si>
  <si>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</si>
  <si>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</si>
  <si>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</si>
  <si>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</si>
  <si>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</si>
  <si>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</si>
  <si>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</si>
  <si>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</si>
  <si>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</si>
  <si>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</si>
  <si>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</si>
  <si>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</si>
  <si>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</si>
  <si>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</si>
  <si>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</si>
  <si>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</si>
  <si>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</si>
  <si>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</si>
  <si>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</si>
  <si>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</si>
  <si>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</si>
  <si>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</si>
  <si>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</si>
  <si>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</si>
  <si>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</si>
  <si>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</si>
  <si>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</si>
  <si>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</si>
  <si>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</si>
  <si>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</si>
  <si>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</si>
  <si>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</si>
  <si>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</si>
  <si>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</si>
  <si>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</si>
  <si>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</si>
  <si>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</si>
  <si>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</si>
  <si>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</si>
  <si>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</si>
  <si>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</si>
  <si>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</si>
  <si>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</si>
  <si>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</si>
  <si>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</si>
  <si>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</si>
  <si>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</si>
  <si>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</si>
  <si>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</si>
  <si>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</si>
  <si>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</si>
  <si>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</si>
  <si>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</si>
  <si>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</si>
  <si>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</si>
  <si>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</si>
  <si>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</si>
  <si>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</si>
  <si>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</si>
  <si>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</si>
  <si>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</si>
  <si>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</si>
  <si>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</si>
  <si>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</si>
  <si>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</si>
  <si>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</si>
  <si>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</si>
  <si>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</si>
  <si>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</si>
  <si>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</si>
  <si>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</si>
  <si>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</si>
  <si>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</si>
  <si>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</si>
  <si>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</si>
  <si>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</si>
  <si>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</si>
  <si>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</si>
  <si>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</si>
  <si>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</si>
  <si>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</si>
  <si>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</si>
  <si>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</si>
  <si>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</si>
  <si>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</si>
  <si>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</si>
  <si>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</si>
  <si>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</si>
  <si>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</si>
  <si>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</si>
  <si>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</si>
  <si>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</si>
  <si>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</si>
  <si>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</si>
  <si>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</si>
  <si>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</si>
  <si>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</si>
  <si>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</si>
  <si>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</si>
  <si>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</si>
  <si>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</si>
  <si>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</si>
  <si>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</si>
  <si>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</si>
  <si>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</si>
  <si>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</si>
  <si>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</si>
  <si>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</si>
  <si>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</si>
  <si>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</si>
  <si>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</si>
  <si>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</si>
  <si>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</si>
  <si>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</si>
  <si>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</si>
  <si>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</si>
  <si>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</si>
  <si>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</si>
  <si>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</si>
  <si>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</si>
  <si>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</si>
  <si>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</si>
  <si>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</si>
  <si>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</si>
  <si>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</si>
  <si>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</si>
  <si>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</si>
  <si>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</si>
  <si>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</si>
  <si>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</si>
  <si>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</si>
  <si>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</si>
  <si>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</si>
  <si>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</si>
  <si>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</si>
  <si>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</si>
  <si>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</si>
  <si>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</si>
  <si>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</si>
  <si>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</si>
  <si>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</si>
  <si>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</si>
  <si>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</si>
  <si>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</si>
  <si>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</si>
  <si>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</si>
  <si>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</si>
  <si>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</si>
  <si>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</si>
  <si>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</si>
  <si>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</si>
  <si>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</si>
  <si>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</si>
  <si>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</si>
  <si>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</si>
  <si>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</si>
  <si>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</si>
  <si>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</si>
  <si>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</si>
  <si>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</si>
  <si>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</si>
  <si>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</si>
  <si>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</si>
  <si>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</si>
  <si>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</si>
  <si>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</si>
  <si>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</si>
  <si>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</si>
  <si>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</si>
  <si>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</si>
  <si>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</si>
  <si>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</si>
  <si>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</si>
  <si>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</si>
  <si>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</si>
  <si>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</si>
  <si>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</si>
  <si>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</si>
  <si>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</si>
  <si>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</si>
  <si>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</si>
  <si>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</si>
  <si>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</si>
  <si>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</si>
  <si>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</si>
  <si>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</si>
  <si>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</si>
  <si>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</si>
  <si>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</si>
  <si>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</si>
  <si>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</si>
  <si>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</si>
  <si>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</si>
  <si>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</si>
  <si>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</si>
  <si>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</si>
  <si>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</si>
  <si>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</si>
  <si>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</si>
  <si>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</si>
  <si>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</si>
  <si>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</si>
  <si>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</si>
  <si>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</si>
  <si>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</si>
  <si>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</si>
  <si>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</si>
  <si>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</si>
  <si>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</si>
  <si>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</si>
  <si>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</si>
  <si>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</si>
  <si>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</si>
  <si>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</si>
  <si>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</si>
  <si>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</si>
  <si>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</si>
  <si>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</si>
  <si>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</si>
  <si>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</si>
  <si>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</si>
  <si>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</si>
  <si>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</si>
  <si>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</si>
  <si>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</si>
  <si>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</si>
  <si>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</si>
  <si>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</si>
  <si>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</si>
  <si>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</si>
  <si>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</si>
  <si>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</si>
  <si>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</si>
  <si>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</si>
  <si>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</si>
  <si>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</si>
  <si>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</si>
  <si>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</si>
  <si>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</si>
  <si>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</si>
  <si>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</si>
  <si>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</si>
  <si>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</si>
  <si>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</si>
  <si>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</si>
  <si>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</si>
  <si>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</si>
  <si>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</si>
  <si>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</si>
  <si>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</si>
  <si>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</si>
  <si>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</si>
  <si>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</si>
  <si>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</si>
  <si>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</si>
  <si>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</si>
  <si>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</si>
  <si>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</si>
  <si>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</si>
  <si>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</si>
  <si>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</si>
  <si>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</si>
  <si>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</si>
  <si>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</si>
  <si>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</si>
  <si>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</si>
  <si>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</si>
  <si>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</si>
  <si>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</si>
  <si>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</si>
  <si>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</si>
  <si>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</si>
  <si>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</si>
  <si>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</si>
  <si>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</si>
  <si>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</si>
  <si>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</si>
  <si>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</si>
  <si>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</si>
  <si>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</si>
  <si>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</si>
  <si>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</si>
  <si>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</si>
  <si>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</si>
  <si>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</si>
  <si>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</si>
  <si>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</si>
  <si>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</si>
  <si>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</si>
  <si>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</si>
  <si>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</si>
  <si>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</si>
  <si>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</si>
  <si>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</si>
  <si>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</si>
  <si>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</si>
  <si>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</si>
  <si>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</si>
  <si>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</si>
  <si>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</si>
  <si>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</si>
  <si>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</si>
  <si>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</si>
  <si>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</si>
  <si>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</si>
  <si>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</si>
  <si>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</si>
  <si>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</si>
  <si>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</si>
  <si>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</si>
  <si>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</si>
  <si>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</si>
  <si>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</si>
  <si>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</si>
  <si>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</si>
  <si>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</si>
  <si>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</si>
  <si>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</si>
  <si>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</si>
  <si>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</si>
  <si>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</si>
  <si>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</si>
  <si>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</si>
  <si>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</si>
  <si>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</si>
  <si>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</si>
  <si>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</si>
  <si>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</si>
  <si>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</si>
  <si>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</si>
  <si>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</si>
  <si>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</si>
  <si>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</si>
  <si>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</si>
  <si>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</si>
  <si>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</si>
  <si>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</si>
  <si>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</si>
  <si>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</si>
  <si>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</si>
  <si>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</si>
  <si>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</si>
  <si>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</si>
  <si>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</si>
  <si>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</si>
  <si>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</si>
  <si>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</si>
  <si>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</si>
  <si>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</si>
  <si>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</si>
  <si>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</si>
  <si>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</si>
  <si>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</si>
  <si>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</si>
  <si>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</si>
  <si>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</si>
  <si>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</si>
  <si>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</si>
  <si>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</si>
  <si>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</si>
  <si>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</si>
  <si>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</si>
  <si>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</si>
  <si>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</si>
  <si>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</si>
  <si>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</si>
  <si>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</si>
  <si>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</si>
  <si>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</si>
  <si>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</si>
  <si>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</si>
  <si>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</si>
  <si>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</si>
  <si>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</si>
  <si>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</si>
  <si>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</si>
  <si>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</si>
  <si>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</si>
  <si>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</si>
  <si>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</si>
  <si>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</si>
  <si>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</si>
  <si>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</si>
  <si>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</si>
  <si>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</si>
  <si>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</si>
  <si>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</si>
  <si>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</si>
  <si>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</si>
  <si>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</si>
  <si>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</si>
  <si>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</si>
  <si>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</si>
  <si>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</si>
  <si>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</si>
  <si>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</si>
  <si>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</si>
  <si>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</si>
  <si>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</si>
  <si>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</si>
  <si>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</si>
  <si>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</si>
  <si>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</si>
  <si>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</si>
  <si>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</si>
  <si>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</si>
  <si>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</si>
  <si>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</si>
  <si>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</si>
  <si>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</si>
  <si>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</si>
  <si>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</si>
  <si>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</si>
  <si>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</si>
  <si>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</si>
  <si>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</si>
  <si>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</si>
  <si>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</si>
  <si>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</si>
  <si>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</si>
  <si>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</si>
  <si>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</si>
  <si>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</si>
  <si>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</si>
  <si>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</si>
  <si>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</si>
  <si>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</si>
  <si>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</si>
  <si>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</si>
  <si>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</si>
  <si>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</si>
  <si>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</si>
  <si>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</si>
  <si>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</si>
  <si>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</si>
  <si>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</si>
  <si>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</si>
  <si>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</si>
  <si>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</si>
  <si>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</si>
  <si>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</si>
  <si>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</si>
  <si>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</si>
  <si>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</si>
  <si>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</si>
  <si>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</si>
  <si>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</si>
  <si>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</si>
  <si>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</si>
  <si>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</si>
  <si>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</si>
  <si>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</si>
  <si>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</si>
  <si>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</si>
  <si>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</si>
  <si>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</si>
  <si>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</si>
  <si>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</si>
  <si>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</si>
  <si>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</si>
  <si>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</si>
  <si>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</si>
  <si>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</si>
  <si>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</si>
  <si>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</si>
  <si>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</si>
  <si>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</si>
  <si>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</si>
  <si>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</si>
  <si>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</si>
  <si>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</si>
  <si>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</si>
  <si>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</si>
  <si>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</si>
  <si>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</si>
  <si>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</si>
  <si>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</si>
  <si>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</si>
  <si>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</si>
  <si>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</si>
  <si>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</si>
  <si>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</si>
  <si>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</si>
  <si>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</si>
  <si>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</si>
  <si>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</si>
  <si>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</si>
  <si>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</si>
  <si>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</si>
  <si>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</si>
  <si>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</si>
  <si>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</si>
  <si>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</si>
  <si>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</si>
  <si>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</si>
  <si>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</si>
  <si>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</si>
  <si>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</si>
  <si>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</si>
  <si>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</si>
  <si>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</si>
  <si>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</si>
  <si>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</si>
  <si>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</si>
  <si>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</si>
  <si>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</si>
  <si>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</si>
  <si>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</si>
  <si>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</si>
  <si>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</si>
  <si>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</si>
  <si>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</si>
  <si>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</si>
  <si>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</si>
  <si>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</si>
  <si>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</si>
  <si>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</si>
  <si>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</si>
  <si>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</si>
  <si>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</si>
  <si>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</si>
  <si>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</si>
  <si>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</si>
  <si>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</si>
  <si>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</si>
  <si>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</si>
  <si>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</si>
  <si>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</si>
  <si>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</si>
  <si>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</si>
  <si>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</si>
  <si>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</si>
  <si>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</si>
  <si>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</si>
  <si>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</si>
  <si>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</si>
  <si>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</si>
  <si>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</si>
  <si>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</si>
  <si>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</si>
  <si>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</si>
  <si>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</si>
  <si>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</si>
  <si>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</si>
  <si>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</si>
  <si>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</si>
  <si>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</si>
  <si>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</si>
  <si>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</si>
  <si>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</si>
  <si>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</si>
  <si>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</si>
  <si>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</si>
  <si>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</si>
  <si>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</si>
  <si>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</si>
  <si>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</si>
  <si>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</si>
  <si>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</si>
  <si>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</si>
  <si>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</si>
  <si>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</si>
  <si>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</si>
  <si>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</si>
  <si>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</si>
  <si>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</si>
  <si>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</si>
  <si>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</si>
  <si>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</si>
  <si>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</si>
  <si>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</si>
  <si>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</si>
  <si>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</si>
  <si>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</si>
  <si>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</si>
  <si>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</si>
  <si>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</si>
  <si>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</si>
  <si>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</si>
  <si>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</si>
  <si>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</si>
  <si>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</si>
  <si>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</si>
  <si>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</si>
  <si>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</si>
  <si>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</si>
  <si>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</si>
  <si>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</si>
  <si>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</si>
  <si>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</si>
  <si>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</si>
  <si>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</si>
  <si>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</si>
  <si>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</si>
  <si>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</si>
  <si>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</si>
  <si>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</si>
  <si>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</si>
  <si>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</si>
  <si>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</si>
  <si>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</si>
  <si>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</si>
  <si>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</si>
  <si>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</si>
  <si>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</si>
  <si>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</si>
  <si>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</si>
  <si>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</si>
  <si>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</si>
  <si>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</si>
  <si>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</si>
  <si>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</si>
  <si>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</si>
  <si>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</si>
  <si>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</si>
  <si>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</si>
  <si>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</si>
  <si>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</si>
  <si>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</si>
  <si>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</si>
  <si>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</si>
  <si>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</si>
  <si>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</si>
  <si>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</si>
  <si>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</si>
  <si>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</si>
  <si>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</si>
  <si>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</si>
  <si>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</si>
  <si>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</si>
  <si>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</si>
  <si>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</si>
  <si>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</si>
  <si>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</si>
  <si>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</si>
  <si>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</si>
  <si>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</si>
  <si>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</si>
  <si>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</si>
  <si>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</si>
  <si>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</si>
  <si>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</si>
  <si>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</si>
  <si>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</si>
  <si>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</si>
  <si>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</si>
  <si>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</si>
  <si>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</si>
  <si>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</si>
  <si>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</si>
  <si>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</si>
  <si>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</si>
  <si>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</si>
  <si>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</si>
  <si>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</si>
  <si>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</si>
  <si>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</si>
  <si>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</si>
  <si>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</si>
  <si>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</si>
  <si>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</si>
  <si>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</si>
  <si>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</si>
  <si>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</si>
  <si>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</si>
  <si>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</si>
  <si>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</si>
  <si>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</si>
  <si>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</si>
  <si>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</si>
  <si>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</si>
  <si>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</si>
  <si>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</si>
  <si>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</si>
  <si>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</si>
  <si>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</si>
  <si>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</si>
  <si>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</si>
  <si>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</si>
  <si>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</si>
  <si>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</si>
  <si>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</si>
  <si>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</si>
  <si>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</si>
  <si>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</si>
  <si>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</si>
  <si>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</si>
  <si>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</si>
  <si>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</si>
  <si>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</si>
  <si>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</si>
  <si>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</si>
  <si>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</si>
  <si>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</si>
  <si>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</si>
  <si>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</si>
  <si>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</si>
  <si>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</si>
  <si>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</si>
  <si>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</si>
  <si>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</si>
  <si>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</si>
  <si>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</si>
  <si>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</si>
  <si>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</si>
  <si>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</si>
  <si>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</si>
  <si>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</si>
  <si>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</si>
  <si>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</si>
  <si>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</si>
  <si>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</si>
  <si>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</si>
  <si>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</si>
  <si>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</si>
  <si>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</si>
  <si>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</si>
  <si>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</si>
  <si>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</si>
  <si>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</si>
  <si>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</si>
  <si>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</si>
  <si>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</si>
  <si>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</si>
  <si>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</si>
  <si>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</si>
  <si>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</si>
  <si>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</si>
  <si>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</si>
  <si>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</si>
  <si>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</si>
  <si>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</si>
  <si>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</si>
  <si>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</si>
  <si>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</si>
  <si>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</si>
  <si>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</si>
  <si>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</si>
  <si>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</si>
  <si>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</si>
  <si>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</si>
  <si>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</si>
  <si>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</si>
  <si>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</si>
  <si>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</si>
  <si>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</si>
  <si>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</si>
  <si>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</si>
  <si>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</si>
  <si>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</si>
  <si>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</si>
  <si>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</si>
  <si>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</si>
  <si>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</si>
  <si>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</si>
  <si>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</si>
  <si>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</si>
  <si>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</si>
  <si>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</si>
  <si>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</si>
  <si>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</si>
  <si>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</si>
  <si>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</si>
  <si>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</si>
  <si>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</si>
  <si>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</si>
  <si>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</si>
  <si>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</si>
  <si>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</si>
  <si>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</si>
  <si>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</si>
  <si>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</si>
  <si>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</si>
  <si>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</si>
  <si>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</si>
  <si>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</si>
  <si>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</si>
  <si>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</si>
  <si>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</si>
  <si>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</si>
  <si>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</si>
  <si>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</si>
  <si>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</si>
  <si>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</si>
  <si>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</si>
  <si>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</si>
  <si>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</si>
  <si>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</si>
  <si>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</si>
  <si>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</si>
  <si>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</si>
  <si>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</si>
  <si>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</si>
  <si>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</si>
  <si>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</si>
  <si>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</si>
  <si>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</si>
  <si>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</si>
  <si>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</si>
  <si>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</si>
  <si>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</si>
  <si>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</si>
  <si>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</si>
  <si>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</si>
  <si>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</si>
  <si>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</si>
  <si>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</si>
  <si>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</si>
  <si>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</si>
  <si>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</si>
  <si>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</si>
  <si>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</si>
  <si>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</si>
  <si>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</si>
  <si>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</si>
  <si>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</si>
  <si>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</si>
  <si>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</si>
  <si>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</si>
  <si>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</si>
  <si>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</si>
  <si>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</si>
  <si>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</si>
  <si>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</si>
  <si>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</si>
  <si>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</si>
  <si>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</si>
  <si>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</si>
  <si>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</si>
  <si>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</si>
  <si>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</si>
  <si>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</si>
  <si>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</si>
  <si>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</si>
  <si>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</si>
  <si>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</si>
  <si>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</si>
  <si>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</si>
  <si>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</si>
  <si>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</si>
  <si>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</si>
  <si>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</si>
  <si>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</si>
  <si>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</si>
  <si>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</si>
  <si>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</si>
  <si>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</si>
  <si>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</si>
  <si>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</si>
  <si>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</si>
  <si>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</si>
  <si>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</si>
  <si>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</si>
  <si>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</si>
  <si>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</si>
  <si>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</si>
  <si>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</si>
  <si>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</si>
  <si>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</si>
  <si>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</si>
  <si>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</si>
  <si>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</si>
  <si>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</si>
  <si>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</si>
  <si>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</si>
  <si>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</si>
  <si>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</si>
  <si>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</si>
  <si>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</si>
  <si>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</si>
  <si>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</si>
  <si>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</si>
  <si>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</si>
  <si>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</si>
  <si>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</si>
  <si>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</si>
  <si>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</si>
  <si>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</si>
  <si>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</si>
  <si>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</si>
  <si>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</si>
  <si>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</si>
  <si>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</si>
  <si>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</si>
  <si>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</si>
  <si>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</si>
  <si>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</si>
  <si>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</si>
  <si>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</si>
  <si>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</si>
  <si>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</si>
  <si>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</si>
  <si>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</si>
  <si>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</si>
  <si>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</si>
  <si>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</si>
  <si>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</si>
  <si>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</si>
  <si>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</si>
  <si>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</si>
  <si>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</si>
  <si>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</si>
  <si>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</si>
  <si>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</si>
  <si>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</si>
  <si>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</si>
  <si>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</si>
  <si>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</si>
  <si>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</si>
  <si>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</si>
  <si>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</si>
  <si>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</si>
  <si>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</si>
  <si>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</si>
  <si>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</si>
  <si>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</si>
  <si>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</si>
  <si>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</si>
  <si>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</si>
  <si>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</si>
  <si>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</si>
  <si>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</si>
  <si>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</si>
  <si>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</si>
  <si>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</si>
  <si>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</si>
  <si>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</si>
  <si>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</si>
  <si>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</si>
  <si>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</si>
  <si>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</si>
  <si>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</si>
  <si>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</si>
  <si>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</si>
  <si>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</si>
  <si>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</si>
  <si>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</si>
  <si>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</si>
  <si>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</si>
  <si>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</si>
  <si>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</si>
  <si>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</si>
  <si>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</si>
  <si>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</si>
  <si>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</si>
  <si>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</si>
  <si>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</si>
  <si>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</si>
  <si>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</si>
  <si>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</si>
  <si>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</si>
  <si>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</si>
  <si>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</si>
  <si>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</si>
  <si>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</si>
  <si>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</si>
  <si>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</si>
  <si>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</si>
  <si>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</si>
  <si>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</si>
  <si>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</si>
  <si>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</si>
  <si>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</si>
  <si>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</si>
  <si>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</si>
  <si>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</si>
  <si>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</si>
  <si>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</si>
  <si>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</si>
  <si>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</si>
  <si>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</si>
  <si>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</si>
  <si>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</si>
  <si>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</si>
  <si>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</si>
  <si>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</si>
  <si>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</si>
  <si>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</si>
  <si>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</si>
  <si>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</si>
  <si>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</si>
  <si>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</si>
  <si>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</si>
  <si>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</si>
  <si>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</si>
  <si>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</si>
  <si>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</si>
  <si>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</si>
  <si>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</si>
  <si>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</si>
  <si>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</si>
  <si>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</si>
  <si>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</si>
  <si>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</si>
  <si>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</si>
  <si>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</si>
  <si>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</si>
  <si>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</si>
  <si>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</si>
  <si>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</si>
  <si>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</si>
  <si>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</si>
  <si>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</si>
  <si>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</si>
  <si>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</si>
  <si>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</si>
  <si>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</si>
  <si>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</si>
  <si>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</si>
  <si>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</si>
  <si>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</si>
  <si>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</si>
  <si>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</si>
  <si>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</si>
  <si>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</si>
  <si>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</si>
  <si>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</si>
  <si>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</si>
  <si>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</si>
  <si>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</si>
  <si>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</si>
  <si>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</si>
  <si>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</si>
  <si>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</si>
  <si>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</si>
  <si>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</si>
  <si>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</si>
  <si>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</si>
  <si>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</si>
  <si>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</si>
  <si>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</si>
  <si>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</si>
  <si>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</si>
  <si>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</si>
  <si>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</si>
  <si>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</si>
  <si>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</si>
  <si>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</si>
  <si>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</si>
  <si>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</si>
  <si>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</si>
  <si>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</si>
  <si>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</si>
  <si>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</si>
  <si>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</si>
  <si>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</si>
  <si>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</si>
  <si>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</si>
  <si>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</si>
  <si>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</si>
  <si>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</si>
  <si>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</si>
  <si>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</si>
  <si>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</si>
  <si>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</si>
  <si>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</si>
  <si>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</si>
  <si>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</si>
  <si>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</si>
  <si>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</si>
  <si>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</si>
  <si>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</si>
  <si>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</si>
  <si>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</si>
  <si>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</si>
  <si>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</si>
  <si>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</si>
  <si>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</si>
  <si>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</si>
  <si>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</si>
  <si>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</si>
  <si>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</si>
  <si>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</si>
  <si>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</si>
  <si>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</si>
  <si>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</si>
  <si>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</si>
  <si>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</si>
  <si>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</si>
  <si>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</si>
  <si>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</si>
  <si>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</si>
  <si>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</si>
  <si>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</si>
  <si>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</si>
  <si>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</si>
  <si>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</si>
  <si>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</si>
  <si>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</si>
  <si>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</si>
  <si>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</si>
  <si>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</si>
  <si>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</si>
  <si>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</si>
  <si>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</si>
  <si>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</si>
  <si>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</si>
  <si>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</si>
  <si>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</si>
  <si>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</si>
  <si>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</si>
  <si>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</si>
  <si>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</si>
  <si>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</si>
  <si>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</si>
  <si>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</si>
  <si>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</si>
  <si>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</si>
  <si>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</si>
  <si>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</si>
  <si>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</si>
  <si>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</si>
  <si>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</si>
  <si>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</si>
  <si>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</si>
  <si>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</si>
  <si>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</si>
  <si>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</si>
  <si>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</si>
  <si>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</si>
  <si>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</si>
  <si>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</si>
  <si>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</si>
  <si>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</si>
  <si>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</si>
  <si>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</si>
  <si>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</si>
  <si>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</si>
  <si>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</si>
  <si>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</si>
  <si>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</si>
  <si>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</si>
  <si>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</si>
  <si>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</si>
  <si>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</si>
  <si>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</si>
  <si>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</si>
  <si>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</si>
  <si>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</si>
  <si>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</si>
  <si>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</si>
  <si>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</si>
  <si>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</si>
  <si>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</si>
  <si>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</si>
  <si>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</si>
  <si>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</si>
  <si>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</si>
  <si>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</si>
  <si>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</si>
  <si>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</si>
  <si>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</si>
  <si>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</si>
  <si>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</si>
  <si>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</si>
  <si>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</si>
  <si>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</si>
  <si>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</si>
  <si>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</si>
  <si>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</si>
  <si>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</si>
  <si>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</si>
  <si>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</si>
  <si>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</si>
  <si>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</si>
  <si>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</si>
  <si>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</si>
  <si>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</si>
  <si>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</si>
  <si>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</si>
  <si>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</si>
  <si>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</si>
  <si>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</si>
  <si>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</si>
  <si>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</si>
  <si>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</si>
  <si>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</si>
  <si>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</si>
  <si>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</si>
  <si>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</si>
  <si>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</si>
  <si>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</si>
  <si>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</si>
  <si>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</si>
  <si>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</si>
  <si>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</si>
  <si>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</si>
  <si>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</si>
  <si>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</si>
  <si>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</si>
  <si>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</si>
  <si>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</si>
  <si>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</si>
  <si>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</si>
  <si>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</si>
  <si>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</si>
  <si>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</si>
  <si>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</si>
  <si>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</si>
  <si>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</si>
  <si>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</si>
  <si>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</si>
  <si>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</si>
  <si>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</si>
  <si>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</si>
  <si>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</si>
  <si>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</si>
  <si>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</si>
  <si>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</si>
  <si>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</si>
  <si>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</si>
  <si>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</si>
  <si>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</si>
  <si>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</si>
  <si>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</si>
  <si>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</si>
  <si>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</si>
  <si>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</si>
  <si>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</si>
  <si>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</si>
  <si>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</si>
  <si>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</si>
  <si>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</si>
  <si>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</si>
  <si>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</si>
  <si>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</si>
  <si>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</si>
  <si>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</si>
  <si>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</si>
  <si>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</si>
  <si>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</si>
  <si>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</si>
  <si>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</si>
  <si>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</si>
  <si>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</si>
  <si>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</si>
  <si>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</si>
  <si>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</si>
  <si>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</si>
  <si>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</si>
  <si>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</si>
  <si>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</si>
  <si>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</si>
  <si>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</si>
  <si>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</si>
  <si>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</si>
  <si>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</si>
  <si>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</si>
  <si>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</si>
  <si>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</si>
  <si>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</si>
  <si>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</si>
  <si>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</si>
  <si>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</si>
  <si>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</si>
  <si>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</si>
  <si>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</si>
  <si>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</si>
  <si>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</si>
  <si>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</si>
  <si>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</si>
  <si>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</si>
  <si>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</si>
  <si>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</si>
  <si>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</si>
  <si>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</si>
  <si>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</si>
  <si>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</si>
  <si>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</si>
  <si>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</si>
  <si>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</si>
  <si>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</si>
  <si>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</si>
  <si>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</si>
  <si>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</si>
  <si>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</si>
  <si>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</si>
  <si>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</si>
  <si>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</si>
  <si>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</si>
  <si>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</si>
  <si>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</si>
  <si>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</si>
  <si>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</si>
  <si>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</si>
  <si>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</si>
  <si>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</si>
  <si>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</si>
  <si>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</si>
  <si>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</si>
  <si>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</si>
  <si>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</si>
  <si>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</si>
  <si>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</si>
  <si>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</si>
  <si>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</si>
  <si>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</si>
  <si>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</si>
  <si>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</si>
  <si>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</si>
  <si>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</si>
  <si>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</si>
  <si>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</si>
  <si>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</si>
  <si>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</si>
  <si>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</si>
  <si>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</si>
  <si>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</si>
  <si>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</si>
  <si>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</si>
  <si>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</si>
  <si>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</si>
  <si>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</si>
  <si>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</si>
  <si>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</si>
  <si>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</si>
  <si>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</si>
  <si>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</si>
  <si>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</si>
  <si>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</si>
  <si>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</si>
  <si>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</si>
  <si>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</si>
  <si>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</si>
  <si>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</si>
  <si>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</si>
  <si>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</si>
  <si>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</si>
  <si>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</si>
  <si>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</si>
  <si>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</si>
  <si>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</si>
  <si>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</si>
  <si>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</si>
  <si>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</si>
  <si>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</si>
  <si>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</si>
  <si>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</si>
  <si>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</si>
  <si>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</si>
  <si>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</si>
  <si>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</si>
  <si>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</si>
  <si>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</si>
  <si>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</si>
  <si>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</si>
  <si>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</si>
  <si>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</si>
  <si>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</si>
  <si>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</si>
  <si>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</si>
  <si>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</si>
  <si>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</si>
  <si>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</si>
  <si>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</si>
  <si>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</si>
  <si>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</si>
  <si>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</si>
  <si>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</si>
  <si>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</si>
  <si>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</si>
  <si>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</si>
  <si>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</si>
  <si>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</si>
  <si>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</si>
  <si>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</si>
  <si>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</si>
  <si>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</si>
  <si>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</si>
  <si>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</si>
  <si>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</si>
  <si>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</si>
  <si>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</si>
  <si>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</si>
  <si>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</si>
  <si>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</si>
  <si>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</si>
  <si>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</si>
  <si>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</si>
  <si>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</si>
  <si>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</si>
  <si>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</si>
  <si>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</si>
  <si>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</si>
  <si>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</si>
  <si>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</si>
  <si>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</si>
  <si>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</si>
  <si>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</si>
  <si>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</si>
  <si>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</si>
  <si>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</si>
  <si>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</si>
  <si>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</si>
  <si>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</si>
  <si>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</si>
  <si>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</si>
  <si>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</si>
  <si>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</si>
  <si>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</si>
  <si>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</si>
  <si>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</si>
  <si>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</si>
  <si>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</si>
  <si>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</si>
  <si>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</si>
  <si>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</si>
  <si>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</si>
  <si>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</si>
  <si>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</si>
  <si>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</si>
  <si>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</si>
  <si>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</si>
  <si>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</si>
  <si>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</si>
  <si>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</si>
  <si>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</si>
  <si>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</si>
  <si>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</si>
  <si>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</si>
  <si>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</si>
  <si>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</si>
  <si>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</si>
  <si>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</si>
  <si>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</si>
  <si>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</si>
  <si>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</si>
  <si>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</si>
  <si>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</si>
  <si>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</si>
  <si>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</si>
  <si>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</si>
  <si>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</si>
  <si>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</si>
  <si>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</si>
  <si>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</si>
  <si>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</si>
  <si>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</si>
  <si>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</si>
  <si>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</si>
  <si>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</si>
  <si>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</si>
  <si>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</si>
  <si>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</si>
  <si>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</si>
  <si>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</si>
  <si>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</si>
  <si>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</si>
  <si>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</si>
  <si>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</si>
  <si>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</si>
  <si>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</si>
  <si>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</si>
  <si>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</si>
  <si>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</si>
  <si>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</si>
  <si>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</si>
  <si>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</si>
  <si>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</si>
  <si>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</si>
  <si>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</si>
  <si>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</si>
  <si>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</si>
  <si>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</si>
  <si>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</si>
  <si>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</si>
  <si>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</si>
  <si>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</si>
  <si>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</si>
  <si>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</si>
  <si>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</si>
  <si>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</si>
  <si>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</si>
  <si>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</si>
  <si>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</si>
  <si>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</si>
  <si>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</si>
  <si>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</si>
  <si>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</si>
  <si>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</si>
  <si>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</si>
  <si>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</si>
  <si>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</si>
  <si>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</si>
  <si>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</si>
  <si>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</si>
  <si>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</si>
  <si>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</si>
  <si>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</si>
  <si>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</si>
  <si>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</si>
  <si>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</si>
  <si>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</si>
  <si>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</si>
  <si>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</si>
  <si>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</si>
  <si>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</si>
  <si>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</si>
  <si>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</si>
  <si>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</si>
  <si>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</si>
  <si>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</si>
  <si>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</si>
  <si>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</si>
  <si>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</si>
  <si>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</si>
  <si>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</si>
  <si>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</si>
  <si>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</si>
  <si>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</si>
  <si>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</si>
  <si>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</si>
  <si>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</si>
  <si>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</si>
  <si>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</si>
  <si>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</si>
  <si>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</si>
  <si>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</si>
  <si>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</si>
  <si>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</si>
  <si>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</si>
  <si>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</si>
  <si>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</si>
  <si>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</si>
  <si>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</si>
  <si>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</si>
  <si>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</si>
  <si>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</si>
  <si>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</si>
  <si>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</si>
  <si>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</si>
  <si>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</si>
  <si>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</si>
  <si>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</si>
  <si>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</si>
  <si>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</si>
  <si>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</si>
  <si>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</si>
  <si>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</si>
  <si>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</si>
  <si>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</si>
  <si>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</si>
  <si>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</si>
  <si>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</si>
  <si>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</si>
  <si>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</si>
  <si>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</si>
  <si>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</si>
  <si>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</si>
  <si>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</si>
  <si>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</si>
  <si>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</si>
  <si>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</si>
  <si>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</si>
  <si>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</si>
  <si>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</si>
  <si>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</si>
  <si>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</si>
  <si>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</si>
  <si>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</si>
  <si>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</si>
  <si>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</si>
  <si>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</si>
  <si>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</si>
  <si>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</si>
  <si>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</si>
  <si>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</si>
  <si>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</si>
  <si>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</si>
  <si>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000183</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</si>
  <si>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</si>
  <si>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</si>
  <si>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</si>
  <si>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</si>
  <si>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</si>
  <si>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</si>
  <si>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</si>
  <si>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</si>
  <si>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</si>
  <si>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</si>
  <si>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</si>
  <si>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</si>
  <si>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</si>
  <si>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</si>
  <si>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</si>
  <si>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</si>
  <si>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</si>
  <si>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</si>
  <si>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</si>
  <si>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</si>
  <si>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</si>
  <si>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</si>
  <si>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</si>
  <si>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</si>
  <si>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</si>
  <si>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</si>
  <si>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</si>
  <si>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</si>
  <si>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</si>
  <si>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</si>
  <si>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</si>
  <si>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</si>
  <si>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</si>
  <si>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</si>
  <si>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</si>
  <si>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</si>
  <si>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</si>
  <si>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</si>
  <si>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</si>
  <si>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</si>
  <si>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</si>
  <si>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</si>
  <si>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</si>
  <si>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</si>
  <si>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</si>
  <si>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</si>
  <si>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</si>
  <si>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</si>
  <si>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</si>
  <si>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</si>
  <si>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</si>
  <si>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</si>
  <si>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</si>
  <si>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</si>
  <si>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</si>
  <si>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</si>
  <si>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</si>
  <si>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</si>
  <si>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</si>
  <si>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</si>
  <si>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</si>
  <si>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</si>
  <si>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</si>
  <si>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</si>
  <si>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</si>
  <si>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</si>
  <si>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</si>
  <si>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</si>
  <si>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</si>
  <si>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</si>
  <si>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</si>
  <si>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</si>
  <si>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</si>
  <si>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</si>
  <si>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</si>
  <si>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</si>
  <si>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</si>
  <si>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</si>
  <si>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</si>
  <si>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</si>
  <si>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</si>
  <si>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</si>
  <si>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</si>
  <si>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</si>
  <si>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</si>
  <si>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</si>
  <si>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</si>
  <si>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</si>
  <si>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</si>
  <si>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</si>
  <si>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</si>
  <si>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</si>
  <si>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</si>
  <si>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</si>
  <si>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</si>
  <si>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</si>
  <si>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</si>
  <si>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</si>
  <si>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</si>
  <si>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</si>
  <si>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</si>
  <si>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</si>
  <si>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</si>
  <si>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</si>
  <si>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</si>
  <si>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</si>
  <si>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</si>
  <si>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</si>
  <si>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</si>
  <si>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</si>
  <si>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</si>
  <si>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</si>
  <si>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</si>
  <si>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</si>
  <si>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</si>
  <si>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</si>
  <si>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</si>
  <si>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</si>
  <si>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</si>
  <si>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</si>
  <si>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</si>
  <si>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</si>
  <si>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</si>
  <si>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</si>
  <si>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</si>
  <si>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</si>
  <si>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</si>
  <si>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</si>
  <si>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</si>
  <si>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</si>
  <si>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</si>
  <si>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</si>
  <si>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</si>
  <si>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</si>
  <si>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</si>
  <si>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</si>
  <si>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</si>
  <si>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</si>
  <si>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</si>
  <si>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</si>
  <si>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</si>
  <si>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</si>
  <si>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</si>
  <si>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</si>
  <si>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</si>
  <si>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</si>
  <si>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</si>
  <si>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</si>
  <si>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</si>
  <si>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</si>
  <si>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</si>
  <si>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</si>
  <si>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</si>
  <si>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</si>
  <si>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</si>
  <si>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</si>
  <si>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</si>
  <si>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</si>
  <si>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</si>
  <si>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</si>
  <si>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</si>
  <si>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</si>
  <si>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</si>
  <si>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</si>
  <si>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</si>
  <si>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</si>
  <si>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</si>
  <si>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</si>
  <si>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</si>
  <si>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</si>
  <si>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</si>
  <si>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</si>
  <si>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</si>
  <si>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</si>
  <si>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</si>
  <si>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</si>
  <si>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</si>
  <si>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</si>
  <si>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</si>
  <si>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</si>
  <si>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</si>
  <si>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</si>
  <si>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</si>
  <si>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</si>
  <si>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</si>
  <si>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</si>
  <si>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</si>
  <si>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</si>
  <si>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</si>
  <si>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</si>
  <si>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</si>
  <si>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</si>
  <si>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</si>
  <si>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</si>
  <si>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</si>
  <si>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</si>
  <si>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</si>
  <si>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</si>
  <si>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</si>
  <si>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</si>
  <si>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</si>
  <si>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</si>
  <si>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</si>
  <si>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</si>
  <si>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</si>
  <si>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</si>
  <si>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</si>
  <si>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</si>
  <si>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</si>
  <si>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</si>
  <si>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</si>
  <si>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</si>
  <si>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</si>
  <si>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</si>
  <si>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</si>
  <si>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</si>
  <si>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</si>
  <si>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</si>
  <si>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</si>
  <si>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</si>
  <si>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</si>
  <si>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</si>
  <si>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</si>
  <si>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</si>
  <si>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</si>
  <si>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</si>
  <si>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</si>
  <si>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</si>
  <si>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</si>
  <si>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</si>
  <si>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</si>
  <si>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</si>
  <si>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</si>
  <si>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</si>
  <si>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</si>
  <si>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</si>
  <si>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</si>
  <si>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</si>
  <si>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</si>
  <si>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</si>
  <si>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</si>
  <si>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</si>
  <si>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</si>
  <si>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</si>
  <si>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</si>
  <si>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</si>
  <si>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</si>
  <si>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</si>
  <si>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</si>
  <si>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</si>
  <si>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</si>
  <si>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</si>
  <si>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</si>
  <si>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</si>
  <si>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</si>
  <si>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</si>
  <si>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</si>
  <si>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</si>
  <si>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</si>
  <si>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</si>
  <si>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</si>
  <si>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</si>
  <si>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</si>
  <si>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</si>
  <si>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</si>
  <si>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</si>
  <si>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</si>
  <si>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</si>
  <si>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</si>
  <si>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</si>
  <si>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</si>
  <si>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</si>
  <si>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</si>
  <si>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</si>
  <si>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</si>
  <si>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</si>
  <si>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</si>
  <si>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</si>
  <si>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</si>
  <si>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</si>
  <si>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</si>
  <si>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</si>
  <si>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</si>
  <si>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</si>
  <si>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</si>
  <si>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</si>
  <si>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</si>
  <si>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</si>
  <si>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</si>
  <si>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</si>
  <si>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</si>
  <si>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</si>
  <si>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</si>
  <si>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</si>
  <si>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</si>
  <si>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</si>
  <si>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</si>
  <si>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</si>
  <si>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</si>
  <si>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</si>
  <si>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</si>
  <si>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</si>
  <si>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</si>
  <si>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</si>
  <si>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</si>
  <si>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</si>
  <si>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</si>
  <si>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</si>
  <si>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</si>
  <si>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</si>
  <si>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</si>
  <si>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</si>
  <si>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</si>
  <si>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</si>
  <si>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</si>
  <si>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</si>
  <si>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</si>
  <si>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</si>
  <si>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</si>
  <si>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</si>
  <si>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</si>
  <si>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</si>
  <si>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</si>
  <si>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</si>
  <si>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</si>
  <si>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</si>
  <si>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</si>
  <si>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</si>
  <si>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</si>
  <si>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</si>
  <si>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</si>
  <si>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</si>
  <si>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</si>
  <si>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</si>
  <si>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</si>
  <si>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</si>
  <si>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</si>
  <si>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</si>
  <si>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</si>
  <si>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</si>
  <si>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</si>
  <si>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</si>
  <si>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</si>
  <si>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</si>
  <si>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</si>
  <si>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</si>
  <si>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</si>
  <si>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</si>
  <si>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</si>
  <si>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</si>
  <si>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</si>
  <si>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</si>
  <si>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</si>
  <si>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</si>
  <si>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</si>
  <si>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</si>
  <si>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</si>
  <si>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</si>
  <si>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</si>
  <si>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</si>
  <si>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</si>
  <si>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</si>
  <si>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</si>
  <si>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</si>
  <si>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</si>
  <si>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</si>
  <si>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</si>
  <si>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</si>
  <si>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</si>
  <si>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</si>
  <si>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</si>
  <si>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</si>
  <si>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</si>
  <si>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</si>
  <si>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</si>
  <si>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</si>
  <si>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</si>
  <si>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</si>
  <si>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</si>
  <si>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</si>
  <si>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</si>
  <si>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</si>
  <si>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</si>
  <si>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</si>
  <si>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</si>
  <si>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</si>
  <si>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</si>
  <si>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</si>
  <si>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</si>
  <si>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</si>
  <si>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</si>
  <si>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</si>
  <si>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</si>
  <si>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</si>
  <si>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</si>
  <si>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</si>
  <si>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</si>
  <si>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</si>
  <si>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</si>
  <si>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</si>
  <si>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</si>
  <si>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</si>
  <si>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</si>
  <si>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</si>
  <si>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</si>
  <si>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</si>
  <si>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</si>
  <si>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</si>
  <si>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</si>
  <si>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</si>
  <si>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</si>
  <si>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</si>
  <si>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</si>
  <si>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</si>
  <si>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</si>
  <si>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</si>
  <si>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</si>
  <si>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</si>
  <si>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</si>
  <si>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</si>
  <si>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</si>
  <si>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</si>
  <si>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</si>
  <si>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</si>
  <si>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</si>
  <si>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</si>
  <si>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</si>
  <si>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</si>
  <si>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</si>
  <si>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</si>
  <si>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</si>
  <si>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</si>
  <si>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</si>
  <si>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</si>
  <si>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</si>
  <si>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</si>
  <si>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</si>
  <si>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</si>
  <si>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</si>
  <si>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</si>
  <si>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</si>
  <si>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</si>
  <si>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</si>
  <si>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</si>
  <si>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</si>
  <si>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</si>
  <si>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</si>
  <si>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</si>
  <si>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</si>
  <si>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</si>
  <si>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</si>
  <si>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</si>
  <si>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</si>
  <si>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</si>
  <si>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</si>
  <si>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</si>
  <si>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</si>
  <si>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</si>
  <si>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</si>
  <si>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</si>
  <si>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</si>
  <si>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</si>
  <si>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</si>
  <si>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</si>
  <si>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</si>
  <si>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</si>
  <si>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</si>
  <si>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</si>
  <si>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</si>
  <si>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</si>
  <si>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</si>
  <si>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</si>
  <si>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</si>
  <si>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</si>
  <si>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</si>
  <si>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</si>
  <si>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</si>
  <si>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</si>
  <si>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</si>
  <si>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</si>
  <si>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</si>
  <si>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</si>
  <si>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</si>
  <si>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</si>
  <si>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</si>
  <si>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</si>
  <si>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</si>
  <si>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</si>
  <si>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</si>
  <si>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</si>
  <si>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</si>
  <si>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</si>
  <si>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</si>
  <si>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</si>
  <si>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</si>
  <si>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</si>
  <si>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</si>
  <si>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</si>
  <si>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</si>
  <si>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</si>
  <si>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</si>
  <si>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</si>
  <si>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</si>
  <si>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</si>
  <si>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</si>
  <si>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</si>
  <si>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</si>
  <si>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</si>
  <si>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</si>
  <si>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</si>
  <si>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</si>
  <si>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</si>
  <si>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</si>
  <si>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</si>
  <si>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</si>
  <si>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</si>
  <si>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</si>
  <si>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</si>
  <si>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</si>
  <si>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</si>
  <si>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</si>
  <si>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</si>
  <si>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</si>
  <si>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</si>
  <si>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</si>
  <si>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</si>
  <si>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</si>
  <si>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</si>
  <si>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</si>
  <si>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</si>
  <si>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</si>
  <si>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</si>
  <si>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</si>
  <si>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</si>
  <si>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</si>
  <si>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</si>
  <si>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</si>
  <si>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</si>
  <si>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</si>
  <si>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</si>
  <si>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</si>
  <si>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</si>
  <si>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</si>
  <si>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</si>
  <si>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</si>
  <si>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</si>
  <si>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</si>
  <si>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</si>
  <si>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</si>
  <si>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</si>
  <si>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</si>
  <si>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</si>
  <si>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</si>
  <si>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</si>
  <si>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</si>
  <si>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</si>
  <si>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</si>
  <si>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</si>
  <si>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</si>
  <si>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</si>
  <si>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</si>
  <si>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</si>
  <si>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</si>
  <si>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</si>
  <si>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</si>
  <si>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</si>
  <si>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</si>
  <si>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</si>
  <si>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</si>
  <si>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</si>
  <si>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</si>
  <si>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</si>
  <si>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</si>
  <si>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</si>
  <si>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</si>
  <si>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</si>
  <si>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</si>
  <si>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</si>
  <si>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</si>
  <si>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</si>
  <si>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</si>
  <si>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</si>
  <si>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</si>
  <si>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</si>
  <si>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</si>
  <si>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</si>
  <si>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</si>
  <si>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</si>
  <si>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</si>
  <si>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</si>
  <si>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</si>
  <si>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</si>
  <si>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</si>
  <si>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</si>
  <si>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</si>
  <si>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</si>
  <si>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</si>
  <si>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</si>
  <si>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</si>
  <si>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</si>
  <si>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</si>
  <si>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</si>
  <si>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</si>
  <si>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</si>
  <si>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</si>
  <si>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</si>
  <si>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</si>
  <si>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</si>
  <si>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</si>
  <si>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</si>
  <si>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</si>
  <si>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</si>
  <si>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</si>
  <si>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</si>
  <si>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</si>
  <si>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</si>
  <si>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</si>
  <si>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</si>
  <si>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</si>
  <si>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</si>
  <si>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</si>
  <si>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</si>
  <si>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</si>
  <si>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</si>
  <si>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</si>
  <si>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</si>
  <si>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</si>
  <si>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</si>
  <si>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</si>
  <si>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</si>
  <si>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</si>
  <si>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</si>
  <si>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</si>
  <si>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</si>
  <si>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</si>
  <si>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</si>
  <si>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</si>
  <si>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</si>
  <si>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</si>
  <si>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</si>
  <si>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</si>
  <si>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</si>
  <si>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</si>
  <si>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</si>
  <si>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</si>
  <si>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</si>
  <si>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</si>
  <si>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</si>
  <si>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</si>
  <si>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</si>
  <si>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</si>
  <si>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</si>
  <si>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</si>
  <si>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</si>
  <si>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</si>
  <si>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</si>
  <si>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</si>
  <si>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</si>
  <si>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</si>
  <si>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</si>
  <si>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</si>
  <si>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</si>
  <si>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</si>
  <si>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</si>
  <si>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</si>
  <si>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</si>
  <si>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</si>
  <si>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</si>
  <si>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</si>
  <si>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</si>
  <si>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</si>
  <si>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</si>
  <si>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</si>
  <si>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</si>
  <si>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</si>
  <si>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</si>
  <si>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</si>
  <si>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</si>
  <si>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</si>
  <si>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</si>
  <si>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</si>
  <si>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</si>
  <si>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</si>
  <si>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</si>
  <si>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</si>
  <si>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</si>
  <si>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</si>
  <si>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</si>
  <si>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</si>
  <si>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</si>
  <si>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</si>
  <si>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</si>
  <si>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</si>
  <si>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</si>
  <si>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</si>
  <si>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</si>
  <si>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</si>
  <si>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</si>
  <si>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</si>
  <si>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</si>
  <si>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</si>
  <si>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</si>
  <si>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</si>
  <si>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</si>
  <si>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</si>
  <si>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</si>
  <si>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</si>
  <si>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</si>
  <si>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</si>
  <si>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</si>
  <si>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</si>
  <si>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</si>
  <si>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</si>
  <si>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</si>
  <si>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</si>
  <si>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</si>
  <si>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</si>
  <si>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</si>
  <si>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</si>
  <si>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</si>
  <si>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</si>
  <si>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</si>
  <si>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</si>
  <si>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</si>
  <si>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</si>
  <si>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</si>
  <si>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</si>
  <si>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</si>
  <si>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</si>
  <si>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</si>
  <si>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</si>
  <si>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</si>
  <si>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</si>
  <si>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</si>
  <si>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</si>
  <si>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</si>
  <si>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</si>
  <si>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</si>
  <si>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</si>
  <si>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</si>
  <si>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</si>
  <si>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</si>
  <si>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</si>
  <si>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</si>
  <si>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</si>
  <si>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</si>
  <si>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</si>
  <si>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</si>
  <si>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</si>
  <si>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</si>
  <si>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</si>
  <si>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</si>
  <si>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</si>
  <si>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</si>
  <si>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</si>
  <si>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</si>
  <si>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</si>
  <si>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</si>
  <si>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</si>
  <si>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</si>
  <si>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</si>
  <si>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</si>
  <si>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</si>
  <si>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</si>
  <si>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</si>
  <si>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</si>
  <si>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</si>
  <si>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</si>
  <si>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</si>
  <si>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</si>
  <si>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</si>
  <si>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</si>
  <si>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</si>
  <si>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</si>
  <si>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</si>
  <si>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</si>
  <si>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</si>
  <si>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</si>
  <si>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</si>
  <si>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</si>
  <si>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</si>
  <si>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</si>
  <si>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</si>
  <si>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</si>
  <si>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</si>
  <si>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</si>
  <si>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</si>
  <si>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</si>
  <si>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</si>
  <si>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</si>
  <si>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</si>
  <si>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</si>
  <si>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</si>
  <si>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</si>
  <si>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</si>
  <si>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</si>
  <si>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</si>
  <si>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</si>
  <si>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</si>
  <si>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</si>
  <si>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</si>
  <si>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</si>
  <si>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</si>
  <si>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</si>
  <si>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</si>
  <si>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</si>
  <si>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</si>
  <si>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</si>
  <si>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</si>
  <si>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</si>
  <si>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</si>
  <si>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</si>
  <si>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</si>
  <si>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</si>
  <si>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</si>
  <si>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</si>
  <si>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</si>
  <si>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</si>
  <si>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</si>
  <si>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</si>
  <si>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</si>
  <si>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</si>
  <si>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</si>
  <si>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</si>
  <si>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</si>
  <si>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</si>
  <si>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</si>
  <si>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</si>
  <si>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</si>
  <si>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</si>
  <si>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</si>
  <si>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</si>
  <si>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</si>
  <si>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</si>
  <si>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</si>
  <si>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</si>
  <si>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</si>
  <si>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</si>
  <si>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</si>
  <si>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</si>
  <si>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</si>
  <si>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</si>
  <si>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</si>
  <si>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</si>
  <si>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</si>
  <si>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</si>
  <si>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</si>
  <si>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</si>
  <si>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</si>
  <si>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</si>
  <si>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</si>
  <si>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</si>
  <si>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</si>
  <si>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</si>
  <si>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</si>
  <si>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</si>
  <si>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</si>
  <si>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</si>
  <si>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</si>
  <si>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</si>
  <si>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</si>
  <si>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</si>
  <si>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</si>
  <si>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</si>
  <si>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</si>
  <si>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</si>
  <si>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</si>
  <si>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</si>
  <si>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</si>
  <si>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</si>
  <si>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</si>
  <si>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</si>
  <si>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</si>
  <si>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</si>
  <si>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</si>
  <si>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</si>
  <si>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</si>
  <si>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</si>
  <si>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</si>
  <si>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</si>
  <si>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</si>
  <si>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</si>
  <si>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</si>
  <si>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</si>
  <si>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</si>
  <si>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</si>
  <si>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</si>
  <si>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</si>
  <si>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</si>
  <si>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</si>
  <si>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</si>
  <si>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</si>
  <si>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</si>
  <si>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</si>
  <si>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</si>
  <si>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</si>
  <si>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</si>
  <si>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</si>
  <si>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</si>
  <si>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</si>
  <si>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</si>
  <si>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</si>
  <si>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</si>
  <si>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</si>
  <si>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</si>
  <si>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</si>
  <si>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</si>
  <si>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</si>
  <si>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</si>
  <si>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</si>
  <si>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</si>
  <si>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</si>
  <si>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</si>
  <si>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</si>
  <si>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</si>
  <si>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</si>
  <si>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</si>
  <si>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</si>
  <si>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</si>
  <si>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</si>
  <si>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</si>
  <si>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</si>
  <si>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</si>
  <si>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</si>
  <si>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</si>
  <si>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</si>
  <si>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</si>
  <si>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</si>
  <si>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</si>
  <si>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</si>
  <si>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</si>
  <si>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</si>
  <si>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</si>
  <si>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</si>
  <si>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</si>
  <si>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</si>
  <si>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</si>
  <si>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</si>
  <si>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</si>
  <si>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</si>
  <si>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</si>
  <si>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</si>
  <si>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</si>
  <si>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</si>
  <si>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</si>
  <si>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</si>
  <si>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</si>
  <si>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</si>
  <si>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</si>
  <si>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</si>
  <si>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</si>
  <si>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</si>
  <si>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</si>
  <si>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</si>
  <si>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</si>
  <si>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</si>
  <si>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</si>
  <si>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</si>
  <si>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</si>
  <si>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</si>
  <si>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</si>
  <si>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</si>
  <si>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</si>
  <si>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</si>
  <si>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</si>
  <si>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</si>
  <si>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</si>
  <si>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</si>
  <si>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</si>
  <si>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</si>
  <si>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</si>
  <si>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</si>
  <si>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</si>
  <si>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</si>
  <si>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</si>
  <si>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</si>
  <si>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</si>
  <si>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</si>
  <si>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</si>
  <si>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</si>
  <si>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</si>
  <si>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</si>
  <si>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</si>
  <si>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</si>
  <si>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</si>
  <si>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</si>
  <si>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</si>
  <si>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</si>
  <si>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</si>
  <si>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</si>
  <si>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</si>
  <si>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</si>
  <si>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</si>
  <si>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</si>
  <si>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</si>
  <si>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</si>
  <si>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</si>
  <si>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</si>
  <si>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</si>
  <si>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</si>
  <si>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</si>
  <si>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</si>
  <si>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</si>
  <si>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</si>
  <si>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</si>
  <si>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</si>
  <si>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</si>
  <si>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</si>
  <si>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</si>
  <si>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</si>
  <si>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</si>
  <si>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</si>
  <si>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</si>
  <si>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</si>
  <si>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</si>
  <si>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</si>
  <si>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</si>
  <si>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</si>
  <si>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</si>
  <si>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</si>
  <si>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</si>
  <si>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</si>
  <si>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</si>
  <si>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</si>
  <si>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</si>
  <si>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</si>
  <si>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</si>
  <si>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</si>
  <si>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</si>
  <si>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</si>
  <si>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</si>
  <si>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</si>
  <si>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</si>
  <si>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</si>
  <si>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</si>
  <si>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</si>
  <si>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</si>
  <si>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</si>
  <si>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</si>
  <si>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</si>
  <si>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</si>
  <si>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</si>
  <si>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</si>
  <si>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</si>
  <si>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</si>
  <si>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</si>
  <si>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</si>
  <si>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</si>
  <si>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</si>
  <si>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</si>
  <si>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</si>
  <si>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</si>
  <si>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</si>
  <si>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</si>
  <si>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</si>
  <si>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</si>
  <si>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</si>
  <si>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</si>
  <si>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</si>
  <si>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</si>
  <si>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</si>
  <si>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</si>
  <si>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</si>
  <si>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</si>
  <si>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</si>
  <si>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</si>
  <si>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</si>
  <si>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</si>
  <si>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</si>
  <si>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</si>
  <si>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</si>
  <si>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</si>
  <si>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</si>
  <si>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</si>
  <si>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</si>
  <si>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</si>
  <si>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</si>
  <si>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</si>
  <si>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</si>
  <si>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</si>
  <si>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</si>
  <si>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</si>
  <si>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</si>
  <si>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</si>
  <si>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</si>
  <si>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</si>
  <si>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</si>
  <si>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</si>
  <si>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</si>
  <si>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</si>
  <si>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</si>
  <si>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</si>
  <si>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</si>
  <si>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</si>
  <si>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</si>
  <si>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</si>
  <si>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</si>
  <si>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</si>
  <si>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</si>
  <si>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</si>
  <si>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</si>
  <si>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</si>
  <si>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</si>
  <si>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</si>
  <si>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</si>
  <si>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</si>
  <si>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</si>
  <si>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</si>
  <si>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</si>
  <si>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</si>
  <si>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</si>
  <si>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</si>
  <si>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</si>
  <si>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</si>
  <si>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</si>
  <si>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</si>
  <si>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</si>
  <si>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</si>
  <si>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</si>
  <si>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</si>
  <si>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</si>
  <si>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</si>
  <si>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</si>
  <si>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</si>
  <si>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</si>
  <si>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</si>
  <si>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</si>
  <si>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</si>
  <si>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</si>
  <si>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</si>
  <si>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</si>
  <si>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</si>
  <si>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</si>
  <si>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</si>
  <si>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</si>
  <si>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</si>
  <si>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</si>
  <si>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</si>
  <si>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</si>
  <si>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</si>
  <si>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</si>
  <si>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</si>
  <si>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</si>
  <si>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</si>
  <si>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</si>
  <si>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</si>
  <si>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</si>
  <si>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</si>
  <si>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</si>
  <si>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</si>
  <si>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</si>
  <si>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</si>
  <si>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</si>
  <si>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</si>
  <si>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</si>
  <si>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</si>
  <si>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</si>
  <si>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</si>
  <si>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</si>
  <si>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</si>
  <si>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</si>
  <si>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</si>
  <si>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</si>
  <si>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</si>
  <si>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</si>
  <si>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</si>
  <si>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</si>
  <si>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</si>
  <si>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</si>
  <si>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</si>
  <si>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</si>
  <si>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</si>
  <si>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</si>
  <si>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</si>
  <si>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</si>
  <si>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</si>
  <si>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</si>
  <si>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</si>
  <si>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</si>
  <si>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</si>
  <si>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</si>
  <si>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</si>
  <si>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</si>
  <si>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</si>
  <si>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</si>
  <si>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</si>
  <si>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</si>
  <si>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</si>
  <si>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</si>
  <si>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</si>
  <si>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</si>
  <si>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</si>
  <si>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</si>
  <si>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</si>
  <si>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</si>
  <si>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</si>
  <si>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</si>
  <si>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</si>
  <si>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</si>
  <si>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</si>
  <si>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</si>
  <si>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</si>
  <si>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</si>
  <si>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</si>
  <si>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</si>
  <si>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</si>
  <si>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</si>
  <si>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</si>
  <si>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</si>
  <si>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</si>
  <si>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</si>
  <si>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</si>
  <si>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</si>
  <si>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</si>
  <si>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</si>
  <si>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</si>
  <si>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</si>
  <si>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</si>
  <si>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</si>
  <si>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</si>
  <si>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</si>
  <si>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</si>
  <si>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</si>
  <si>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</si>
  <si>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</si>
  <si>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</si>
  <si>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</si>
  <si>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</si>
  <si>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</si>
  <si>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</si>
  <si>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</si>
  <si>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</si>
  <si>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</si>
  <si>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</si>
  <si>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</si>
  <si>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</si>
  <si>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</si>
  <si>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</si>
  <si>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</si>
  <si>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</si>
  <si>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</si>
  <si>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</si>
  <si>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</si>
  <si>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</si>
  <si>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</si>
  <si>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</si>
  <si>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</si>
  <si>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</si>
  <si>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</si>
  <si>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</si>
  <si>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</si>
  <si>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</si>
  <si>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</si>
  <si>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</si>
  <si>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</si>
  <si>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</si>
  <si>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</si>
  <si>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</si>
  <si>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</si>
  <si>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</si>
  <si>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</si>
  <si>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</si>
  <si>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</si>
  <si>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</si>
  <si>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</si>
  <si>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</si>
  <si>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</si>
  <si>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</si>
  <si>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</si>
  <si>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</si>
  <si>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</si>
  <si>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</si>
  <si>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</si>
  <si>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</si>
  <si>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</si>
  <si>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</si>
  <si>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</si>
  <si>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</si>
  <si>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</si>
  <si>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</si>
  <si>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</si>
  <si>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</si>
  <si>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</si>
  <si>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</si>
  <si>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</si>
  <si>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</si>
  <si>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</si>
  <si>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</si>
  <si>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</si>
  <si>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</si>
  <si>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</si>
  <si>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</si>
  <si>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</si>
  <si>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</si>
  <si>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</si>
  <si>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</si>
  <si>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</si>
  <si>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</si>
  <si>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</si>
  <si>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</si>
  <si>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</si>
  <si>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</si>
  <si>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</si>
  <si>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</si>
  <si>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</si>
  <si>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</si>
  <si>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</si>
  <si>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</si>
  <si>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</si>
  <si>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</si>
  <si>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</si>
  <si>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</si>
  <si>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</si>
  <si>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</si>
  <si>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</si>
  <si>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</si>
  <si>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</si>
  <si>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</si>
  <si>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</si>
  <si>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</si>
  <si>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</si>
  <si>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</si>
  <si>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</si>
  <si>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</si>
  <si>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</si>
  <si>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</si>
  <si>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</si>
  <si>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</si>
  <si>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</si>
  <si>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</si>
  <si>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</si>
  <si>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</si>
  <si>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</si>
  <si>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</si>
  <si>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</si>
  <si>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</si>
  <si>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</si>
  <si>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</si>
  <si>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</si>
  <si>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</si>
  <si>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</si>
  <si>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</si>
  <si>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</si>
  <si>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</si>
  <si>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</si>
  <si>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</si>
  <si>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</si>
  <si>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</si>
  <si>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</si>
  <si>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</si>
  <si>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</si>
  <si>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</si>
  <si>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</si>
  <si>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</si>
  <si>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</si>
  <si>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</si>
  <si>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</si>
  <si>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</si>
  <si>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</si>
  <si>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</si>
  <si>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</si>
  <si>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</si>
  <si>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</si>
  <si>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</si>
  <si>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</si>
  <si>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</si>
  <si>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</si>
  <si>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</si>
  <si>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</si>
  <si>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</si>
  <si>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</si>
  <si>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</si>
  <si>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</si>
  <si>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</si>
  <si>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</si>
  <si>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</si>
  <si>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</si>
  <si>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</si>
  <si>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</si>
  <si>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</si>
  <si>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</si>
  <si>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</si>
  <si>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</si>
  <si>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</si>
  <si>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</si>
  <si>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</si>
  <si>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</si>
  <si>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</si>
  <si>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</si>
  <si>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</si>
  <si>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</si>
  <si>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</si>
  <si>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</si>
  <si>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</si>
  <si>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</si>
  <si>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</si>
  <si>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</si>
  <si>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</si>
  <si>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</si>
  <si>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</si>
  <si>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</si>
  <si>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</si>
  <si>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</si>
  <si>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</si>
  <si>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</si>
  <si>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</si>
  <si>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</si>
  <si>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</si>
  <si>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</si>
  <si>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</si>
  <si>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</si>
  <si>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</si>
  <si>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</si>
  <si>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</si>
  <si>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</si>
  <si>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</si>
  <si>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</si>
  <si>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</si>
  <si>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</si>
  <si>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</si>
  <si>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</si>
  <si>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</si>
  <si>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</si>
  <si>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</si>
  <si>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</si>
  <si>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</si>
  <si>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</si>
  <si>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</si>
  <si>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</si>
  <si>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</si>
  <si>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</si>
  <si>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</si>
  <si>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</si>
  <si>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</si>
  <si>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</si>
  <si>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</si>
  <si>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</si>
  <si>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</si>
  <si>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</si>
  <si>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</si>
  <si>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</si>
  <si>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</si>
  <si>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</si>
  <si>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</si>
  <si>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</si>
  <si>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</si>
  <si>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</si>
  <si>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</si>
  <si>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</si>
  <si>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</si>
  <si>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</si>
  <si>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</si>
  <si>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</si>
  <si>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</si>
  <si>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</si>
  <si>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</si>
  <si>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</si>
  <si>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</si>
  <si>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</si>
  <si>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</si>
  <si>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</si>
  <si>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</si>
  <si>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</si>
  <si>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</si>
  <si>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</si>
  <si>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</si>
  <si>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</si>
  <si>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</si>
  <si>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</si>
  <si>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</si>
  <si>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</si>
  <si>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</si>
  <si>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</si>
  <si>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</si>
  <si>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</si>
  <si>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</si>
  <si>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</si>
  <si>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</si>
  <si>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</si>
  <si>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</si>
  <si>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</si>
  <si>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</si>
  <si>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</si>
  <si>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</si>
  <si>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</si>
  <si>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</si>
  <si>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</si>
  <si>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</si>
  <si>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</si>
  <si>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</si>
  <si>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</si>
  <si>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</si>
  <si>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</si>
  <si>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</si>
  <si>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</si>
  <si>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</si>
  <si>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</si>
  <si>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</si>
  <si>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</si>
  <si>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</si>
  <si>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</si>
  <si>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</si>
  <si>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</si>
  <si>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</si>
  <si>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</si>
  <si>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</si>
  <si>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</si>
  <si>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</si>
  <si>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</si>
  <si>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</si>
  <si>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</si>
  <si>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</si>
  <si>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</si>
  <si>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</si>
  <si>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</si>
  <si>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</si>
  <si>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</si>
  <si>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</si>
  <si>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</si>
  <si>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</si>
  <si>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</si>
  <si>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</si>
  <si>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</si>
  <si>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</si>
  <si>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</si>
  <si>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</si>
  <si>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</si>
  <si>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</si>
  <si>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</si>
  <si>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</si>
  <si>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</si>
  <si>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</si>
  <si>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</si>
  <si>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</si>
  <si>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</si>
  <si>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</si>
  <si>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</si>
  <si>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</si>
  <si>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</si>
  <si>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</si>
  <si>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</si>
  <si>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</si>
  <si>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</si>
  <si>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</si>
  <si>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</si>
  <si>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</si>
  <si>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</si>
  <si>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</si>
  <si>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</si>
  <si>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</si>
  <si>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</si>
  <si>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</si>
  <si>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</si>
  <si>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</si>
  <si>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</si>
  <si>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</si>
  <si>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</si>
  <si>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</si>
  <si>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</si>
  <si>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</si>
  <si>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</si>
  <si>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</si>
  <si>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</si>
  <si>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</si>
  <si>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</si>
  <si>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</si>
  <si>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</si>
  <si>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</si>
  <si>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</si>
  <si>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</si>
  <si>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</si>
  <si>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</si>
  <si>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</si>
  <si>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</si>
  <si>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</si>
  <si>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</si>
  <si>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</si>
  <si>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</si>
  <si>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</si>
  <si>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</si>
  <si>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</si>
  <si>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</si>
  <si>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</si>
  <si>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</si>
  <si>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</si>
  <si>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</si>
  <si>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</si>
  <si>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</si>
  <si>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</si>
  <si>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</si>
  <si>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</si>
  <si>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</si>
  <si>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</si>
  <si>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</si>
  <si>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</si>
  <si>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</si>
  <si>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</si>
  <si>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</si>
  <si>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</si>
  <si>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</si>
  <si>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</si>
  <si>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</si>
  <si>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</si>
  <si>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</si>
  <si>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</si>
  <si>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</si>
  <si>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</si>
  <si>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</si>
  <si>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</si>
  <si>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</si>
  <si>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</si>
  <si>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</si>
  <si>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</si>
  <si>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</si>
  <si>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</si>
  <si>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</si>
  <si>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</si>
  <si>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</si>
  <si>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</si>
  <si>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</si>
  <si>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</si>
  <si>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</si>
  <si>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</si>
  <si>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</si>
  <si>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</si>
  <si>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</si>
  <si>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</si>
  <si>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</si>
  <si>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</si>
  <si>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</si>
  <si>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</si>
  <si>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</si>
  <si>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</si>
  <si>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</si>
  <si>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</si>
  <si>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</si>
  <si>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</si>
  <si>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</si>
  <si>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</si>
  <si>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</si>
  <si>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</si>
  <si>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</si>
  <si>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</si>
  <si>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</si>
  <si>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</si>
  <si>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</si>
  <si>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</si>
  <si>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</si>
  <si>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</si>
  <si>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</si>
  <si>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</si>
  <si>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</si>
  <si>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</si>
  <si>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</si>
  <si>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</si>
  <si>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</si>
  <si>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</si>
  <si>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</si>
  <si>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</si>
  <si>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</si>
  <si>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</si>
  <si>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</si>
  <si>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</si>
  <si>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</si>
  <si>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</si>
  <si>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</si>
  <si>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</si>
  <si>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</si>
  <si>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</si>
  <si>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</si>
  <si>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</si>
  <si>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</si>
  <si>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</si>
  <si>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</si>
  <si>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</si>
  <si>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</si>
  <si>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</si>
  <si>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</si>
  <si>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</si>
  <si>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</si>
  <si>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</si>
  <si>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</si>
  <si>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</si>
  <si>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</si>
  <si>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</si>
  <si>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</si>
  <si>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</si>
  <si>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</si>
  <si>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</si>
  <si>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</si>
  <si>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</si>
  <si>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</si>
  <si>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</si>
  <si>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</si>
  <si>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</si>
  <si>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</si>
  <si>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</si>
  <si>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</si>
  <si>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</si>
  <si>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</si>
  <si>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</si>
  <si>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</si>
  <si>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</si>
  <si>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</si>
  <si>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</si>
  <si>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</si>
  <si>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</si>
  <si>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</si>
  <si>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</si>
  <si>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</si>
  <si>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</si>
  <si>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</si>
  <si>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</si>
  <si>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</si>
  <si>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</si>
  <si>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</si>
  <si>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</si>
  <si>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</si>
  <si>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</si>
  <si>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</si>
  <si>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</si>
  <si>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</si>
  <si>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</si>
  <si>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</si>
  <si>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</si>
  <si>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</si>
  <si>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</si>
  <si>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</si>
  <si>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</si>
  <si>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</si>
  <si>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</si>
  <si>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</si>
  <si>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</si>
  <si>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</si>
  <si>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</si>
  <si>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</si>
  <si>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</si>
  <si>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</si>
  <si>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</si>
  <si>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</si>
  <si>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</si>
  <si>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</si>
  <si>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</si>
  <si>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</si>
  <si>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</si>
  <si>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</si>
  <si>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</si>
  <si>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</si>
  <si>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</si>
  <si>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</si>
  <si>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</si>
  <si>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</si>
  <si>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</si>
  <si>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</si>
  <si>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</si>
  <si>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</si>
  <si>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</si>
  <si>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</si>
  <si>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</si>
  <si>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</si>
  <si>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</si>
  <si>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</si>
  <si>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</si>
  <si>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</si>
  <si>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</si>
  <si>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</si>
  <si>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</si>
  <si>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</si>
  <si>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</si>
  <si>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</si>
  <si>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</si>
  <si>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</si>
  <si>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</si>
  <si>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</si>
  <si>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</si>
  <si>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</si>
  <si>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</si>
  <si>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</si>
  <si>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</si>
  <si>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</si>
  <si>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</si>
  <si>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</si>
  <si>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</si>
  <si>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</si>
  <si>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</si>
  <si>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</si>
  <si>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</si>
  <si>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</si>
  <si>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</si>
  <si>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</si>
  <si>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</si>
  <si>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</si>
  <si>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</si>
  <si>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</si>
  <si>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</si>
  <si>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</si>
  <si>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</si>
  <si>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</si>
  <si>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</si>
  <si>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</si>
  <si>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</si>
  <si>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</si>
  <si>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</si>
  <si>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</si>
  <si>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</si>
  <si>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</si>
  <si>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</si>
  <si>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</si>
  <si>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</si>
  <si>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</si>
  <si>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</si>
  <si>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</si>
  <si>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</si>
  <si>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</si>
  <si>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</si>
  <si>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</si>
  <si>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</si>
  <si>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</si>
  <si>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</si>
  <si>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</si>
  <si>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</si>
  <si>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</si>
  <si>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</si>
  <si>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</si>
  <si>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</si>
  <si>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</si>
  <si>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</si>
  <si>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</si>
  <si>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</si>
  <si>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</si>
  <si>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</si>
  <si>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</si>
  <si>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</si>
  <si>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</si>
  <si>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</si>
  <si>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</si>
  <si>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</si>
  <si>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</si>
  <si>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</si>
  <si>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</si>
  <si>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</si>
  <si>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</si>
  <si>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</si>
  <si>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</si>
  <si>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</si>
  <si>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</si>
  <si>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</si>
  <si>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</si>
  <si>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</si>
  <si>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</si>
  <si>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</si>
  <si>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</si>
  <si>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</si>
  <si>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</si>
  <si>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</si>
  <si>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</si>
  <si>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</si>
  <si>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</si>
  <si>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</si>
  <si>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</si>
  <si>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</si>
  <si>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</si>
  <si>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</si>
  <si>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</si>
  <si>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</si>
  <si>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</si>
  <si>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</si>
  <si>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</si>
  <si>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</si>
  <si>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</si>
  <si>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</si>
  <si>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</si>
  <si>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</si>
  <si>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</si>
  <si>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</si>
  <si>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</si>
  <si>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</si>
  <si>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</si>
  <si>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</si>
  <si>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</si>
  <si>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</si>
  <si>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</si>
  <si>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</si>
  <si>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</si>
  <si>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</si>
  <si>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</si>
  <si>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</si>
  <si>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</si>
  <si>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</si>
  <si>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</si>
  <si>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</si>
  <si>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</si>
  <si>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</si>
  <si>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</si>
  <si>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</si>
  <si>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</si>
  <si>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</si>
  <si>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</si>
  <si>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</si>
  <si>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</si>
  <si>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</si>
  <si>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</si>
  <si>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</si>
  <si>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</si>
  <si>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</si>
  <si>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</si>
  <si>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</si>
  <si>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</si>
  <si>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</si>
  <si>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</si>
  <si>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</si>
  <si>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</si>
  <si>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</si>
  <si>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</si>
  <si>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</si>
  <si>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</si>
  <si>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</si>
  <si>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</si>
  <si>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</si>
  <si>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</si>
  <si>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</si>
  <si>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</si>
  <si>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</si>
  <si>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</si>
  <si>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</si>
  <si>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</si>
  <si>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</si>
  <si>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</si>
  <si>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</si>
  <si>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</si>
  <si>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</si>
  <si>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</si>
  <si>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</si>
  <si>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</si>
  <si>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</si>
  <si>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</si>
  <si>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</si>
  <si>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</si>
  <si>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</si>
  <si>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</si>
  <si>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</si>
  <si>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</si>
  <si>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</si>
  <si>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</si>
  <si>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</si>
  <si>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</si>
  <si>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</si>
  <si>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</si>
  <si>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</si>
  <si>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</si>
  <si>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</si>
  <si>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</si>
  <si>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</si>
  <si>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</si>
  <si>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</si>
  <si>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</si>
  <si>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</si>
  <si>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</si>
  <si>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</si>
  <si>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</si>
  <si>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</si>
  <si>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</si>
  <si>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</si>
  <si>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</si>
  <si>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</si>
  <si>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</si>
  <si>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</si>
  <si>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</si>
  <si>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</si>
  <si>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</si>
  <si>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</si>
  <si>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</si>
  <si>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</si>
  <si>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</si>
  <si>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</si>
  <si>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</si>
  <si>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</si>
  <si>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</si>
  <si>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</si>
  <si>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</si>
  <si>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</si>
  <si>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</si>
  <si>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</si>
  <si>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</si>
  <si>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</si>
  <si>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</si>
  <si>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</si>
  <si>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</si>
  <si>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</si>
  <si>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</si>
  <si>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</si>
  <si>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</si>
  <si>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</si>
  <si>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</si>
  <si>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</si>
  <si>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</si>
  <si>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</si>
  <si>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</si>
  <si>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</si>
  <si>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</si>
  <si>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</si>
  <si>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</si>
  <si>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</si>
  <si>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</si>
  <si>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</si>
  <si>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</si>
  <si>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</si>
  <si>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</si>
  <si>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</si>
  <si>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</si>
  <si>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</si>
  <si>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</si>
  <si>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</si>
  <si>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</si>
  <si>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</si>
  <si>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</si>
  <si>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</si>
  <si>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</si>
  <si>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</si>
  <si>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</si>
  <si>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</si>
  <si>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</si>
  <si>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</si>
  <si>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</si>
  <si>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</si>
  <si>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</si>
  <si>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</si>
  <si>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</si>
  <si>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</si>
  <si>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</si>
  <si>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</si>
  <si>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</si>
  <si>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</si>
  <si>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</si>
  <si>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</si>
  <si>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</si>
  <si>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</si>
  <si>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</si>
  <si>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</si>
  <si>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</si>
  <si>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</si>
  <si>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</si>
  <si>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</si>
  <si>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</si>
  <si>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</si>
  <si>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</si>
  <si>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</si>
  <si>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</si>
  <si>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</si>
  <si>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</si>
  <si>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</si>
  <si>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</si>
  <si>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</si>
  <si>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</si>
  <si>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</si>
  <si>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</si>
  <si>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</si>
  <si>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</si>
  <si>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</si>
  <si>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</si>
  <si>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</si>
  <si>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</si>
  <si>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</si>
  <si>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</si>
  <si>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</si>
  <si>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</si>
  <si>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</si>
  <si>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</si>
  <si>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</si>
  <si>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</si>
  <si>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</si>
  <si>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</si>
  <si>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</si>
  <si>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</si>
  <si>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</si>
  <si>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</si>
  <si>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</si>
  <si>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</si>
  <si>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</si>
  <si>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</si>
  <si>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</si>
  <si>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</si>
  <si>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</si>
  <si>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</si>
  <si>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</si>
  <si>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</si>
  <si>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</si>
  <si>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</si>
  <si>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</si>
  <si>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</si>
  <si>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</si>
  <si>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</si>
  <si>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</si>
  <si>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</si>
  <si>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</si>
  <si>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</si>
  <si>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</si>
  <si>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</si>
  <si>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</si>
  <si>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</si>
  <si>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</si>
  <si>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</si>
  <si>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</si>
  <si>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</si>
  <si>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</si>
  <si>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</si>
  <si>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</si>
  <si>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</si>
  <si>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</si>
  <si>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</si>
  <si>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</si>
  <si>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</si>
  <si>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</si>
  <si>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</si>
  <si>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</si>
  <si>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</si>
  <si>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</si>
  <si>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</si>
  <si>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</si>
  <si>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</si>
  <si>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</si>
  <si>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</si>
  <si>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</si>
  <si>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</si>
  <si>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</si>
  <si>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</si>
  <si>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</si>
  <si>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</si>
  <si>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</si>
  <si>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</si>
  <si>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</si>
  <si>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</si>
  <si>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</si>
  <si>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</si>
  <si>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</si>
  <si>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</si>
  <si>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</si>
  <si>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</si>
  <si>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</si>
  <si>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</si>
  <si>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</si>
  <si>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</si>
  <si>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</si>
  <si>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</si>
  <si>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</si>
  <si>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</si>
  <si>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</si>
  <si>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</si>
  <si>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</si>
  <si>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</si>
  <si>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</si>
  <si>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</si>
  <si>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</si>
  <si>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</si>
  <si>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</si>
  <si>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</si>
  <si>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</si>
  <si>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</si>
  <si>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</si>
  <si>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</si>
  <si>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</si>
  <si>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</si>
  <si>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</si>
  <si>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</si>
  <si>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</si>
  <si>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</si>
  <si>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</si>
  <si>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</si>
  <si>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</si>
  <si>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</si>
  <si>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</si>
  <si>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</si>
  <si>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</si>
  <si>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</si>
  <si>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</si>
  <si>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</si>
  <si>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</si>
  <si>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</si>
  <si>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</si>
  <si>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</si>
  <si>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</si>
  <si>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</si>
  <si>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</si>
  <si>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</si>
  <si>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</si>
  <si>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</si>
  <si>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</si>
  <si>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</si>
  <si>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</si>
  <si>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</si>
  <si>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</si>
  <si>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</si>
  <si>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</si>
  <si>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</si>
  <si>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</si>
  <si>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</si>
  <si>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</si>
  <si>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</si>
  <si>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</si>
  <si>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</si>
  <si>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</si>
  <si>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</si>
  <si>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</si>
  <si>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</si>
  <si>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</si>
  <si>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</si>
  <si>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</si>
  <si>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</si>
  <si>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</si>
  <si>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</si>
  <si>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</si>
  <si>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</si>
  <si>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</si>
  <si>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</si>
  <si>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</si>
  <si>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</si>
  <si>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</si>
  <si>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</si>
  <si>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</si>
  <si>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</si>
  <si>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</si>
  <si>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</si>
  <si>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</si>
  <si>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</si>
  <si>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</si>
  <si>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</si>
  <si>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</si>
  <si>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</si>
  <si>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</si>
  <si>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</si>
  <si>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</si>
  <si>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</si>
  <si>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</si>
  <si>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</si>
  <si>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</si>
  <si>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</si>
  <si>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</si>
  <si>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</si>
  <si>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</si>
  <si>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</si>
  <si>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</si>
  <si>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</si>
  <si>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</si>
  <si>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</si>
  <si>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</si>
  <si>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</si>
  <si>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</si>
  <si>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</si>
  <si>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</si>
  <si>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</si>
  <si>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</si>
  <si>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</si>
  <si>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</si>
  <si>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</si>
  <si>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</si>
  <si>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</si>
  <si>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</si>
  <si>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</si>
  <si>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</si>
  <si>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</si>
  <si>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</si>
  <si>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</si>
  <si>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</si>
  <si>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</si>
  <si>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</si>
  <si>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</si>
  <si>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</si>
  <si>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</si>
  <si>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</si>
  <si>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</si>
  <si>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</si>
  <si>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</si>
  <si>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</si>
  <si>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</si>
  <si>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</si>
  <si>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</si>
  <si>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</si>
  <si>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</si>
  <si>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</si>
  <si>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</si>
  <si>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</si>
  <si>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</si>
  <si>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</si>
  <si>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</si>
  <si>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</si>
  <si>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</si>
  <si>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</si>
  <si>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</si>
  <si>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</si>
  <si>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</si>
  <si>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</si>
  <si>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</si>
  <si>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</si>
  <si>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</si>
  <si>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</si>
  <si>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</si>
  <si>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</si>
  <si>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</si>
  <si>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</si>
  <si>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</si>
  <si>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</si>
  <si>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</si>
  <si>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</si>
  <si>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</si>
  <si>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</si>
  <si>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</si>
  <si>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</si>
  <si>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</si>
  <si>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</si>
  <si>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</si>
  <si>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</si>
  <si>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</si>
  <si>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</si>
  <si>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</si>
  <si>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</si>
  <si>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</si>
  <si>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</si>
  <si>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</si>
  <si>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</si>
  <si>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</si>
  <si>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</si>
  <si>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</si>
  <si>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</si>
  <si>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</si>
  <si>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</si>
  <si>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</si>
  <si>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</si>
  <si>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</si>
  <si>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</si>
  <si>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</si>
  <si>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</si>
  <si>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</si>
  <si>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</si>
  <si>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</si>
  <si>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</si>
  <si>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</si>
  <si>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</si>
  <si>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</si>
  <si>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</si>
  <si>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</si>
  <si>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</si>
  <si>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</si>
  <si>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</si>
  <si>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</si>
  <si>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</si>
  <si>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</si>
  <si>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</si>
  <si>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</si>
  <si>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</si>
  <si>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</si>
  <si>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</si>
  <si>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</si>
  <si>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</si>
  <si>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</si>
  <si>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</si>
  <si>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</si>
  <si>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</si>
  <si>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</si>
  <si>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</si>
  <si>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</si>
  <si>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</si>
  <si>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</si>
  <si>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</si>
  <si>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</si>
  <si>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</si>
  <si>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</si>
  <si>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</si>
  <si>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</si>
  <si>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</si>
  <si>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</si>
  <si>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</si>
  <si>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</si>
  <si>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</si>
  <si>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</si>
  <si>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</si>
  <si>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</si>
  <si>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</si>
  <si>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</si>
  <si>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</si>
  <si>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</si>
  <si>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</si>
  <si>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</si>
  <si>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</si>
  <si>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</si>
  <si>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</si>
  <si>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</si>
  <si>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</si>
  <si>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</si>
  <si>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</si>
  <si>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</si>
  <si>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</si>
  <si>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</si>
  <si>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</si>
  <si>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</si>
  <si>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</si>
  <si>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</si>
  <si>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</si>
  <si>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</si>
  <si>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</si>
  <si>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</si>
  <si>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</si>
  <si>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</si>
  <si>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</si>
  <si>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</si>
  <si>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</si>
  <si>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</si>
  <si>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</si>
  <si>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</si>
  <si>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</si>
  <si>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</si>
  <si>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</si>
  <si>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</si>
  <si>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</si>
  <si>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</si>
  <si>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</si>
  <si>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</si>
  <si>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</si>
  <si>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</si>
  <si>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</si>
  <si>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</si>
  <si>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</si>
  <si>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</si>
  <si>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</si>
  <si>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</si>
  <si>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</si>
  <si>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</si>
  <si>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</si>
  <si>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</si>
  <si>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</si>
  <si>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</si>
  <si>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</si>
  <si>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</si>
  <si>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</si>
  <si>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</si>
  <si>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</si>
  <si>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</si>
  <si>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</si>
  <si>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</si>
  <si>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</si>
  <si>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</si>
  <si>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</si>
  <si>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</si>
  <si>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</si>
  <si>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</si>
  <si>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</si>
  <si>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</si>
  <si>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</si>
  <si>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</si>
  <si>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</si>
  <si>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</si>
  <si>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</si>
  <si>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</si>
  <si>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</si>
  <si>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</si>
  <si>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</si>
  <si>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</si>
  <si>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</si>
  <si>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</si>
  <si>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</si>
  <si>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</si>
  <si>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</si>
  <si>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</si>
  <si>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</si>
  <si>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</si>
  <si>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</si>
  <si>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</si>
  <si>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</si>
  <si>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</si>
  <si>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</si>
  <si>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</si>
  <si>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</si>
  <si>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</si>
  <si>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</si>
  <si>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</si>
  <si>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</si>
  <si>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</si>
  <si>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</si>
  <si>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</si>
  <si>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</si>
  <si>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</si>
  <si>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</si>
  <si>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</si>
  <si>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</si>
  <si>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</si>
  <si>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</si>
  <si>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</si>
  <si>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</si>
  <si>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</si>
  <si>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</si>
  <si>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</si>
  <si>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</si>
  <si>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</si>
  <si>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</si>
  <si>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</si>
  <si>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</si>
  <si>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</si>
  <si>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</si>
  <si>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</si>
  <si>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</si>
  <si>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</si>
  <si>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</si>
  <si>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</si>
  <si>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</si>
  <si>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</si>
  <si>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</si>
  <si>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</si>
  <si>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</si>
  <si>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</si>
  <si>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</si>
  <si>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</si>
  <si>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</si>
  <si>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</si>
  <si>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</si>
  <si>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</si>
  <si>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</si>
  <si>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</si>
  <si>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</si>
  <si>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</si>
  <si>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</si>
  <si>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</si>
  <si>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</si>
  <si>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</si>
  <si>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</si>
  <si>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</si>
  <si>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</si>
  <si>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</si>
  <si>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</si>
  <si>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</si>
  <si>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</si>
  <si>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</si>
  <si>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</si>
  <si>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</si>
  <si>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</si>
  <si>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</si>
  <si>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</si>
  <si>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</si>
  <si>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</si>
  <si>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</si>
  <si>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</si>
  <si>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</si>
  <si>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</si>
  <si>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</si>
  <si>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</si>
  <si>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</si>
  <si>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</si>
  <si>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</si>
  <si>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</si>
  <si>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</si>
  <si>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</si>
  <si>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</si>
  <si>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</si>
  <si>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</si>
  <si>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</si>
  <si>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</si>
  <si>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</si>
  <si>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</si>
  <si>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</si>
  <si>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</si>
  <si>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</si>
  <si>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</si>
  <si>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</si>
  <si>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</si>
  <si>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</si>
  <si>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</si>
  <si>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</si>
  <si>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</si>
  <si>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</si>
  <si>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</si>
  <si>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</si>
  <si>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</si>
  <si>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</si>
  <si>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</si>
  <si>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</si>
  <si>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</si>
  <si>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</si>
  <si>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</si>
  <si>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</si>
  <si>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</si>
  <si>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</si>
  <si>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</si>
  <si>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</si>
  <si>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</si>
  <si>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</si>
  <si>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</si>
  <si>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</si>
  <si>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</si>
  <si>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</si>
  <si>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</si>
  <si>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</si>
  <si>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</si>
  <si>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</si>
  <si>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</si>
  <si>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</si>
  <si>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</si>
  <si>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</si>
  <si>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</si>
  <si>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</si>
  <si>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</si>
  <si>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</si>
  <si>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</si>
  <si>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</si>
  <si>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</si>
  <si>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</si>
  <si>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</si>
  <si>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</si>
  <si>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</si>
  <si>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</si>
  <si>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</si>
  <si>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</si>
  <si>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</si>
  <si>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</si>
  <si>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</si>
  <si>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</si>
  <si>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</si>
  <si>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</si>
  <si>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</si>
  <si>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</si>
  <si>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</si>
  <si>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</si>
  <si>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</si>
  <si>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</si>
  <si>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</si>
  <si>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</si>
  <si>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</si>
  <si>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</si>
  <si>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</si>
  <si>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</si>
  <si>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</si>
  <si>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</si>
  <si>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</si>
  <si>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</si>
  <si>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</si>
  <si>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</si>
  <si>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</si>
  <si>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</si>
  <si>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</si>
  <si>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</si>
  <si>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</si>
  <si>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</si>
  <si>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</si>
  <si>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</si>
  <si>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</si>
  <si>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</si>
  <si>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</si>
  <si>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</si>
  <si>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</si>
  <si>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</si>
  <si>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</si>
  <si>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</si>
  <si>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</si>
  <si>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</si>
  <si>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</si>
  <si>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</si>
  <si>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</si>
  <si>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</si>
  <si>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</si>
  <si>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</si>
  <si>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</si>
  <si>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</si>
  <si>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</si>
  <si>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</si>
  <si>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</si>
  <si>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</si>
  <si>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</si>
  <si>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</si>
  <si>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</si>
  <si>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</si>
  <si>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</si>
  <si>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</si>
  <si>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</si>
  <si>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</si>
  <si>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</si>
  <si>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</si>
  <si>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</si>
  <si>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</si>
  <si>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</si>
  <si>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</si>
  <si>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</si>
  <si>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</si>
  <si>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</si>
  <si>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</si>
  <si>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</si>
  <si>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</si>
  <si>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</si>
  <si>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</si>
  <si>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</si>
  <si>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</si>
  <si>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</si>
  <si>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</si>
  <si>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</si>
  <si>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</si>
  <si>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</si>
  <si>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</si>
  <si>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</si>
  <si>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</si>
  <si>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</si>
  <si>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</si>
  <si>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</si>
  <si>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</si>
  <si>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</si>
  <si>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</si>
  <si>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</si>
  <si>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</si>
  <si>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</si>
  <si>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</si>
  <si>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</si>
  <si>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</si>
  <si>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</si>
  <si>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</si>
  <si>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</si>
  <si>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</si>
  <si>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</si>
  <si>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</si>
  <si>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</si>
  <si>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</si>
  <si>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</si>
  <si>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</si>
  <si>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</si>
  <si>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</si>
  <si>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</si>
  <si>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</si>
  <si>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</si>
  <si>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</si>
  <si>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</si>
  <si>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</si>
  <si>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</si>
  <si>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</si>
  <si>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</si>
  <si>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</si>
  <si>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</si>
  <si>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</si>
  <si>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</si>
  <si>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</si>
  <si>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</si>
  <si>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</si>
  <si>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</si>
  <si>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</si>
  <si>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</si>
  <si>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</si>
  <si>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</si>
  <si>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</si>
  <si>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</si>
  <si>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</si>
  <si>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</si>
  <si>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</si>
  <si>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</si>
  <si>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</si>
  <si>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</si>
  <si>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</si>
  <si>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</si>
  <si>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</si>
  <si>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</si>
  <si>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</si>
  <si>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</si>
  <si>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</si>
  <si>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</si>
  <si>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</si>
  <si>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</si>
  <si>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</si>
  <si>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</si>
  <si>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</si>
  <si>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</si>
  <si>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</si>
  <si>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</si>
  <si>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</si>
  <si>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</si>
  <si>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</si>
  <si>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</si>
  <si>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</si>
  <si>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</si>
  <si>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</si>
  <si>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</si>
  <si>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</si>
  <si>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</si>
  <si>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</si>
  <si>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</si>
  <si>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</si>
  <si>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</si>
  <si>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</si>
  <si>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</si>
  <si>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</si>
  <si>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</si>
  <si>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</si>
  <si>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</si>
  <si>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</si>
  <si>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</si>
  <si>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</si>
  <si>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</si>
  <si>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</si>
  <si>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</si>
  <si>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</si>
  <si>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</si>
  <si>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</si>
  <si>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</si>
  <si>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</si>
  <si>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</si>
  <si>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</si>
  <si>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</si>
  <si>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</si>
  <si>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</si>
  <si>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</si>
  <si>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</si>
  <si>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</si>
  <si>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</si>
  <si>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</si>
  <si>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</si>
  <si>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</si>
  <si>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</si>
  <si>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</si>
  <si>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</si>
  <si>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</si>
  <si>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</si>
  <si>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</si>
  <si>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</si>
  <si>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</si>
  <si>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</si>
  <si>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</si>
  <si>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</si>
  <si>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</si>
  <si>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</si>
  <si>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</si>
  <si>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</si>
  <si>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</si>
  <si>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</si>
  <si>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</si>
  <si>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</si>
  <si>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</si>
  <si>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</si>
  <si>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</si>
  <si>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</si>
  <si>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</si>
  <si>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</si>
  <si>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</si>
  <si>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</si>
  <si>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</si>
  <si>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</si>
  <si>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</si>
  <si>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</si>
  <si>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</si>
  <si>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</si>
  <si>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</si>
  <si>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</si>
  <si>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</si>
  <si>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</si>
  <si>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</si>
  <si>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</si>
  <si>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</si>
  <si>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</si>
  <si>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</si>
  <si>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</si>
  <si>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</si>
  <si>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</si>
  <si>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</si>
  <si>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</si>
  <si>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</si>
  <si>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</si>
  <si>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</si>
  <si>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</si>
  <si>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</si>
  <si>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</si>
  <si>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</si>
  <si>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</si>
  <si>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</si>
  <si>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</si>
  <si>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</si>
  <si>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</si>
  <si>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</si>
  <si>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</si>
  <si>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</si>
  <si>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</si>
  <si>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</si>
  <si>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</si>
  <si>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</si>
  <si>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</si>
  <si>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</si>
  <si>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</si>
  <si>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</si>
  <si>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</si>
  <si>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</si>
  <si>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</si>
  <si>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</si>
  <si>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</si>
  <si>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</si>
  <si>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</si>
  <si>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</si>
  <si>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</si>
  <si>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</si>
  <si>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</si>
  <si>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</si>
  <si>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</si>
  <si>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</si>
  <si>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</si>
  <si>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</si>
  <si>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</si>
  <si>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</si>
  <si>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</si>
  <si>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</si>
  <si>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</si>
  <si>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</si>
  <si>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</si>
  <si>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</si>
  <si>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</si>
  <si>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</si>
  <si>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</si>
  <si>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</si>
  <si>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</si>
  <si>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</si>
  <si>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</si>
  <si>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</si>
  <si>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</si>
  <si>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</si>
  <si>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</si>
  <si>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</si>
  <si>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</si>
  <si>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</si>
  <si>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</si>
  <si>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</si>
  <si>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</si>
  <si>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</si>
  <si>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</si>
  <si>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</si>
  <si>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</si>
  <si>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</si>
  <si>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</si>
  <si>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</si>
  <si>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</si>
  <si>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</si>
  <si>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</si>
  <si>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</si>
  <si>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</si>
  <si>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</si>
  <si>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</si>
  <si>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</si>
  <si>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</si>
  <si>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</si>
  <si>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</si>
  <si>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</si>
  <si>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</si>
  <si>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</si>
  <si>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</si>
  <si>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</si>
  <si>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</si>
  <si>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</si>
  <si>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</si>
  <si>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</si>
  <si>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</si>
  <si>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</si>
  <si>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</si>
  <si>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</si>
  <si>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</si>
  <si>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</si>
  <si>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</si>
  <si>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</si>
  <si>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</si>
  <si>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</si>
  <si>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</si>
  <si>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</si>
  <si>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</si>
  <si>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</si>
  <si>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</si>
  <si>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</si>
  <si>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</si>
  <si>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</si>
  <si>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</si>
  <si>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</si>
  <si>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</si>
  <si>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</si>
  <si>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</si>
  <si>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</si>
  <si>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</si>
  <si>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</si>
  <si>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</si>
  <si>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</si>
  <si>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</si>
  <si>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</si>
  <si>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</si>
  <si>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</si>
  <si>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</si>
  <si>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</si>
  <si>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</si>
  <si>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</si>
  <si>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</si>
  <si>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</si>
  <si>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</si>
  <si>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</si>
  <si>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</si>
  <si>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</si>
  <si>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</si>
  <si>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</si>
  <si>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</si>
  <si>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</si>
  <si>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</si>
  <si>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</si>
  <si>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</si>
  <si>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</si>
  <si>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</si>
  <si>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</si>
  <si>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</si>
  <si>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</si>
  <si>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</si>
  <si>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</si>
  <si>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</si>
  <si>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</si>
  <si>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</si>
  <si>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</si>
  <si>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</si>
  <si>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</si>
  <si>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</si>
  <si>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</si>
  <si>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</si>
  <si>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</si>
  <si>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</si>
  <si>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</si>
  <si>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</si>
  <si>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</si>
  <si>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</si>
  <si>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</si>
  <si>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</si>
  <si>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</si>
  <si>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</si>
  <si>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</si>
  <si>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</si>
  <si>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</si>
  <si>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</si>
  <si>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</si>
  <si>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</si>
  <si>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</si>
  <si>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</si>
  <si>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</si>
  <si>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</si>
  <si>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</si>
  <si>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</si>
  <si>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</si>
  <si>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</si>
  <si>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</si>
  <si>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</si>
  <si>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</si>
  <si>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</si>
  <si>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</si>
  <si>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</si>
  <si>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</si>
  <si>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</si>
  <si>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</si>
  <si>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</si>
  <si>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</si>
  <si>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</si>
  <si>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</si>
  <si>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</si>
  <si>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</si>
  <si>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</si>
  <si>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</si>
  <si>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</si>
  <si>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</si>
  <si>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</si>
  <si>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</si>
  <si>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</si>
  <si>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</si>
  <si>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</si>
  <si>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</si>
  <si>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</si>
  <si>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</si>
  <si>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</si>
  <si>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</si>
  <si>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</si>
  <si>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</si>
  <si>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</si>
  <si>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</si>
  <si>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</si>
  <si>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</si>
  <si>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</si>
  <si>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</si>
  <si>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</si>
  <si>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</si>
  <si>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</si>
  <si>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</si>
  <si>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</si>
  <si>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</si>
  <si>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</si>
  <si>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</si>
  <si>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</si>
  <si>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</si>
  <si>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</si>
  <si>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</si>
  <si>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</si>
  <si>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</si>
  <si>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</si>
  <si>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</si>
  <si>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</si>
  <si>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</si>
  <si>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</si>
  <si>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</si>
  <si>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</si>
  <si>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</si>
  <si>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</si>
  <si>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</si>
  <si>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</si>
  <si>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</si>
  <si>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</si>
  <si>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</si>
  <si>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</si>
  <si>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</si>
  <si>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</si>
  <si>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</si>
  <si>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</si>
  <si>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</si>
  <si>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</si>
  <si>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</si>
  <si>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</si>
  <si>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</si>
  <si>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</si>
  <si>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</si>
  <si>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</si>
  <si>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</si>
  <si>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</si>
  <si>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</si>
  <si>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</si>
  <si>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</si>
  <si>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</si>
  <si>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</si>
  <si>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</si>
  <si>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</si>
  <si>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</si>
  <si>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</si>
  <si>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</si>
  <si>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</si>
  <si>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</si>
  <si>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</si>
  <si>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</si>
  <si>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</si>
  <si>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</si>
  <si>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</si>
  <si>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</si>
  <si>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</si>
  <si>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</si>
  <si>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</si>
  <si>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</si>
  <si>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</si>
  <si>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</si>
  <si>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</si>
  <si>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</si>
  <si>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</si>
  <si>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</si>
  <si>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</si>
  <si>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</si>
  <si>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</si>
  <si>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</si>
  <si>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</si>
  <si>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</si>
  <si>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</si>
  <si>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</si>
  <si>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</si>
  <si>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</si>
  <si>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</si>
  <si>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</si>
  <si>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</si>
  <si>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</si>
  <si>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</si>
  <si>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</si>
  <si>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</si>
  <si>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</si>
  <si>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</si>
  <si>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</si>
  <si>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</si>
  <si>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</si>
  <si>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</si>
  <si>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</si>
  <si>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</si>
  <si>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</si>
  <si>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</si>
  <si>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</si>
  <si>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</si>
  <si>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</si>
  <si>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</si>
  <si>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</si>
  <si>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</si>
  <si>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</si>
  <si>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</si>
  <si>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</si>
  <si>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</si>
  <si>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</si>
  <si>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</si>
  <si>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</si>
  <si>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</si>
  <si>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</si>
  <si>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</si>
  <si>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</si>
  <si>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</si>
  <si>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</si>
  <si>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</si>
  <si>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</si>
  <si>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</si>
  <si>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</si>
  <si>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</si>
  <si>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</si>
  <si>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</si>
  <si>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</si>
  <si>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</si>
  <si>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</si>
  <si>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</si>
  <si>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</si>
  <si>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</si>
  <si>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</si>
  <si>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</si>
  <si>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</si>
  <si>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</si>
  <si>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</si>
  <si>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</si>
  <si>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</si>
  <si>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</si>
  <si>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</si>
  <si>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</si>
  <si>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</si>
  <si>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</si>
  <si>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</si>
  <si>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</si>
  <si>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</si>
  <si>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</si>
  <si>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</si>
  <si>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</si>
  <si>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</si>
  <si>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</si>
  <si>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</si>
  <si>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</si>
  <si>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</si>
  <si>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</si>
  <si>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</si>
  <si>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</si>
  <si>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</si>
  <si>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</si>
  <si>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</si>
  <si>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</si>
  <si>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</si>
  <si>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</si>
  <si>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</si>
  <si>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</si>
  <si>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</si>
  <si>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</si>
  <si>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</si>
  <si>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</si>
  <si>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</si>
  <si>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</si>
  <si>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</si>
  <si>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</si>
  <si>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</si>
  <si>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</si>
  <si>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</si>
  <si>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</si>
  <si>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</si>
  <si>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</si>
  <si>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</si>
  <si>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</si>
  <si>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</si>
  <si>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</si>
  <si>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</si>
  <si>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</si>
  <si>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</si>
  <si>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</si>
  <si>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</si>
  <si>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</si>
  <si>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</si>
  <si>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</si>
  <si>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</si>
  <si>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</si>
  <si>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</si>
  <si>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</si>
  <si>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</si>
  <si>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</si>
  <si>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</si>
  <si>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</si>
  <si>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</si>
  <si>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</si>
  <si>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</si>
  <si>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</si>
  <si>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</si>
  <si>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</si>
  <si>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</si>
  <si>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</si>
  <si>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</si>
  <si>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</si>
  <si>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</si>
  <si>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</si>
  <si>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</si>
  <si>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</si>
  <si>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</si>
  <si>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</si>
  <si>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</si>
  <si>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</si>
  <si>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</si>
  <si>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</si>
  <si>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</si>
  <si>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</si>
  <si>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</si>
  <si>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</si>
  <si>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</si>
  <si>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</si>
  <si>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</si>
  <si>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</si>
  <si>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</si>
  <si>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</si>
  <si>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</si>
  <si>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</si>
  <si>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</si>
  <si>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</si>
  <si>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</si>
  <si>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</si>
  <si>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</si>
  <si>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</si>
  <si>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</si>
  <si>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</si>
  <si>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</si>
  <si>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</si>
  <si>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</si>
  <si>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</si>
  <si>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</si>
  <si>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</si>
  <si>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</si>
  <si>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</si>
  <si>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</si>
  <si>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</si>
  <si>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</si>
  <si>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</si>
  <si>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</si>
  <si>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</si>
  <si>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</si>
  <si>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</si>
  <si>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</si>
  <si>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</si>
  <si>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</si>
  <si>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</si>
  <si>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</si>
  <si>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</si>
  <si>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</si>
  <si>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</si>
  <si>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</si>
  <si>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</si>
  <si>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</si>
  <si>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</si>
  <si>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</si>
  <si>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</si>
  <si>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</si>
  <si>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</si>
  <si>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</si>
  <si>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</si>
  <si>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</si>
  <si>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</si>
  <si>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</si>
  <si>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</si>
  <si>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</si>
  <si>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</si>
  <si>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</si>
  <si>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</si>
  <si>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</si>
  <si>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</si>
  <si>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</si>
  <si>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</si>
  <si>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</si>
  <si>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</si>
  <si>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</si>
  <si>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</si>
  <si>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</si>
  <si>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</si>
  <si>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</si>
  <si>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</si>
  <si>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</si>
  <si>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</si>
  <si>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</si>
  <si>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</si>
  <si>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</si>
  <si>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</si>
  <si>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</si>
  <si>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</si>
  <si>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</si>
  <si>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</si>
  <si>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</si>
  <si>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</si>
  <si>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</si>
  <si>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</si>
  <si>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</si>
  <si>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</si>
  <si>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</si>
  <si>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</si>
  <si>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</si>
  <si>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</si>
  <si>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</si>
  <si>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</si>
  <si>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</si>
  <si>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</si>
  <si>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</si>
  <si>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</si>
  <si>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</si>
  <si>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</si>
  <si>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</si>
  <si>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</si>
  <si>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</si>
  <si>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</si>
  <si>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</si>
  <si>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</si>
  <si>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</si>
  <si>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</si>
  <si>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</si>
  <si>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</si>
  <si>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</si>
  <si>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</si>
  <si>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</si>
  <si>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</si>
  <si>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</si>
  <si>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</si>
  <si>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</si>
  <si>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</si>
  <si>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</si>
  <si>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</si>
  <si>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</si>
  <si>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</si>
  <si>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</si>
  <si>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</si>
  <si>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</si>
  <si>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</si>
  <si>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</si>
  <si>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</si>
  <si>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</si>
  <si>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</si>
  <si>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</si>
  <si>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</si>
  <si>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</si>
  <si>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</si>
  <si>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</si>
  <si>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</si>
  <si>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</si>
  <si>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</si>
  <si>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</si>
  <si>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</si>
  <si>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</si>
  <si>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</si>
  <si>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</si>
  <si>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</si>
  <si>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</si>
  <si>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</si>
  <si>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</si>
  <si>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</si>
  <si>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</si>
  <si>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</si>
  <si>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</si>
  <si>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</si>
  <si>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</si>
  <si>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</si>
  <si>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</si>
  <si>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</si>
  <si>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</si>
  <si>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</si>
  <si>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</si>
  <si>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</si>
  <si>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</si>
  <si>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</si>
  <si>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</si>
  <si>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</si>
  <si>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</si>
  <si>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</si>
  <si>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</si>
  <si>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</si>
  <si>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</si>
  <si>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</si>
  <si>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</si>
  <si>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</si>
  <si>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</si>
  <si>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</si>
  <si>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</si>
  <si>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</si>
  <si>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</si>
  <si>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</si>
  <si>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</si>
  <si>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</si>
  <si>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</si>
  <si>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</si>
  <si>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</si>
  <si>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</si>
  <si>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</si>
  <si>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</si>
  <si>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</si>
  <si>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</si>
  <si>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</si>
  <si>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</si>
  <si>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</si>
  <si>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</si>
  <si>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</si>
  <si>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</si>
  <si>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</si>
  <si>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</si>
  <si>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</si>
  <si>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</si>
  <si>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</si>
  <si>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</si>
  <si>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</si>
  <si>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</si>
  <si>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</si>
  <si>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</si>
  <si>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</si>
  <si>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</si>
  <si>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</si>
  <si>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</si>
  <si>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</si>
  <si>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</si>
  <si>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</si>
  <si>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</si>
  <si>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</si>
  <si>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</si>
  <si>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</si>
  <si>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</si>
  <si>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</si>
  <si>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</si>
  <si>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</si>
  <si>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</si>
  <si>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</si>
  <si>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</si>
  <si>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</si>
  <si>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</si>
  <si>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</si>
  <si>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</si>
  <si>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</si>
  <si>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</si>
  <si>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</si>
  <si>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</si>
  <si>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</si>
  <si>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</si>
  <si>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</si>
  <si>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</si>
  <si>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</si>
  <si>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</si>
  <si>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</si>
  <si>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</si>
  <si>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</si>
  <si>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</si>
  <si>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</si>
  <si>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</si>
  <si>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</si>
  <si>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</si>
  <si>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</si>
  <si>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</si>
  <si>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</si>
  <si>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</si>
  <si>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</si>
  <si>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</si>
  <si>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</si>
  <si>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</si>
  <si>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</si>
  <si>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</si>
  <si>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</si>
  <si>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</si>
  <si>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</si>
  <si>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</si>
  <si>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</si>
  <si>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</si>
  <si>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</si>
  <si>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</si>
  <si>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</si>
  <si>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</si>
  <si>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</si>
  <si>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</si>
  <si>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</si>
  <si>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</si>
  <si>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</si>
  <si>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</si>
  <si>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</si>
  <si>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</si>
  <si>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</si>
  <si>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</si>
  <si>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</si>
  <si>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</si>
  <si>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</si>
  <si>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</si>
  <si>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</si>
  <si>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</si>
  <si>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</si>
  <si>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</si>
  <si>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</si>
  <si>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</si>
  <si>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</si>
  <si>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</si>
  <si>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</si>
  <si>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</si>
  <si>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</si>
  <si>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</si>
  <si>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</si>
  <si>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</si>
  <si>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</si>
  <si>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</si>
  <si>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</si>
  <si>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</si>
  <si>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</si>
  <si>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</si>
  <si>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</si>
  <si>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</si>
  <si>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</si>
  <si>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</si>
  <si>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</si>
  <si>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</si>
  <si>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</si>
  <si>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</si>
  <si>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</si>
  <si>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</si>
  <si>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</si>
  <si>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</si>
  <si>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</si>
  <si>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</si>
  <si>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</si>
  <si>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</si>
  <si>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</si>
  <si>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</si>
  <si>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</si>
  <si>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</si>
  <si>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</si>
  <si>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</si>
  <si>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</si>
  <si>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</si>
  <si>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</si>
  <si>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</si>
  <si>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</si>
  <si>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</si>
  <si>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</si>
  <si>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</si>
  <si>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</si>
  <si>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</si>
  <si>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</si>
  <si>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</si>
  <si>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</si>
  <si>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</si>
  <si>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</si>
  <si>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</si>
  <si>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</si>
  <si>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</si>
  <si>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</si>
  <si>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</si>
  <si>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</si>
  <si>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</si>
  <si>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</si>
  <si>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</si>
  <si>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</si>
  <si>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</si>
  <si>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</si>
  <si>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</si>
  <si>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</si>
  <si>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</si>
  <si>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</si>
  <si>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</si>
  <si>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</si>
  <si>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</si>
  <si>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</si>
  <si>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</si>
  <si>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</si>
  <si>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</si>
  <si>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</si>
  <si>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</si>
  <si>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</si>
  <si>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</si>
  <si>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</si>
  <si>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</si>
  <si>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</si>
  <si>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</si>
  <si>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</si>
  <si>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</si>
  <si>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</si>
  <si>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</si>
  <si>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</si>
  <si>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</si>
  <si>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</si>
  <si>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</si>
  <si>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</si>
  <si>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</si>
  <si>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</si>
  <si>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</si>
  <si>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</si>
  <si>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</si>
  <si>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</si>
  <si>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</si>
  <si>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</si>
  <si>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</si>
  <si>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</si>
  <si>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</si>
  <si>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</si>
  <si>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</si>
  <si>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</si>
  <si>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</si>
  <si>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</si>
  <si>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</si>
  <si>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</si>
  <si>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</si>
  <si>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</si>
  <si>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</si>
  <si>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</si>
  <si>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</si>
  <si>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</si>
  <si>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</si>
  <si>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</si>
  <si>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</si>
  <si>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</si>
  <si>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</si>
  <si>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</si>
  <si>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</si>
  <si>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</si>
  <si>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</si>
  <si>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</si>
  <si>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</si>
  <si>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</si>
  <si>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</si>
  <si>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</si>
  <si>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</si>
  <si>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</si>
  <si>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</si>
  <si>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</si>
  <si>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</si>
  <si>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</si>
  <si>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</si>
  <si>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</si>
  <si>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</si>
  <si>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</si>
  <si>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</si>
  <si>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</si>
  <si>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</si>
  <si>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</si>
  <si>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</si>
  <si>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</si>
  <si>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</si>
  <si>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</si>
  <si>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</si>
  <si>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</si>
  <si>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</si>
  <si>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</si>
  <si>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</si>
  <si>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</si>
  <si>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</si>
  <si>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</si>
  <si>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</si>
  <si>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</si>
  <si>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</si>
  <si>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</si>
  <si>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</si>
  <si>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</si>
  <si>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</si>
  <si>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</si>
  <si>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</si>
  <si>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</si>
  <si>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</si>
  <si>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</si>
  <si>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</si>
  <si>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</si>
  <si>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</si>
  <si>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</si>
  <si>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</si>
  <si>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</si>
  <si>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</si>
  <si>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</si>
  <si>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</si>
  <si>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</si>
  <si>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</si>
  <si>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</si>
  <si>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</si>
  <si>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</si>
  <si>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</si>
  <si>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</si>
  <si>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</si>
  <si>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</si>
  <si>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</si>
  <si>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</si>
  <si>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</si>
  <si>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</si>
  <si>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</si>
  <si>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</si>
  <si>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</si>
  <si>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</si>
  <si>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</si>
  <si>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</si>
  <si>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</si>
  <si>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</si>
  <si>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</si>
  <si>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</si>
  <si>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</si>
  <si>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</si>
  <si>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</si>
  <si>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</si>
  <si>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</si>
  <si>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</si>
  <si>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</si>
  <si>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</si>
  <si>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</si>
  <si>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</si>
  <si>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</si>
  <si>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</si>
  <si>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</si>
  <si>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</si>
  <si>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</si>
  <si>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</si>
  <si>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</si>
  <si>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</si>
  <si>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</si>
  <si>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</si>
  <si>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</si>
  <si>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</si>
  <si>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</si>
  <si>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</si>
  <si>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</si>
  <si>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</si>
  <si>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</si>
  <si>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</si>
  <si>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</si>
  <si>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</si>
  <si>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</si>
  <si>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</si>
  <si>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</si>
  <si>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</si>
  <si>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</si>
  <si>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</si>
  <si>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</si>
  <si>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</si>
  <si>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</si>
  <si>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</si>
  <si>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</si>
  <si>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</si>
  <si>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</si>
  <si>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</si>
  <si>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</si>
  <si>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</si>
  <si>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</si>
  <si>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</si>
  <si>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</si>
  <si>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</si>
  <si>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</si>
  <si>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</si>
  <si>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</si>
  <si>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</si>
  <si>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</si>
  <si>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</si>
  <si>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</si>
  <si>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</si>
  <si>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</si>
  <si>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</si>
  <si>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</si>
  <si>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</si>
  <si>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</si>
  <si>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</si>
  <si>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</si>
  <si>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</si>
  <si>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</si>
  <si>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</si>
  <si>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</si>
  <si>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</si>
  <si>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</si>
  <si>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</si>
  <si>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</si>
  <si>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</si>
  <si>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</si>
  <si>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</si>
  <si>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</si>
  <si>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</si>
  <si>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</si>
  <si>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</si>
  <si>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</si>
  <si>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</si>
  <si>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</si>
  <si>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</si>
  <si>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</si>
  <si>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</si>
  <si>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</si>
  <si>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</si>
  <si>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</si>
  <si>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</si>
  <si>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</si>
  <si>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</si>
  <si>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</si>
  <si>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</si>
  <si>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</si>
  <si>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</si>
  <si>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</si>
  <si>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</si>
  <si>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</si>
  <si>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</si>
  <si>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</si>
  <si>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</si>
  <si>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</si>
  <si>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</si>
  <si>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</si>
  <si>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</si>
  <si>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</si>
  <si>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</si>
  <si>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</si>
  <si>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</si>
  <si>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</si>
  <si>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</si>
  <si>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</si>
  <si>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</si>
  <si>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</si>
  <si>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</si>
  <si>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</si>
  <si>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</si>
  <si>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</si>
  <si>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</si>
  <si>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</si>
  <si>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</si>
  <si>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</si>
  <si>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</si>
  <si>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</si>
  <si>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</si>
  <si>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</si>
  <si>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</si>
  <si>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</si>
  <si>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</si>
  <si>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</si>
  <si>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</si>
  <si>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</si>
  <si>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</si>
  <si>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</si>
  <si>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</si>
  <si>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</si>
  <si>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</si>
  <si>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</si>
  <si>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</si>
  <si>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</si>
  <si>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</si>
  <si>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</si>
  <si>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</si>
  <si>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</si>
  <si>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</si>
  <si>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</si>
  <si>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</si>
  <si>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</si>
  <si>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</si>
  <si>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</si>
  <si>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</si>
  <si>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</si>
  <si>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</si>
  <si>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</si>
  <si>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</si>
  <si>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</si>
  <si>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</si>
  <si>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</si>
  <si>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</si>
  <si>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</si>
  <si>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</si>
  <si>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</si>
  <si>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</si>
  <si>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</si>
  <si>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</si>
  <si>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</si>
  <si>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</si>
  <si>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</si>
  <si>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</si>
  <si>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</si>
  <si>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</si>
  <si>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</si>
  <si>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</si>
  <si>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</si>
  <si>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</si>
  <si>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</si>
  <si>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</si>
  <si>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</si>
  <si>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</si>
  <si>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</si>
  <si>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</si>
  <si>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</si>
  <si>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</si>
  <si>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</si>
  <si>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</si>
  <si>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</si>
  <si>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</si>
  <si>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</si>
  <si>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</si>
  <si>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</si>
  <si>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</si>
  <si>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</si>
  <si>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</si>
  <si>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</si>
  <si>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</si>
  <si>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</si>
  <si>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</si>
  <si>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</si>
  <si>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</si>
  <si>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</si>
  <si>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</si>
  <si>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</si>
  <si>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</si>
  <si>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</si>
  <si>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</si>
  <si>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</si>
  <si>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</si>
  <si>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</si>
  <si>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</si>
  <si>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</si>
  <si>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</si>
  <si>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</si>
  <si>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</si>
  <si>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</si>
  <si>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</si>
  <si>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</si>
  <si>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</si>
  <si>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</si>
  <si>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</si>
  <si>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</si>
  <si>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</si>
  <si>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</si>
  <si>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</si>
  <si>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</si>
  <si>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</si>
  <si>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</si>
  <si>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</si>
  <si>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</si>
  <si>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</si>
  <si>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</si>
  <si>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</si>
  <si>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</si>
  <si>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</si>
  <si>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</si>
  <si>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</si>
  <si>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</si>
  <si>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</si>
  <si>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</si>
  <si>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</si>
  <si>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</si>
  <si>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</si>
  <si>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</si>
  <si>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</si>
  <si>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</si>
  <si>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</si>
  <si>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</si>
  <si>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</si>
  <si>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</si>
  <si>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</si>
  <si>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</si>
  <si>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</si>
  <si>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</si>
  <si>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</si>
  <si>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</si>
  <si>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</si>
  <si>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</si>
  <si>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</si>
  <si>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</si>
  <si>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</si>
  <si>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</si>
  <si>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</si>
  <si>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</si>
  <si>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</si>
  <si>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</si>
  <si>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</si>
  <si>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</si>
  <si>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</si>
  <si>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</si>
  <si>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</si>
  <si>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</si>
  <si>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</si>
  <si>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</si>
  <si>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</si>
  <si>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</si>
  <si>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</si>
  <si>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</si>
  <si>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</si>
  <si>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</si>
  <si>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</si>
  <si>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</si>
  <si>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</si>
  <si>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</si>
  <si>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</si>
  <si>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</si>
  <si>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</si>
  <si>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</si>
  <si>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</si>
  <si>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</si>
  <si>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</si>
  <si>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</si>
  <si>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</si>
  <si>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</si>
  <si>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</si>
  <si>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</si>
  <si>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</si>
  <si>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</si>
  <si>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</si>
  <si>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</si>
  <si>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</si>
  <si>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</si>
  <si>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</si>
  <si>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</si>
  <si>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</si>
  <si>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</si>
  <si>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</si>
  <si>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</si>
  <si>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</si>
  <si>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</si>
  <si>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</si>
  <si>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</si>
  <si>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</si>
  <si>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</si>
  <si>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</si>
  <si>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</si>
  <si>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</si>
  <si>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</si>
  <si>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</si>
  <si>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</si>
  <si>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</si>
  <si>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</si>
  <si>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</si>
  <si>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</si>
  <si>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</si>
  <si>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</si>
  <si>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</si>
  <si>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</si>
  <si>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</si>
  <si>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</si>
  <si>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</si>
  <si>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</si>
  <si>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</si>
  <si>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</si>
  <si>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</si>
  <si>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</si>
  <si>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</si>
  <si>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</si>
  <si>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</si>
  <si>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</si>
  <si>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</si>
  <si>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</si>
  <si>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</si>
  <si>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</si>
  <si>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</si>
  <si>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</si>
  <si>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</si>
  <si>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</si>
  <si>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</si>
  <si>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</si>
  <si>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</si>
  <si>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</si>
  <si>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</si>
  <si>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</si>
  <si>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</si>
  <si>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</si>
  <si>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</si>
  <si>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</si>
  <si>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</si>
  <si>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</si>
  <si>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</si>
  <si>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</si>
  <si>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</si>
  <si>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</si>
  <si>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</si>
  <si>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</si>
  <si>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</si>
  <si>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</si>
  <si>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</si>
  <si>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</si>
  <si>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</si>
  <si>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</si>
  <si>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</si>
  <si>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</si>
  <si>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</si>
  <si>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</si>
  <si>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</si>
  <si>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</si>
  <si>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</si>
  <si>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</si>
  <si>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</si>
  <si>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</si>
  <si>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</si>
  <si>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</si>
  <si>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</si>
  <si>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</si>
  <si>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</si>
  <si>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</si>
  <si>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</si>
  <si>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</si>
  <si>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</si>
  <si>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</si>
  <si>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</si>
  <si>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</si>
  <si>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</si>
  <si>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</si>
  <si>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</si>
  <si>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</si>
  <si>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</si>
  <si>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</si>
  <si>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</si>
  <si>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</si>
  <si>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</si>
  <si>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</si>
  <si>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</si>
  <si>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</si>
  <si>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</si>
  <si>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</si>
  <si>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</si>
  <si>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</si>
  <si>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</si>
  <si>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</si>
  <si>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</si>
  <si>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</si>
  <si>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</si>
  <si>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</si>
  <si>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</si>
  <si>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</si>
  <si>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</si>
  <si>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</si>
  <si>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</si>
  <si>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</si>
  <si>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</si>
  <si>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</si>
  <si>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</si>
  <si>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</si>
  <si>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</si>
  <si>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</si>
  <si>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</si>
  <si>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</si>
  <si>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</si>
  <si>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</si>
  <si>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</si>
  <si>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</si>
  <si>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</si>
  <si>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</si>
  <si>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</si>
  <si>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</si>
  <si>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</si>
  <si>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</si>
  <si>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</si>
  <si>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</si>
  <si>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</si>
  <si>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</si>
  <si>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</si>
  <si>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</si>
  <si>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</si>
  <si>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</si>
  <si>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</si>
  <si>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</si>
  <si>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</si>
  <si>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</si>
  <si>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</si>
  <si>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</si>
  <si>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</si>
  <si>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</si>
  <si>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</si>
  <si>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</si>
  <si>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</si>
  <si>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</si>
  <si>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</si>
  <si>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</si>
  <si>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</si>
  <si>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</si>
  <si>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</si>
  <si>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</si>
  <si>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</si>
  <si>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</si>
  <si>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</si>
  <si>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</si>
  <si>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</si>
  <si>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</si>
  <si>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</si>
  <si>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</si>
  <si>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</si>
  <si>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</si>
  <si>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</si>
  <si>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</si>
  <si>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</si>
  <si>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</si>
  <si>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</si>
  <si>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</si>
  <si>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</si>
  <si>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</si>
  <si>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</si>
  <si>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</si>
  <si>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</si>
  <si>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</si>
  <si>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</si>
  <si>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</si>
  <si>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</si>
  <si>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</si>
  <si>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</si>
  <si>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</si>
  <si>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</si>
  <si>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</si>
  <si>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</si>
  <si>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</si>
  <si>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</si>
  <si>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</si>
  <si>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</si>
  <si>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</si>
  <si>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</si>
  <si>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</si>
  <si>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</si>
  <si>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</si>
  <si>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</si>
  <si>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</si>
  <si>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</si>
  <si>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</si>
  <si>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</si>
  <si>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</si>
  <si>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</si>
  <si>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</si>
  <si>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</si>
  <si>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</si>
  <si>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</si>
  <si>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</si>
  <si>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</si>
  <si>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</si>
  <si>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</si>
  <si>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</si>
  <si>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</si>
  <si>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</si>
  <si>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</si>
  <si>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</si>
  <si>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</si>
  <si>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</si>
  <si>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</si>
  <si>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</si>
  <si>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</si>
  <si>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</si>
  <si>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</si>
  <si>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</si>
  <si>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</si>
  <si>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</si>
  <si>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</si>
  <si>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</si>
  <si>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</si>
  <si>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</si>
  <si>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</si>
  <si>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</si>
  <si>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</si>
  <si>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</si>
  <si>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</si>
  <si>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</si>
  <si>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</si>
  <si>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</si>
  <si>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</si>
  <si>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</si>
  <si>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</si>
  <si>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</si>
  <si>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</si>
  <si>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</si>
  <si>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</si>
  <si>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</si>
  <si>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</si>
  <si>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</si>
  <si>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</si>
  <si>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</si>
  <si>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</si>
  <si>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</si>
  <si>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</si>
  <si>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</si>
  <si>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</si>
  <si>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</si>
  <si>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</si>
  <si>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</si>
  <si>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</si>
  <si>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</si>
  <si>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</si>
  <si>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</si>
  <si>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</si>
  <si>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</si>
  <si>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</si>
  <si>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</si>
  <si>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</si>
  <si>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</si>
  <si>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</si>
  <si>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</si>
  <si>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</si>
  <si>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</si>
  <si>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</si>
  <si>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</si>
  <si>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</si>
  <si>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</si>
  <si>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</si>
  <si>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</si>
  <si>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</si>
  <si>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</si>
  <si>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</si>
  <si>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</si>
  <si>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</si>
  <si>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</si>
  <si>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</si>
  <si>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</si>
  <si>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</si>
  <si>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</si>
  <si>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</si>
  <si>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</si>
  <si>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</si>
  <si>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</si>
  <si>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</si>
  <si>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</si>
  <si>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</si>
  <si>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</si>
  <si>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</si>
  <si>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</si>
  <si>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</si>
  <si>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</si>
  <si>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</si>
  <si>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</si>
  <si>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</si>
  <si>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</si>
  <si>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</si>
  <si>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</si>
  <si>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</si>
  <si>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</si>
  <si>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</si>
  <si>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</si>
  <si>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</si>
  <si>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</si>
  <si>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</si>
  <si>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</si>
  <si>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</si>
  <si>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</si>
  <si>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</si>
  <si>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</si>
  <si>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</si>
  <si>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</si>
  <si>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</si>
  <si>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</si>
  <si>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</si>
  <si>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</si>
  <si>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</si>
  <si>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</si>
  <si>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</si>
  <si>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</si>
  <si>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</si>
  <si>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</si>
  <si>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</si>
  <si>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</si>
  <si>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</si>
  <si>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</si>
  <si>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</si>
  <si>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</si>
  <si>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</si>
  <si>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</si>
  <si>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</si>
  <si>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</si>
  <si>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</si>
  <si>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</si>
  <si>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</si>
  <si>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</si>
  <si>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</si>
  <si>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</si>
  <si>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</si>
  <si>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</si>
  <si>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</si>
  <si>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</si>
  <si>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</si>
  <si>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</si>
  <si>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</si>
  <si>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</si>
  <si>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</si>
  <si>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</si>
  <si>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</si>
  <si>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</si>
  <si>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</si>
  <si>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</si>
  <si>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</si>
  <si>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</si>
  <si>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</si>
  <si>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</si>
  <si>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</si>
  <si>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</si>
  <si>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</si>
  <si>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</si>
  <si>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</si>
  <si>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</si>
  <si>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</si>
  <si>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</si>
  <si>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</si>
  <si>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</si>
  <si>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</si>
  <si>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</si>
  <si>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</si>
  <si>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</si>
  <si>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</si>
  <si>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</si>
  <si>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</si>
  <si>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</si>
  <si>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</si>
  <si>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</si>
  <si>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</si>
  <si>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</si>
  <si>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</si>
  <si>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</si>
  <si>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</si>
  <si>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</si>
  <si>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</si>
  <si>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</si>
  <si>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</si>
  <si>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</si>
  <si>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</si>
  <si>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</si>
  <si>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</si>
  <si>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</si>
  <si>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</si>
  <si>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</si>
  <si>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</si>
  <si>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</si>
  <si>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</si>
  <si>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</si>
  <si>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</si>
  <si>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</si>
  <si>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</si>
  <si>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</si>
  <si>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</si>
  <si>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</si>
  <si>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</si>
  <si>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</si>
  <si>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</si>
  <si>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</si>
  <si>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</si>
  <si>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</si>
  <si>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</si>
  <si>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</si>
  <si>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</si>
  <si>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</si>
  <si>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</si>
  <si>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</si>
  <si>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</si>
  <si>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</si>
  <si>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</si>
  <si>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</si>
  <si>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</si>
  <si>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</si>
  <si>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</si>
  <si>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</si>
  <si>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</si>
  <si>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</si>
  <si>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</si>
  <si>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</si>
  <si>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</si>
  <si>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</si>
  <si>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</si>
  <si>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</si>
  <si>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</si>
  <si>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</si>
  <si>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</si>
  <si>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</si>
  <si>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</si>
  <si>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</si>
  <si>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</si>
  <si>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</si>
  <si>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</si>
  <si>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</si>
  <si>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</si>
  <si>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</si>
  <si>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</si>
  <si>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</si>
  <si>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</si>
  <si>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</si>
  <si>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</si>
  <si>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</si>
  <si>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</si>
  <si>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</si>
  <si>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</si>
  <si>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</si>
  <si>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</si>
  <si>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</si>
  <si>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</si>
  <si>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</si>
  <si>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</si>
  <si>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</si>
  <si>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</si>
  <si>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</si>
  <si>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</si>
  <si>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</si>
  <si>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</si>
  <si>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</si>
  <si>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</si>
  <si>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</si>
  <si>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</si>
  <si>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</si>
  <si>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</si>
  <si>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</si>
  <si>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</si>
  <si>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</si>
  <si>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</si>
  <si>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</si>
  <si>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</si>
  <si>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</si>
  <si>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</si>
  <si>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</si>
  <si>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</si>
  <si>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</si>
  <si>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</si>
  <si>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</si>
  <si>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</si>
  <si>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</si>
  <si>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</si>
  <si>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</si>
  <si>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</si>
  <si>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</si>
  <si>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</si>
  <si>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</si>
  <si>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</si>
  <si>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</si>
  <si>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</si>
  <si>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</si>
  <si>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</si>
  <si>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</si>
  <si>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</si>
  <si>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</si>
  <si>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</si>
  <si>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</si>
  <si>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</si>
  <si>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</si>
  <si>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</si>
  <si>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</si>
  <si>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</si>
  <si>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</si>
  <si>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</si>
  <si>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</si>
  <si>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</si>
  <si>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</si>
  <si>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</si>
  <si>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</si>
  <si>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</si>
  <si>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</si>
  <si>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</si>
  <si>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</si>
  <si>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</si>
  <si>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</si>
  <si>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</si>
  <si>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</si>
  <si>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</si>
  <si>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</si>
  <si>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</si>
  <si>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</si>
  <si>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</si>
  <si>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</si>
  <si>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</si>
  <si>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</si>
  <si>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</si>
  <si>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</si>
  <si>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</si>
  <si>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</si>
  <si>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</si>
  <si>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</si>
  <si>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</si>
  <si>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</si>
  <si>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</si>
  <si>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</si>
  <si>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</si>
  <si>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</si>
  <si>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</si>
  <si>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</si>
  <si>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</si>
  <si>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</si>
  <si>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</si>
  <si>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</si>
  <si>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</si>
  <si>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</si>
  <si>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</si>
  <si>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</si>
  <si>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</si>
  <si>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</si>
  <si>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</si>
  <si>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</si>
  <si>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</si>
  <si>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</si>
  <si>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</si>
  <si>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</si>
  <si>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</si>
  <si>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</si>
  <si>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</si>
  <si>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</si>
  <si>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</si>
  <si>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</si>
  <si>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</si>
  <si>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</si>
  <si>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</si>
  <si>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</si>
  <si>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</si>
  <si>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</si>
  <si>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</si>
  <si>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</si>
  <si>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</si>
  <si>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</si>
  <si>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</si>
  <si>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</si>
  <si>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</si>
  <si>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</si>
  <si>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</si>
  <si>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</si>
  <si>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</si>
  <si>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</si>
  <si>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</si>
  <si>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</si>
  <si>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</si>
  <si>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</si>
  <si>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</si>
  <si>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</si>
  <si>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</si>
  <si>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</si>
  <si>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</si>
  <si>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</si>
  <si>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</si>
  <si>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</si>
  <si>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</si>
  <si>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</si>
  <si>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</si>
  <si>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</si>
  <si>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</si>
  <si>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</si>
  <si>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</si>
  <si>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</si>
  <si>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</si>
  <si>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</si>
  <si>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</si>
  <si>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</si>
  <si>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</si>
  <si>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</si>
  <si>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</si>
  <si>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</si>
  <si>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</si>
  <si>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</si>
  <si>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</si>
  <si>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</si>
  <si>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</si>
  <si>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</si>
  <si>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</si>
  <si>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</si>
  <si>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</si>
  <si>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</si>
  <si>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</si>
  <si>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</si>
  <si>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</si>
  <si>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</si>
  <si>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</si>
  <si>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</si>
  <si>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</si>
  <si>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</si>
  <si>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</si>
  <si>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</si>
  <si>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</si>
  <si>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</si>
  <si>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</si>
  <si>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</si>
  <si>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</si>
  <si>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</si>
  <si>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</si>
  <si>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</si>
  <si>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</si>
  <si>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</si>
  <si>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</si>
  <si>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</si>
  <si>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</si>
  <si>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</si>
  <si>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</si>
  <si>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</si>
  <si>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</si>
  <si>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</si>
  <si>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</si>
  <si>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</si>
  <si>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</si>
  <si>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</si>
  <si>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</si>
  <si>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</si>
  <si>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</si>
  <si>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</si>
  <si>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</si>
  <si>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</si>
  <si>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</si>
  <si>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</si>
  <si>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</si>
  <si>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</si>
  <si>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</si>
  <si>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</si>
  <si>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</si>
  <si>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</si>
  <si>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</si>
  <si>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</si>
  <si>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</si>
  <si>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</si>
  <si>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</si>
  <si>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</si>
  <si>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</si>
  <si>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</si>
  <si>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</si>
  <si>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</si>
  <si>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</si>
  <si>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</si>
  <si>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</si>
  <si>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</si>
  <si>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</si>
  <si>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</si>
  <si>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</si>
  <si>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</si>
  <si>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</si>
  <si>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</si>
  <si>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</si>
  <si>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</si>
  <si>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</si>
  <si>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</si>
  <si>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</si>
  <si>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</si>
  <si>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</si>
  <si>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</si>
  <si>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</si>
  <si>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</si>
  <si>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</si>
  <si>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</si>
  <si>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</si>
  <si>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</si>
  <si>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</si>
  <si>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</si>
  <si>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</si>
  <si>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</si>
  <si>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</si>
  <si>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</si>
  <si>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</si>
  <si>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</si>
  <si>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</si>
  <si>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</si>
  <si>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</si>
  <si>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</si>
  <si>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</si>
  <si>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</si>
  <si>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</si>
  <si>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</si>
  <si>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</si>
  <si>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</si>
  <si>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</si>
  <si>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</si>
  <si>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</si>
  <si>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</si>
  <si>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</si>
  <si>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</si>
  <si>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</si>
  <si>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</si>
  <si>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</si>
  <si>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</si>
  <si>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</si>
  <si>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</si>
  <si>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</si>
  <si>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</si>
  <si>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</si>
  <si>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</si>
  <si>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</si>
  <si>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</si>
  <si>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</si>
  <si>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</si>
  <si>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</si>
  <si>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</si>
  <si>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</si>
  <si>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</si>
  <si>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</si>
  <si>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</si>
  <si>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</si>
  <si>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</si>
  <si>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</si>
  <si>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</si>
  <si>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</si>
  <si>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</si>
  <si>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</si>
  <si>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</si>
  <si>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</si>
  <si>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</si>
  <si>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</si>
  <si>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</si>
  <si>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</si>
  <si>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</si>
  <si>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</si>
  <si>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</si>
  <si>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</si>
  <si>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</si>
  <si>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</si>
  <si>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</si>
  <si>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</si>
  <si>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</si>
  <si>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</si>
  <si>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</si>
  <si>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</si>
  <si>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</si>
  <si>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</si>
  <si>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</si>
  <si>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</si>
  <si>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</si>
  <si>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</si>
  <si>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</si>
  <si>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</si>
  <si>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</si>
  <si>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</si>
  <si>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</si>
  <si>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</si>
  <si>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</si>
  <si>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</si>
  <si>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</si>
  <si>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</si>
  <si>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</si>
  <si>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</si>
  <si>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</si>
  <si>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</si>
  <si>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</si>
  <si>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</si>
  <si>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</si>
  <si>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</si>
  <si>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</si>
  <si>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</si>
  <si>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</si>
  <si>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</si>
  <si>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</si>
  <si>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</si>
  <si>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</si>
  <si>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</si>
  <si>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</si>
  <si>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</si>
  <si>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</si>
  <si>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</si>
  <si>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</si>
  <si>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</si>
  <si>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</si>
  <si>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</si>
  <si>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</si>
  <si>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</si>
  <si>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</si>
  <si>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</si>
  <si>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</si>
  <si>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</si>
  <si>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</si>
  <si>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</si>
  <si>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</si>
  <si>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</si>
  <si>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</si>
  <si>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</si>
  <si>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</si>
  <si>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</si>
  <si>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</si>
  <si>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</si>
  <si>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</si>
  <si>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</si>
  <si>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</si>
  <si>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</si>
  <si>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</si>
  <si>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</si>
  <si>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</si>
  <si>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</si>
  <si>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</si>
  <si>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</si>
  <si>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</si>
  <si>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</si>
  <si>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</si>
  <si>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</si>
  <si>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</si>
  <si>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</si>
  <si>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</si>
  <si>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</si>
  <si>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</si>
  <si>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</si>
  <si>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</si>
  <si>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</si>
  <si>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</si>
  <si>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</si>
  <si>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</si>
  <si>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</si>
  <si>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</si>
  <si>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</si>
  <si>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</si>
  <si>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</si>
  <si>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</si>
  <si>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</si>
  <si>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</si>
  <si>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</si>
  <si>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</si>
  <si>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</si>
  <si>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</si>
  <si>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</si>
  <si>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</si>
  <si>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</si>
  <si>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</si>
  <si>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</si>
  <si>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</si>
  <si>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</si>
  <si>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</si>
  <si>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</si>
  <si>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</si>
  <si>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</si>
  <si>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</si>
  <si>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</si>
  <si>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</si>
  <si>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</si>
  <si>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</si>
  <si>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</si>
  <si>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</si>
  <si>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</si>
  <si>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</si>
  <si>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</si>
  <si>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</si>
  <si>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</si>
  <si>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</si>
  <si>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</si>
  <si>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</si>
  <si>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</si>
  <si>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</si>
  <si>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</si>
  <si>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</si>
  <si>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</si>
  <si>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</si>
  <si>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</si>
  <si>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</si>
  <si>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</si>
  <si>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</si>
  <si>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</si>
  <si>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</si>
  <si>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</si>
  <si>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</si>
  <si>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</si>
  <si>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</si>
  <si>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</si>
  <si>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</si>
  <si>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</si>
  <si>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</si>
  <si>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</si>
  <si>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</si>
  <si>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</si>
  <si>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</si>
  <si>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</si>
  <si>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</si>
  <si>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</si>
  <si>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</si>
  <si>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</si>
  <si>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</si>
  <si>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</si>
  <si>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</si>
  <si>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</si>
  <si>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</si>
  <si>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</si>
  <si>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</si>
  <si>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</si>
  <si>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</si>
  <si>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</si>
  <si>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</si>
  <si>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</si>
  <si>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</si>
  <si>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</si>
  <si>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</si>
  <si>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</si>
  <si>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</si>
  <si>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</si>
  <si>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</si>
  <si>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</si>
  <si>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</si>
  <si>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</si>
  <si>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</si>
  <si>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</si>
  <si>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</si>
  <si>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</si>
  <si>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</si>
  <si>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</si>
  <si>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</si>
  <si>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</si>
  <si>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</si>
  <si>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</si>
  <si>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</si>
  <si>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</si>
  <si>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</si>
  <si>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</si>
  <si>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</si>
  <si>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</si>
  <si>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</si>
  <si>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</si>
  <si>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</si>
  <si>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</si>
  <si>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</si>
  <si>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</si>
  <si>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</si>
  <si>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</si>
  <si>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</si>
  <si>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</si>
  <si>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</si>
  <si>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</si>
  <si>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</si>
  <si>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</si>
  <si>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</si>
  <si>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</si>
  <si>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</si>
  <si>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</si>
  <si>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</si>
  <si>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</si>
  <si>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</si>
  <si>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</si>
  <si>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</si>
  <si>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</si>
  <si>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</si>
  <si>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</si>
  <si>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</si>
  <si>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</si>
  <si>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</si>
  <si>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</si>
  <si>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</si>
  <si>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</si>
  <si>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</si>
  <si>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</si>
  <si>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</si>
  <si>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</si>
  <si>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</si>
  <si>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</si>
  <si>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</si>
  <si>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</si>
  <si>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</si>
  <si>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</si>
  <si>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</si>
  <si>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</si>
  <si>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</si>
  <si>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</si>
  <si>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</si>
  <si>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</si>
  <si>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</si>
  <si>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</si>
  <si>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</si>
  <si>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</si>
  <si>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</si>
  <si>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</si>
  <si>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</si>
  <si>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</si>
  <si>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</si>
  <si>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</si>
  <si>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</si>
  <si>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</si>
  <si>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</si>
  <si>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</si>
  <si>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</si>
  <si>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</si>
  <si>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</si>
  <si>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</si>
  <si>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</si>
  <si>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</si>
  <si>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</si>
  <si>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</si>
  <si>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</si>
  <si>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</si>
  <si>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</si>
  <si>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</si>
  <si>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</si>
  <si>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</si>
  <si>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</si>
  <si>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</si>
  <si>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</si>
  <si>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</si>
  <si>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</si>
  <si>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</si>
  <si>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</si>
  <si>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</si>
  <si>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</si>
  <si>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</si>
  <si>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</si>
  <si>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</si>
  <si>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</si>
  <si>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</si>
  <si>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</si>
  <si>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</si>
  <si>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</si>
  <si>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</si>
  <si>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</si>
  <si>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</si>
  <si>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</si>
  <si>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</si>
  <si>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</si>
  <si>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</si>
  <si>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</si>
  <si>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</si>
  <si>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</si>
  <si>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</si>
  <si>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</si>
  <si>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</si>
  <si>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</si>
  <si>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</si>
  <si>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</si>
  <si>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</si>
  <si>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</si>
  <si>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</si>
  <si>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</si>
  <si>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</si>
  <si>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</si>
  <si>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</si>
  <si>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</si>
  <si>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</si>
  <si>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</si>
  <si>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</si>
  <si>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</si>
  <si>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</si>
  <si>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</si>
  <si>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</si>
  <si>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</si>
  <si>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</si>
  <si>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</si>
  <si>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</si>
  <si>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</si>
  <si>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</si>
  <si>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</si>
  <si>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</si>
  <si>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</si>
  <si>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</si>
  <si>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</si>
  <si>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</si>
  <si>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</si>
  <si>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</si>
  <si>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</si>
  <si>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</si>
  <si>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</si>
  <si>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</si>
  <si>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</si>
  <si>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</si>
  <si>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</si>
  <si>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</si>
  <si>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</si>
  <si>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</si>
  <si>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</si>
  <si>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</si>
  <si>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</si>
  <si>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</si>
  <si>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</si>
  <si>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</si>
  <si>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</si>
  <si>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</si>
  <si>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</si>
  <si>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</si>
  <si>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</si>
  <si>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</si>
  <si>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</si>
  <si>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</si>
  <si>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</si>
  <si>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</si>
  <si>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</si>
  <si>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</si>
  <si>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</si>
  <si>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Combustibles</t>
  </si>
  <si>
    <t>Combustibles para uso en la Institucion</t>
  </si>
  <si>
    <t>Lubricantes, Aceites y Grasas</t>
  </si>
  <si>
    <t xml:space="preserve">Lubricantes para uso en la Institucion </t>
  </si>
  <si>
    <t>Prod. Medico, farmacia, laboratorio</t>
  </si>
  <si>
    <t xml:space="preserve">Medicamentos para uso en la Institucion </t>
  </si>
  <si>
    <t xml:space="preserve">Materiales Medico- quirurgico para uso en la Institucion </t>
  </si>
  <si>
    <t>FERRETERIA</t>
  </si>
  <si>
    <t xml:space="preserve">Materiales Ferreteros para uso en la Institucion </t>
  </si>
  <si>
    <t>Equipos medicos y Dentales</t>
  </si>
  <si>
    <t xml:space="preserve">Equipos medicos y Dentales  para uso en la Institucion </t>
  </si>
  <si>
    <t>Pinturas y Tapa Poros y Acabados</t>
  </si>
  <si>
    <t xml:space="preserve">Pinturas y Accesorios para uso en la Institucion </t>
  </si>
  <si>
    <t>iluminacion, artefactos y accesorios</t>
  </si>
  <si>
    <t xml:space="preserve">iluminacion, artefactos y accesorios para uso en la Institucion </t>
  </si>
  <si>
    <t>Accesorios de oficina y escritorio</t>
  </si>
  <si>
    <t xml:space="preserve">Accesorios de oficina y escritorio para uso en la Institucion </t>
  </si>
  <si>
    <t>Suministros de oficina</t>
  </si>
  <si>
    <t xml:space="preserve">Suministros de oficina para uso en la Institucion </t>
  </si>
  <si>
    <t>Equipo informatico y accesorios</t>
  </si>
  <si>
    <t xml:space="preserve">Equipo informatico y accesorios para uso en la Institucion </t>
  </si>
  <si>
    <t>Suministro de limpieza</t>
  </si>
  <si>
    <t xml:space="preserve">Suministro de limpieza para uso en la Institucion </t>
  </si>
  <si>
    <t xml:space="preserve">Neumaticos </t>
  </si>
  <si>
    <t xml:space="preserve">Neumaticos para uso en la Institucion </t>
  </si>
  <si>
    <t>Baterias</t>
  </si>
  <si>
    <t xml:space="preserve">Baterias para uso en la Institucion </t>
  </si>
  <si>
    <t xml:space="preserve">Aparatos electrodomesticos </t>
  </si>
  <si>
    <t xml:space="preserve">Electrodomesticos para uso en la Institucion </t>
  </si>
  <si>
    <t xml:space="preserve">Tanques o cilindros de gas </t>
  </si>
  <si>
    <t xml:space="preserve">Cilindros de Gas para uso en la Institucion </t>
  </si>
  <si>
    <t>Ropas</t>
  </si>
  <si>
    <t xml:space="preserve">Ropas para uso en la Institucion </t>
  </si>
  <si>
    <t>Calzados</t>
  </si>
  <si>
    <t xml:space="preserve">Calzados para uso en la Institucion </t>
  </si>
  <si>
    <t>Muebles de alojamiento y mobiliarios</t>
  </si>
  <si>
    <t xml:space="preserve">Colchones y Accesorios para uso en la Institucion </t>
  </si>
  <si>
    <t xml:space="preserve">Alimentos preparados y conservados </t>
  </si>
  <si>
    <t xml:space="preserve">Raciones secas para uso en la Institucion </t>
  </si>
  <si>
    <t>Restaurantes y catering (servicios de comidas y bebidas)</t>
  </si>
  <si>
    <t xml:space="preserve">Servicios de Buffet para uso en la Institucion </t>
  </si>
  <si>
    <t>Servicios de seguros</t>
  </si>
  <si>
    <t xml:space="preserve">Poliza de seguro para uso en la Institucion </t>
  </si>
  <si>
    <t xml:space="preserve">Oxigeno </t>
  </si>
  <si>
    <t xml:space="preserve">Oxigeno para uso en la Institucion </t>
  </si>
  <si>
    <t>Mantenimiento y reparacion de vehiculos</t>
  </si>
  <si>
    <t xml:space="preserve">Reparaciones de vehiculos para uso en la Institucion </t>
  </si>
  <si>
    <t>Alquiler Baños</t>
  </si>
  <si>
    <t xml:space="preserve">Alquiler de Baños para uso en la Institucion </t>
  </si>
  <si>
    <t>Alquiler de Carpa</t>
  </si>
  <si>
    <t xml:space="preserve">Alquiler de Carpa para uso en la Institucion </t>
  </si>
  <si>
    <t>Componentes y sistemas de transporte</t>
  </si>
  <si>
    <t xml:space="preserve">Motores fuera borda para uso en la Institucion </t>
  </si>
  <si>
    <t>Repuestos de Vehiculos</t>
  </si>
  <si>
    <t xml:space="preserve">Repuestos de Vehiculos para uso en la Institucion </t>
  </si>
  <si>
    <t>Utensilios de cocina</t>
  </si>
  <si>
    <t xml:space="preserve">Utensilios de cocina para uso en la Institucion </t>
  </si>
  <si>
    <t xml:space="preserve">Servicio carga mercancia </t>
  </si>
  <si>
    <t>Servicio de flete para uso en la Institucion</t>
  </si>
  <si>
    <t>Gas Propano</t>
  </si>
  <si>
    <t>Combustibles Gaseoso para uso en la Institucion</t>
  </si>
  <si>
    <t>Publicidad en Periodicos</t>
  </si>
  <si>
    <t>Servicio de Publicidad para uso en la Institucion</t>
  </si>
  <si>
    <t>Servicio de Mantenimiento y reparacion de vehiculos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</si>
</sst>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8" x14ac:knownFonts="1">
    <font>
      <sz val="11"/>
      <color theme="1"/>
      <name val="Calibri"/>
      <scheme val="minor"/>
    </font>
    <font>
      <sz val="11"/>
      <color theme="1"/>
      <name val="Calibri"/>
      <family val="2"/>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b/>
      <sz val="8"/>
      <color theme="1"/>
      <name val="Calibri"/>
      <family val="2"/>
      <scheme val="minor"/>
    </font>
    <font>
      <sz val="8"/>
      <color theme="1"/>
      <name val="Calibri"/>
      <family val="2"/>
      <scheme val="minor"/>
    </font>
    <font>
      <sz val="8"/>
      <color theme="3" tint="0.39997558519241921"/>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66">
    <xf numFmtId="0" fontId="0" fillId="0" borderId="0"/>
    <xf numFmtId="9" fontId="2" fillId="0" borderId="0"/>
    <xf numFmtId="166" fontId="2" fillId="0" borderId="0"/>
    <xf numFmtId="164" fontId="2" fillId="0" borderId="0"/>
    <xf numFmtId="167"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2" borderId="1">
      <alignment horizontal="center" vertical="center" wrapText="1"/>
    </xf>
    <xf numFmtId="0" fontId="18" fillId="2" borderId="1">
      <alignment horizontal="center" vertical="center" textRotation="90" wrapText="1"/>
    </xf>
    <xf numFmtId="0" fontId="18" fillId="0" borderId="1">
      <alignment horizontal="center" vertical="center"/>
    </xf>
    <xf numFmtId="169" fontId="18" fillId="0" borderId="1">
      <alignment horizontal="center" vertical="center"/>
    </xf>
    <xf numFmtId="0" fontId="18" fillId="3" borderId="1">
      <alignment horizontal="center" vertical="center"/>
    </xf>
    <xf numFmtId="0" fontId="18" fillId="4" borderId="1">
      <alignment horizontal="center" vertical="center"/>
    </xf>
    <xf numFmtId="0" fontId="8" fillId="5" borderId="2">
      <alignment horizontal="center" vertical="center"/>
    </xf>
    <xf numFmtId="170" fontId="8" fillId="5" borderId="2">
      <alignment horizontal="center" vertical="center"/>
    </xf>
    <xf numFmtId="0" fontId="8" fillId="5" borderId="2">
      <alignment horizontal="center" vertical="center" wrapText="1"/>
    </xf>
    <xf numFmtId="0" fontId="18" fillId="0" borderId="1">
      <alignment horizontal="center" vertical="center"/>
    </xf>
    <xf numFmtId="0" fontId="18" fillId="0" borderId="1">
      <alignment horizontal="left" vertical="center"/>
    </xf>
    <xf numFmtId="0" fontId="18" fillId="3" borderId="1">
      <alignment horizontal="center" vertical="center"/>
    </xf>
    <xf numFmtId="0" fontId="8" fillId="5" borderId="2">
      <alignment horizontal="left" vertical="center"/>
    </xf>
    <xf numFmtId="0" fontId="1" fillId="0" borderId="0"/>
    <xf numFmtId="0" fontId="1" fillId="0" borderId="0"/>
    <xf numFmtId="166" fontId="2" fillId="0" borderId="0"/>
    <xf numFmtId="166" fontId="2" fillId="0" borderId="0"/>
    <xf numFmtId="164" fontId="2" fillId="0" borderId="0"/>
    <xf numFmtId="167" fontId="2" fillId="0" borderId="0"/>
    <xf numFmtId="165" fontId="2" fillId="0" borderId="0"/>
    <xf numFmtId="167" fontId="2" fillId="0" borderId="0"/>
    <xf numFmtId="167" fontId="2" fillId="0" borderId="0"/>
    <xf numFmtId="167" fontId="2" fillId="0" borderId="0"/>
    <xf numFmtId="166" fontId="2" fillId="0" borderId="0"/>
    <xf numFmtId="167" fontId="2" fillId="0" borderId="0"/>
    <xf numFmtId="166" fontId="2" fillId="0" borderId="0"/>
    <xf numFmtId="166" fontId="2" fillId="0" borderId="0"/>
  </cellStyleXfs>
  <cellXfs count="130">
    <xf numFmtId="0" fontId="0" fillId="0" borderId="0" xfId="0"/>
    <xf numFmtId="0" fontId="4" fillId="0" borderId="3" xfId="0" applyFont="1" applyBorder="1" applyAlignment="1" applyProtection="1">
      <alignment vertical="center"/>
      <protection hidden="1"/>
    </xf>
    <xf numFmtId="0" fontId="4" fillId="6" borderId="3" xfId="0" applyFont="1" applyFill="1" applyBorder="1" applyAlignment="1" applyProtection="1">
      <alignment vertical="center"/>
      <protection hidden="1"/>
    </xf>
    <xf numFmtId="0" fontId="4" fillId="0" borderId="0" xfId="0" applyFont="1" applyAlignment="1" applyProtection="1">
      <alignment vertical="center"/>
      <protection hidden="1"/>
    </xf>
    <xf numFmtId="0" fontId="9" fillId="7" borderId="0" xfId="0" applyFont="1" applyFill="1" applyBorder="1" applyAlignment="1">
      <alignment horizontal="center" vertical="center" wrapText="1"/>
    </xf>
    <xf numFmtId="0" fontId="8" fillId="0" borderId="0" xfId="0" applyFont="1" applyBorder="1"/>
    <xf numFmtId="0" fontId="10" fillId="0" borderId="0" xfId="0" applyFont="1" applyBorder="1" applyAlignment="1">
      <alignment vertical="center" wrapText="1"/>
    </xf>
    <xf numFmtId="0" fontId="8" fillId="0" borderId="0" xfId="0" applyFont="1" applyBorder="1" applyAlignment="1">
      <alignment horizontal="left"/>
    </xf>
    <xf numFmtId="0" fontId="8" fillId="0" borderId="0" xfId="0" applyFont="1" applyBorder="1" applyAlignment="1">
      <alignment horizontal="center"/>
    </xf>
    <xf numFmtId="0" fontId="8" fillId="0" borderId="0" xfId="0" applyFont="1" applyFill="1" applyBorder="1" applyAlignment="1">
      <alignment horizontal="center"/>
    </xf>
    <xf numFmtId="0" fontId="4" fillId="6" borderId="0" xfId="0" applyFont="1" applyFill="1" applyAlignment="1" applyProtection="1">
      <alignment vertical="center"/>
      <protection hidden="1"/>
    </xf>
    <xf numFmtId="0" fontId="8" fillId="0" borderId="0" xfId="0" applyFont="1" applyFill="1" applyBorder="1" applyAlignment="1">
      <alignment horizontal="left"/>
    </xf>
    <xf numFmtId="0" fontId="8" fillId="8" borderId="0" xfId="0" applyFont="1" applyFill="1" applyBorder="1"/>
    <xf numFmtId="0" fontId="8" fillId="8" borderId="4" xfId="0" applyFont="1" applyFill="1" applyBorder="1"/>
    <xf numFmtId="0" fontId="9" fillId="7" borderId="5" xfId="0" applyFont="1" applyFill="1" applyBorder="1" applyAlignment="1">
      <alignment horizontal="center" vertical="center" wrapText="1"/>
    </xf>
    <xf numFmtId="0" fontId="8" fillId="8" borderId="6" xfId="0" applyFont="1" applyFill="1" applyBorder="1"/>
    <xf numFmtId="0" fontId="8" fillId="8" borderId="7" xfId="0" applyFont="1" applyFill="1" applyBorder="1"/>
    <xf numFmtId="0" fontId="9" fillId="7" borderId="8" xfId="0" applyFont="1" applyFill="1" applyBorder="1" applyAlignment="1">
      <alignment horizontal="center" vertical="center" wrapText="1"/>
    </xf>
    <xf numFmtId="0" fontId="9" fillId="7" borderId="9" xfId="0" applyFont="1" applyFill="1" applyBorder="1" applyAlignment="1">
      <alignment horizontal="center" vertical="center" wrapText="1"/>
    </xf>
    <xf numFmtId="0" fontId="8" fillId="8" borderId="10" xfId="0" applyFont="1" applyFill="1" applyBorder="1"/>
    <xf numFmtId="0" fontId="9" fillId="7" borderId="11"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11" fillId="0" borderId="0" xfId="0" applyFont="1"/>
    <xf numFmtId="0" fontId="9" fillId="7" borderId="0" xfId="0" applyFont="1" applyFill="1" applyBorder="1" applyAlignment="1">
      <alignment horizontal="left" vertical="center" wrapText="1"/>
    </xf>
    <xf numFmtId="0" fontId="7" fillId="0" borderId="0" xfId="0" applyFont="1" applyAlignment="1" applyProtection="1">
      <alignment vertical="center"/>
    </xf>
    <xf numFmtId="0" fontId="0" fillId="0" borderId="0" xfId="0" applyProtection="1"/>
    <xf numFmtId="0" fontId="4" fillId="0" borderId="0" xfId="0" applyFont="1" applyAlignment="1" applyProtection="1">
      <alignment horizontal="left" vertical="center"/>
    </xf>
    <xf numFmtId="0" fontId="4" fillId="0" borderId="0" xfId="0" applyFont="1" applyAlignment="1" applyProtection="1">
      <alignment vertical="center"/>
    </xf>
    <xf numFmtId="0" fontId="4" fillId="6" borderId="3" xfId="0" applyFont="1" applyFill="1" applyBorder="1" applyAlignment="1" applyProtection="1">
      <alignment horizontal="center" vertical="center"/>
    </xf>
    <xf numFmtId="0" fontId="4" fillId="6" borderId="3" xfId="0" applyFont="1" applyFill="1" applyBorder="1" applyAlignment="1" applyProtection="1">
      <alignment vertical="center"/>
    </xf>
    <xf numFmtId="0" fontId="4" fillId="6" borderId="0" xfId="0" applyFont="1" applyFill="1" applyBorder="1" applyAlignment="1" applyProtection="1">
      <alignment vertical="center"/>
    </xf>
    <xf numFmtId="0" fontId="6" fillId="6" borderId="0" xfId="0" applyFont="1" applyFill="1" applyBorder="1" applyAlignment="1" applyProtection="1">
      <alignment vertical="center"/>
    </xf>
    <xf numFmtId="0" fontId="12" fillId="6" borderId="0" xfId="0" applyFont="1" applyFill="1" applyBorder="1" applyAlignment="1" applyProtection="1">
      <alignment horizontal="left" vertical="center"/>
    </xf>
    <xf numFmtId="0" fontId="13" fillId="6" borderId="10" xfId="0" applyFont="1" applyFill="1" applyBorder="1" applyAlignment="1" applyProtection="1">
      <alignment vertical="center"/>
      <protection hidden="1"/>
    </xf>
    <xf numFmtId="0" fontId="12" fillId="6" borderId="0" xfId="0" applyFont="1" applyFill="1" applyBorder="1" applyAlignment="1" applyProtection="1">
      <alignment vertical="center"/>
    </xf>
    <xf numFmtId="0" fontId="13" fillId="6" borderId="11" xfId="0" applyFont="1" applyFill="1" applyBorder="1" applyAlignment="1" applyProtection="1">
      <alignment vertical="center"/>
      <protection hidden="1"/>
    </xf>
    <xf numFmtId="0" fontId="14" fillId="9" borderId="12" xfId="0" applyFont="1" applyFill="1" applyBorder="1" applyAlignment="1" applyProtection="1">
      <alignment horizontal="left" vertical="center"/>
    </xf>
    <xf numFmtId="0" fontId="13" fillId="6" borderId="0" xfId="0" applyFont="1" applyFill="1" applyAlignment="1" applyProtection="1">
      <alignment vertical="center"/>
      <protection hidden="1"/>
    </xf>
    <xf numFmtId="0" fontId="14" fillId="9" borderId="8" xfId="0" applyFont="1" applyFill="1" applyBorder="1" applyAlignment="1" applyProtection="1">
      <alignment horizontal="left" vertical="center"/>
    </xf>
    <xf numFmtId="0" fontId="6" fillId="6" borderId="11" xfId="0" applyFont="1" applyFill="1" applyBorder="1" applyAlignment="1" applyProtection="1">
      <alignment vertical="center"/>
    </xf>
    <xf numFmtId="0" fontId="4" fillId="6" borderId="0" xfId="0" applyFont="1" applyFill="1" applyBorder="1" applyAlignment="1" applyProtection="1">
      <alignment horizontal="center" vertical="center"/>
    </xf>
    <xf numFmtId="0" fontId="13" fillId="0" borderId="0" xfId="0" applyFont="1" applyAlignment="1" applyProtection="1">
      <alignment vertical="center"/>
      <protection hidden="1"/>
    </xf>
    <xf numFmtId="0" fontId="13" fillId="6" borderId="0" xfId="0" applyFont="1" applyFill="1" applyBorder="1" applyAlignment="1" applyProtection="1">
      <alignment vertical="center"/>
      <protection hidden="1"/>
    </xf>
    <xf numFmtId="0" fontId="8" fillId="0" borderId="0" xfId="0" applyFont="1" applyProtection="1"/>
    <xf numFmtId="38" fontId="14" fillId="10" borderId="12" xfId="0" applyNumberFormat="1" applyFont="1" applyFill="1" applyBorder="1" applyAlignment="1" applyProtection="1">
      <alignment vertical="center" wrapText="1"/>
    </xf>
    <xf numFmtId="168" fontId="15" fillId="0" borderId="1" xfId="0" applyNumberFormat="1" applyFont="1" applyFill="1" applyBorder="1" applyAlignment="1" applyProtection="1">
      <alignment vertical="center"/>
    </xf>
    <xf numFmtId="0" fontId="15"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3" fillId="11" borderId="15" xfId="0" applyFont="1" applyFill="1" applyBorder="1" applyAlignment="1">
      <alignment vertical="center" wrapText="1"/>
    </xf>
    <xf numFmtId="168" fontId="17" fillId="10" borderId="16" xfId="0" applyNumberFormat="1" applyFont="1" applyFill="1" applyBorder="1" applyAlignment="1" applyProtection="1">
      <alignment horizontal="right"/>
    </xf>
    <xf numFmtId="0" fontId="3" fillId="11" borderId="17" xfId="0" applyFont="1" applyFill="1" applyBorder="1" applyAlignment="1">
      <alignment vertical="center" wrapText="1"/>
    </xf>
    <xf numFmtId="0" fontId="17" fillId="10" borderId="16" xfId="0" applyFont="1" applyFill="1" applyBorder="1" applyAlignment="1" applyProtection="1">
      <alignment horizontal="right"/>
    </xf>
    <xf numFmtId="38" fontId="17" fillId="10" borderId="16" xfId="0" applyNumberFormat="1" applyFont="1" applyFill="1" applyBorder="1" applyAlignment="1" applyProtection="1">
      <alignment horizontal="right"/>
    </xf>
    <xf numFmtId="1" fontId="17" fillId="10" borderId="16" xfId="0" applyNumberFormat="1" applyFont="1" applyFill="1" applyBorder="1" applyAlignment="1" applyProtection="1">
      <alignment horizontal="right"/>
    </xf>
    <xf numFmtId="0" fontId="3" fillId="10" borderId="16" xfId="0" applyFont="1" applyFill="1" applyBorder="1" applyAlignment="1" applyProtection="1">
      <alignment vertical="center" wrapText="1"/>
    </xf>
    <xf numFmtId="0" fontId="17" fillId="0" borderId="0" xfId="0" applyFont="1" applyProtection="1"/>
    <xf numFmtId="0" fontId="5" fillId="6" borderId="0" xfId="0" applyFont="1" applyFill="1" applyBorder="1" applyAlignment="1" applyProtection="1">
      <alignment vertical="top" wrapText="1"/>
    </xf>
    <xf numFmtId="0" fontId="5" fillId="6" borderId="0" xfId="0" applyFont="1" applyFill="1" applyBorder="1" applyAlignment="1" applyProtection="1">
      <alignment vertical="center" wrapText="1"/>
    </xf>
    <xf numFmtId="0" fontId="8" fillId="0" borderId="2" xfId="0" applyFont="1" applyBorder="1" applyAlignment="1">
      <alignment horizontal="center" vertical="center"/>
    </xf>
    <xf numFmtId="0" fontId="8" fillId="0" borderId="2" xfId="0" applyFont="1" applyBorder="1" applyAlignment="1">
      <alignment vertical="center"/>
    </xf>
    <xf numFmtId="0" fontId="18" fillId="2" borderId="1" xfId="39">
      <alignment horizontal="center" vertical="center" wrapText="1"/>
    </xf>
    <xf numFmtId="0" fontId="18" fillId="0" borderId="1" xfId="41">
      <alignment horizontal="center" vertical="center"/>
    </xf>
    <xf numFmtId="0" fontId="18" fillId="0" borderId="1" xfId="41" applyProtection="1">
      <alignment horizontal="center" vertical="center"/>
      <protection locked="0"/>
    </xf>
    <xf numFmtId="0" fontId="18" fillId="3" borderId="1" xfId="43">
      <alignment horizontal="center" vertical="center"/>
    </xf>
    <xf numFmtId="0" fontId="8" fillId="5" borderId="2" xfId="45" applyProtection="1">
      <alignment horizontal="center" vertical="center"/>
      <protection locked="0"/>
    </xf>
    <xf numFmtId="0" fontId="8" fillId="5" borderId="2" xfId="47">
      <alignment horizontal="center" vertical="center" wrapText="1"/>
    </xf>
    <xf numFmtId="170" fontId="8" fillId="5" borderId="2" xfId="46">
      <alignment horizontal="center" vertical="center"/>
    </xf>
    <xf numFmtId="170" fontId="8" fillId="5" borderId="2" xfId="46" applyProtection="1">
      <alignment horizontal="center" vertical="center"/>
      <protection locked="0"/>
    </xf>
    <xf numFmtId="0" fontId="18" fillId="4" borderId="1" xfId="44" applyFont="1">
      <alignment horizontal="center" vertical="center"/>
    </xf>
    <xf numFmtId="0" fontId="18" fillId="4" borderId="2" xfId="44" applyBorder="1">
      <alignment horizontal="center" vertical="center"/>
    </xf>
    <xf numFmtId="170" fontId="8" fillId="4" borderId="2" xfId="46" applyFill="1">
      <alignment horizontal="center" vertical="center"/>
    </xf>
    <xf numFmtId="14" fontId="17" fillId="10" borderId="16" xfId="0" applyNumberFormat="1" applyFont="1" applyFill="1" applyBorder="1" applyAlignment="1" applyProtection="1">
      <alignment horizontal="right"/>
    </xf>
    <xf numFmtId="14" fontId="18" fillId="0" borderId="1" xfId="42" applyNumberFormat="1" applyProtection="1">
      <alignment horizontal="center" vertical="center"/>
      <protection locked="0"/>
    </xf>
    <xf numFmtId="169" fontId="18" fillId="0" borderId="1" xfId="42" applyProtection="1">
      <alignment horizontal="center" vertical="center"/>
      <protection locked="0"/>
    </xf>
    <xf numFmtId="0" fontId="18" fillId="0" borderId="1" xfId="48">
      <alignment horizontal="center" vertical="center"/>
    </xf>
    <xf numFmtId="0" fontId="18" fillId="3" borderId="1" xfId="50">
      <alignment horizontal="center" vertical="center"/>
    </xf>
    <xf numFmtId="0" fontId="18" fillId="0" borderId="1" xfId="49" applyProtection="1">
      <alignment horizontal="left" vertical="center"/>
      <protection locked="0"/>
    </xf>
    <xf numFmtId="0" fontId="8" fillId="5" borderId="2" xfId="45" applyProtection="1">
      <alignment horizontal="center" vertical="center"/>
      <protection locked="0"/>
    </xf>
    <xf numFmtId="0" fontId="8" fillId="5" borderId="2" xfId="51" applyProtection="1">
      <alignment horizontal="left" vertical="center"/>
      <protection locked="0"/>
    </xf>
    <xf numFmtId="0" fontId="18" fillId="4" borderId="2" xfId="44" applyFont="1" applyBorder="1">
      <alignment horizontal="center" vertical="center"/>
    </xf>
    <xf numFmtId="0" fontId="18" fillId="0" borderId="1" xfId="41">
      <alignment horizontal="center" vertical="center"/>
    </xf>
    <xf numFmtId="0" fontId="26" fillId="0" borderId="2" xfId="0" applyFont="1" applyBorder="1" applyAlignment="1" applyProtection="1">
      <alignment horizontal="center" vertical="center"/>
      <protection locked="0"/>
    </xf>
    <xf numFmtId="0" fontId="25" fillId="0" borderId="1" xfId="41" applyFont="1" applyProtection="1">
      <alignment horizontal="center" vertical="center"/>
      <protection locked="0"/>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18" fillId="0" borderId="1" xfId="41" applyFont="1" applyProtection="1">
      <alignment horizontal="center" vertical="center"/>
      <protection locked="0"/>
    </xf>
    <xf numFmtId="0" fontId="8" fillId="0" borderId="2" xfId="0" applyFont="1" applyBorder="1" applyAlignment="1" applyProtection="1">
      <alignment horizontal="center" vertical="center"/>
      <protection locked="0"/>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18" fillId="4" borderId="4" xfId="44" applyFont="1" applyBorder="1">
      <alignment horizontal="center" vertical="center"/>
    </xf>
    <xf numFmtId="0" fontId="0" fillId="0" borderId="2" xfId="0" applyBorder="1" applyAlignment="1">
      <alignment horizontal="center"/>
    </xf>
    <xf numFmtId="0" fontId="18" fillId="0" borderId="1" xfId="41">
      <alignment horizontal="center" vertical="center"/>
    </xf>
    <xf numFmtId="0" fontId="8" fillId="0" borderId="2" xfId="0" applyFont="1" applyBorder="1" applyAlignment="1">
      <alignment horizontal="center"/>
    </xf>
    <xf numFmtId="0" fontId="8" fillId="5" borderId="2" xfId="45" applyFont="1" applyProtection="1">
      <alignment horizontal="center" vertical="center"/>
      <protection locked="0"/>
    </xf>
    <xf numFmtId="0" fontId="8" fillId="6" borderId="0" xfId="0" applyFont="1" applyFill="1" applyAlignment="1">
      <alignment horizontal="center"/>
    </xf>
    <xf numFmtId="0" fontId="18" fillId="0" borderId="1" xfId="41">
      <alignment horizontal="center" vertical="center"/>
    </xf>
    <xf numFmtId="0" fontId="27" fillId="5" borderId="0" xfId="47" applyFont="1" applyBorder="1">
      <alignment horizontal="center" vertical="center" wrapText="1"/>
    </xf>
    <xf numFmtId="0" fontId="18" fillId="0" borderId="1" xfId="41">
      <alignment horizontal="center" vertical="center"/>
    </xf>
    <xf numFmtId="0" fontId="8" fillId="5" borderId="2" xfId="45" applyProtection="1">
      <alignment horizontal="center" vertical="center"/>
      <protection locked="0"/>
    </xf>
    <xf numFmtId="170" fontId="8" fillId="5" borderId="2" xfId="46" applyProtection="1">
      <alignment horizontal="center" vertical="center"/>
      <protection locked="0"/>
    </xf>
    <xf numFmtId="0" fontId="8" fillId="5" borderId="2" xfId="45" applyProtection="1">
      <alignment horizontal="center" vertical="center"/>
      <protection locked="0"/>
    </xf>
    <xf numFmtId="170" fontId="8" fillId="5" borderId="2" xfId="46" applyProtection="1">
      <alignment horizontal="center" vertical="center"/>
      <protection locked="0"/>
    </xf>
    <xf numFmtId="2" fontId="7" fillId="0" borderId="0" xfId="0" applyNumberFormat="1" applyFont="1" applyAlignment="1" applyProtection="1">
      <alignment vertical="center"/>
    </xf>
    <xf numFmtId="0" fontId="18" fillId="0" borderId="1" xfId="41">
      <alignment horizontal="center" vertical="center"/>
    </xf>
    <xf numFmtId="0" fontId="18" fillId="0" borderId="1" xfId="41">
      <alignment horizontal="center" vertical="center"/>
    </xf>
    <xf numFmtId="0" fontId="16" fillId="12" borderId="18" xfId="0" applyFont="1" applyFill="1" applyBorder="1" applyAlignment="1" applyProtection="1">
      <alignment horizontal="center" vertical="center" wrapText="1"/>
    </xf>
    <xf numFmtId="0" fontId="16" fillId="12" borderId="19" xfId="0" applyFont="1" applyFill="1" applyBorder="1" applyAlignment="1" applyProtection="1">
      <alignment horizontal="center" vertical="center" wrapText="1"/>
    </xf>
    <xf numFmtId="0" fontId="18" fillId="2" borderId="1" xfId="40">
      <alignment horizontal="center" vertical="center" textRotation="90" wrapText="1"/>
    </xf>
    <xf numFmtId="0" fontId="18" fillId="0" borderId="1" xfId="41">
      <alignment horizontal="center" vertical="center"/>
    </xf>
    <xf numFmtId="0" fontId="4" fillId="0" borderId="0" xfId="0" applyFont="1" applyFill="1" applyBorder="1" applyAlignment="1" applyProtection="1">
      <alignment horizontal="center" vertical="center"/>
      <protection hidden="1"/>
    </xf>
    <xf numFmtId="49" fontId="15" fillId="0" borderId="12" xfId="0" applyNumberFormat="1" applyFont="1" applyFill="1" applyBorder="1" applyAlignment="1" applyProtection="1">
      <alignment horizontal="center" vertical="center" wrapText="1"/>
    </xf>
    <xf numFmtId="49" fontId="15" fillId="0" borderId="14" xfId="0" applyNumberFormat="1" applyFont="1" applyFill="1" applyBorder="1" applyAlignment="1" applyProtection="1">
      <alignment horizontal="center" vertical="center" wrapText="1"/>
    </xf>
    <xf numFmtId="0" fontId="5" fillId="10" borderId="0" xfId="0" applyFont="1" applyFill="1" applyBorder="1" applyAlignment="1" applyProtection="1">
      <alignment horizontal="center" vertical="top" wrapText="1"/>
    </xf>
    <xf numFmtId="0" fontId="5" fillId="10" borderId="0" xfId="0" applyFont="1" applyFill="1" applyBorder="1" applyAlignment="1" applyProtection="1">
      <alignment horizontal="center" vertical="center" wrapText="1"/>
    </xf>
    <xf numFmtId="1" fontId="15" fillId="0" borderId="12" xfId="0" applyNumberFormat="1" applyFont="1" applyFill="1" applyBorder="1" applyAlignment="1" applyProtection="1">
      <alignment horizontal="center" vertical="center" wrapText="1"/>
      <protection locked="0"/>
    </xf>
    <xf numFmtId="1" fontId="15" fillId="0" borderId="14" xfId="0" applyNumberFormat="1" applyFont="1" applyFill="1" applyBorder="1" applyAlignment="1" applyProtection="1">
      <alignment horizontal="center" vertical="center" wrapText="1"/>
      <protection locked="0"/>
    </xf>
    <xf numFmtId="14" fontId="15" fillId="0" borderId="12" xfId="0" applyNumberFormat="1" applyFont="1" applyFill="1" applyBorder="1" applyAlignment="1" applyProtection="1">
      <alignment horizontal="center" vertical="center" wrapText="1"/>
      <protection locked="0"/>
    </xf>
    <xf numFmtId="14" fontId="15" fillId="0" borderId="14" xfId="0" applyNumberFormat="1" applyFont="1" applyFill="1" applyBorder="1" applyAlignment="1" applyProtection="1">
      <alignment horizontal="center" vertical="center" wrapText="1"/>
      <protection locked="0"/>
    </xf>
  </cellXfs>
  <cellStyles count="66">
    <cellStyle name="ArticleBody" xfId="45"/>
    <cellStyle name="ArticleBody_currency" xfId="46"/>
    <cellStyle name="ArticleBody_text" xfId="51"/>
    <cellStyle name="ArticleBody_UNSCPCDescription" xfId="47"/>
    <cellStyle name="ArticleHeader" xfId="44"/>
    <cellStyle name="Comma" xfId="4"/>
    <cellStyle name="Comma [0]" xfId="5"/>
    <cellStyle name="Comma [0] 2" xfId="58"/>
    <cellStyle name="Comma 2" xfId="57"/>
    <cellStyle name="Comma 3" xfId="59"/>
    <cellStyle name="Comma 4" xfId="63"/>
    <cellStyle name="Comma 5" xfId="60"/>
    <cellStyle name="Comma 6" xfId="61"/>
    <cellStyle name="Currency" xfId="2"/>
    <cellStyle name="Currency [0]" xfId="3"/>
    <cellStyle name="Currency [0] 2" xfId="56"/>
    <cellStyle name="Currency 2" xfId="55"/>
    <cellStyle name="Currency 3" xfId="54"/>
    <cellStyle name="Currency 4" xfId="62"/>
    <cellStyle name="Currency 5" xfId="64"/>
    <cellStyle name="Currency 6" xfId="65"/>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Normal 4" xfId="53"/>
    <cellStyle name="Normal 5" xfId="52"/>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147">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170" formatCode="_-[$RD$-1C0A]* #,##0.00_ ;_-[$RD$-1C0A]* \-#,##0.00\ ;_-[$RD$-1C0A]* &quot; - &quot;??_ ;_-@_ "/>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sz val="8"/>
        <name val="Arial Narrow"/>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border outline="0">
        <left style="thin">
          <color auto="1"/>
        </left>
      </border>
      <protection locked="0" hidden="0"/>
    </dxf>
    <dxf>
      <font>
        <strike val="0"/>
        <outline val="0"/>
        <shadow val="0"/>
        <u val="none"/>
        <vertAlign val="baseline"/>
        <sz val="8"/>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border outline="0">
        <right style="thin">
          <color auto="1"/>
        </right>
      </border>
    </dxf>
    <dxf>
      <border outline="0">
        <left style="thin">
          <color auto="1"/>
        </left>
      </border>
    </dxf>
    <dxf>
      <font>
        <strike val="0"/>
        <outline val="0"/>
        <shadow val="0"/>
        <u val="none"/>
        <vertAlign val="baseline"/>
        <sz val="8"/>
        <color theme="1"/>
        <name val="Calibri"/>
        <scheme val="minor"/>
      </font>
    </dxf>
    <dxf>
      <border outline="0">
        <right style="thin">
          <color auto="1"/>
        </right>
      </border>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numFmt numFmtId="0" formatCode="General"/>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numFmt numFmtId="0" formatCode="General"/>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numFmt numFmtId="0" formatCode="General"/>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170" formatCode="_-[$RD$-1C0A]* #,##0.00_ ;_-[$RD$-1C0A]* \-#,##0.00\ ;_-[$RD$-1C0A]* &quot; - &quot;??_ ;_-@_ "/>
      <protection locked="0" hidden="0"/>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auto="1"/>
        </right>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146"/>
    </tableStyle>
    <tableStyle name="Table Style 2" pivot="0" count="2">
      <tableStyleElement type="wholeTable" dxfId="145"/>
      <tableStyleElement type="totalRow" dxfId="144"/>
    </tableStyle>
    <tableStyle name="Table Style 3" pivot="0" count="3">
      <tableStyleElement type="lastColumn" dxfId="143"/>
      <tableStyleElement type="firstRowStripe" dxfId="142"/>
      <tableStyleElement type="secondRowStripe" dxfId="141"/>
    </tableStyle>
    <tableStyle name="Table Style 4" pivot="0" count="2">
      <tableStyleElement type="firstRowStripe" dxfId="140"/>
      <tableStyleElement type="secondColumnStripe" dxfId="13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1793</xdr:row>
          <xdr:rowOff>0</xdr:rowOff>
        </xdr:from>
        <xdr:to>
          <xdr:col>1</xdr:col>
          <xdr:colOff>333375</xdr:colOff>
          <xdr:row>1795</xdr:row>
          <xdr:rowOff>19050</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6" name="Button 1052" hidden="1">
              <a:extLst>
                <a:ext uri="{63B3BB69-23CF-44E3-9099-C40C66FF867C}">
                  <a14:compatExt spid="_x0000_s123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7" name="Button 1053" hidden="1">
              <a:extLst>
                <a:ext uri="{63B3BB69-23CF-44E3-9099-C40C66FF867C}">
                  <a14:compatExt spid="_x0000_s123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18" name="Button 1054" hidden="1">
              <a:extLst>
                <a:ext uri="{63B3BB69-23CF-44E3-9099-C40C66FF867C}">
                  <a14:compatExt spid="_x0000_s123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435" name="Button 1171" hidden="1">
              <a:extLst>
                <a:ext uri="{63B3BB69-23CF-44E3-9099-C40C66FF867C}">
                  <a14:compatExt spid="_x0000_s1243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436" name="Button 1172" hidden="1">
              <a:extLst>
                <a:ext uri="{63B3BB69-23CF-44E3-9099-C40C66FF867C}">
                  <a14:compatExt spid="_x0000_s12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437" name="Button 1173" hidden="1">
              <a:extLst>
                <a:ext uri="{63B3BB69-23CF-44E3-9099-C40C66FF867C}">
                  <a14:compatExt spid="_x0000_s1243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447" name="Button 1183" hidden="1">
              <a:extLst>
                <a:ext uri="{63B3BB69-23CF-44E3-9099-C40C66FF867C}">
                  <a14:compatExt spid="_x0000_s124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449" name="Button 1185" hidden="1">
              <a:extLst>
                <a:ext uri="{63B3BB69-23CF-44E3-9099-C40C66FF867C}">
                  <a14:compatExt spid="_x0000_s124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451" name="Button 1187" hidden="1">
              <a:extLst>
                <a:ext uri="{63B3BB69-23CF-44E3-9099-C40C66FF867C}">
                  <a14:compatExt spid="_x0000_s124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452" name="Button 1188" hidden="1">
              <a:extLst>
                <a:ext uri="{63B3BB69-23CF-44E3-9099-C40C66FF867C}">
                  <a14:compatExt spid="_x0000_s124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453" name="Button 1189" hidden="1">
              <a:extLst>
                <a:ext uri="{63B3BB69-23CF-44E3-9099-C40C66FF867C}">
                  <a14:compatExt spid="_x0000_s124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503" name="Button 1239" hidden="1">
              <a:extLst>
                <a:ext uri="{63B3BB69-23CF-44E3-9099-C40C66FF867C}">
                  <a14:compatExt spid="_x0000_s125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504" name="Button 1240" hidden="1">
              <a:extLst>
                <a:ext uri="{63B3BB69-23CF-44E3-9099-C40C66FF867C}">
                  <a14:compatExt spid="_x0000_s125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505" name="Button 1241" hidden="1">
              <a:extLst>
                <a:ext uri="{63B3BB69-23CF-44E3-9099-C40C66FF867C}">
                  <a14:compatExt spid="_x0000_s125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510" name="Button 1246" hidden="1">
              <a:extLst>
                <a:ext uri="{63B3BB69-23CF-44E3-9099-C40C66FF867C}">
                  <a14:compatExt spid="_x0000_s125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511" name="Button 1247" hidden="1">
              <a:extLst>
                <a:ext uri="{63B3BB69-23CF-44E3-9099-C40C66FF867C}">
                  <a14:compatExt spid="_x0000_s125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512" name="Button 1248" hidden="1">
              <a:extLst>
                <a:ext uri="{63B3BB69-23CF-44E3-9099-C40C66FF867C}">
                  <a14:compatExt spid="_x0000_s125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513" name="Button 1249" hidden="1">
              <a:extLst>
                <a:ext uri="{63B3BB69-23CF-44E3-9099-C40C66FF867C}">
                  <a14:compatExt spid="_x0000_s125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514" name="Button 1250" hidden="1">
              <a:extLst>
                <a:ext uri="{63B3BB69-23CF-44E3-9099-C40C66FF867C}">
                  <a14:compatExt spid="_x0000_s125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533" name="Button 1269" hidden="1">
              <a:extLst>
                <a:ext uri="{63B3BB69-23CF-44E3-9099-C40C66FF867C}">
                  <a14:compatExt spid="_x0000_s1253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534" name="Button 1270" hidden="1">
              <a:extLst>
                <a:ext uri="{63B3BB69-23CF-44E3-9099-C40C66FF867C}">
                  <a14:compatExt spid="_x0000_s12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535" name="Button 1271" hidden="1">
              <a:extLst>
                <a:ext uri="{63B3BB69-23CF-44E3-9099-C40C66FF867C}">
                  <a14:compatExt spid="_x0000_s1253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540" name="Button 1276" hidden="1">
              <a:extLst>
                <a:ext uri="{63B3BB69-23CF-44E3-9099-C40C66FF867C}">
                  <a14:compatExt spid="_x0000_s12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541" name="Button 1277" hidden="1">
              <a:extLst>
                <a:ext uri="{63B3BB69-23CF-44E3-9099-C40C66FF867C}">
                  <a14:compatExt spid="_x0000_s12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542" name="Button 1278" hidden="1">
              <a:extLst>
                <a:ext uri="{63B3BB69-23CF-44E3-9099-C40C66FF867C}">
                  <a14:compatExt spid="_x0000_s12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2543" name="Button 1279" hidden="1">
              <a:extLst>
                <a:ext uri="{63B3BB69-23CF-44E3-9099-C40C66FF867C}">
                  <a14:compatExt spid="_x0000_s12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544" name="Button 1280" hidden="1">
              <a:extLst>
                <a:ext uri="{63B3BB69-23CF-44E3-9099-C40C66FF867C}">
                  <a14:compatExt spid="_x0000_s12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563" name="Button 1299" hidden="1">
              <a:extLst>
                <a:ext uri="{63B3BB69-23CF-44E3-9099-C40C66FF867C}">
                  <a14:compatExt spid="_x0000_s125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564" name="Button 1300" hidden="1">
              <a:extLst>
                <a:ext uri="{63B3BB69-23CF-44E3-9099-C40C66FF867C}">
                  <a14:compatExt spid="_x0000_s12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565" name="Button 1301" hidden="1">
              <a:extLst>
                <a:ext uri="{63B3BB69-23CF-44E3-9099-C40C66FF867C}">
                  <a14:compatExt spid="_x0000_s125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569" name="Button 1305" hidden="1">
              <a:extLst>
                <a:ext uri="{63B3BB69-23CF-44E3-9099-C40C66FF867C}">
                  <a14:compatExt spid="_x0000_s12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571" name="Button 1307" hidden="1">
              <a:extLst>
                <a:ext uri="{63B3BB69-23CF-44E3-9099-C40C66FF867C}">
                  <a14:compatExt spid="_x0000_s125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573" name="Button 1309" hidden="1">
              <a:extLst>
                <a:ext uri="{63B3BB69-23CF-44E3-9099-C40C66FF867C}">
                  <a14:compatExt spid="_x0000_s12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574" name="Button 1310" hidden="1">
              <a:extLst>
                <a:ext uri="{63B3BB69-23CF-44E3-9099-C40C66FF867C}">
                  <a14:compatExt spid="_x0000_s12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576" name="Button 1312" hidden="1">
              <a:extLst>
                <a:ext uri="{63B3BB69-23CF-44E3-9099-C40C66FF867C}">
                  <a14:compatExt spid="_x0000_s12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578" name="Button 1314" hidden="1">
              <a:extLst>
                <a:ext uri="{63B3BB69-23CF-44E3-9099-C40C66FF867C}">
                  <a14:compatExt spid="_x0000_s12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579" name="Button 1315" hidden="1">
              <a:extLst>
                <a:ext uri="{63B3BB69-23CF-44E3-9099-C40C66FF867C}">
                  <a14:compatExt spid="_x0000_s12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581" name="Button 1317" hidden="1">
              <a:extLst>
                <a:ext uri="{63B3BB69-23CF-44E3-9099-C40C66FF867C}">
                  <a14:compatExt spid="_x0000_s125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583" name="Button 1319" hidden="1">
              <a:extLst>
                <a:ext uri="{63B3BB69-23CF-44E3-9099-C40C66FF867C}">
                  <a14:compatExt spid="_x0000_s12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585" name="Button 1321" hidden="1">
              <a:extLst>
                <a:ext uri="{63B3BB69-23CF-44E3-9099-C40C66FF867C}">
                  <a14:compatExt spid="_x0000_s12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587" name="Button 1323" hidden="1">
              <a:extLst>
                <a:ext uri="{63B3BB69-23CF-44E3-9099-C40C66FF867C}">
                  <a14:compatExt spid="_x0000_s12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589" name="Button 1325" hidden="1">
              <a:extLst>
                <a:ext uri="{63B3BB69-23CF-44E3-9099-C40C66FF867C}">
                  <a14:compatExt spid="_x0000_s12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591" name="Button 1327" hidden="1">
              <a:extLst>
                <a:ext uri="{63B3BB69-23CF-44E3-9099-C40C66FF867C}">
                  <a14:compatExt spid="_x0000_s125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593" name="Button 1329" hidden="1">
              <a:extLst>
                <a:ext uri="{63B3BB69-23CF-44E3-9099-C40C66FF867C}">
                  <a14:compatExt spid="_x0000_s125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595" name="Button 1331" hidden="1">
              <a:extLst>
                <a:ext uri="{63B3BB69-23CF-44E3-9099-C40C66FF867C}">
                  <a14:compatExt spid="_x0000_s12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597" name="Button 1333" hidden="1">
              <a:extLst>
                <a:ext uri="{63B3BB69-23CF-44E3-9099-C40C66FF867C}">
                  <a14:compatExt spid="_x0000_s125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599" name="Button 1335" hidden="1">
              <a:extLst>
                <a:ext uri="{63B3BB69-23CF-44E3-9099-C40C66FF867C}">
                  <a14:compatExt spid="_x0000_s125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601" name="Button 1337" hidden="1">
              <a:extLst>
                <a:ext uri="{63B3BB69-23CF-44E3-9099-C40C66FF867C}">
                  <a14:compatExt spid="_x0000_s126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603" name="Button 1339" hidden="1">
              <a:extLst>
                <a:ext uri="{63B3BB69-23CF-44E3-9099-C40C66FF867C}">
                  <a14:compatExt spid="_x0000_s126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605" name="Button 1341" hidden="1">
              <a:extLst>
                <a:ext uri="{63B3BB69-23CF-44E3-9099-C40C66FF867C}">
                  <a14:compatExt spid="_x0000_s126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606" name="Button 1342" hidden="1">
              <a:extLst>
                <a:ext uri="{63B3BB69-23CF-44E3-9099-C40C66FF867C}">
                  <a14:compatExt spid="_x0000_s12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608" name="Button 1344" hidden="1">
              <a:extLst>
                <a:ext uri="{63B3BB69-23CF-44E3-9099-C40C66FF867C}">
                  <a14:compatExt spid="_x0000_s126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610" name="Button 1346" hidden="1">
              <a:extLst>
                <a:ext uri="{63B3BB69-23CF-44E3-9099-C40C66FF867C}">
                  <a14:compatExt spid="_x0000_s126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612" name="Button 1348" hidden="1">
              <a:extLst>
                <a:ext uri="{63B3BB69-23CF-44E3-9099-C40C66FF867C}">
                  <a14:compatExt spid="_x0000_s12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614" name="Button 1350" hidden="1">
              <a:extLst>
                <a:ext uri="{63B3BB69-23CF-44E3-9099-C40C66FF867C}">
                  <a14:compatExt spid="_x0000_s126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616" name="Button 1352" hidden="1">
              <a:extLst>
                <a:ext uri="{63B3BB69-23CF-44E3-9099-C40C66FF867C}">
                  <a14:compatExt spid="_x0000_s126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618" name="Button 1354" hidden="1">
              <a:extLst>
                <a:ext uri="{63B3BB69-23CF-44E3-9099-C40C66FF867C}">
                  <a14:compatExt spid="_x0000_s126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620" name="Button 1356" hidden="1">
              <a:extLst>
                <a:ext uri="{63B3BB69-23CF-44E3-9099-C40C66FF867C}">
                  <a14:compatExt spid="_x0000_s126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622" name="Button 1358" hidden="1">
              <a:extLst>
                <a:ext uri="{63B3BB69-23CF-44E3-9099-C40C66FF867C}">
                  <a14:compatExt spid="_x0000_s12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624" name="Button 1360" hidden="1">
              <a:extLst>
                <a:ext uri="{63B3BB69-23CF-44E3-9099-C40C66FF867C}">
                  <a14:compatExt spid="_x0000_s12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626" name="Button 1362" hidden="1">
              <a:extLst>
                <a:ext uri="{63B3BB69-23CF-44E3-9099-C40C66FF867C}">
                  <a14:compatExt spid="_x0000_s126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629" name="Button 1365" hidden="1">
              <a:extLst>
                <a:ext uri="{63B3BB69-23CF-44E3-9099-C40C66FF867C}">
                  <a14:compatExt spid="_x0000_s12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631" name="Button 1367" hidden="1">
              <a:extLst>
                <a:ext uri="{63B3BB69-23CF-44E3-9099-C40C66FF867C}">
                  <a14:compatExt spid="_x0000_s12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633" name="Button 1369" hidden="1">
              <a:extLst>
                <a:ext uri="{63B3BB69-23CF-44E3-9099-C40C66FF867C}">
                  <a14:compatExt spid="_x0000_s12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635" name="Button 1371" hidden="1">
              <a:extLst>
                <a:ext uri="{63B3BB69-23CF-44E3-9099-C40C66FF867C}">
                  <a14:compatExt spid="_x0000_s12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637" name="Button 1373" hidden="1">
              <a:extLst>
                <a:ext uri="{63B3BB69-23CF-44E3-9099-C40C66FF867C}">
                  <a14:compatExt spid="_x0000_s126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639" name="Button 1375" hidden="1">
              <a:extLst>
                <a:ext uri="{63B3BB69-23CF-44E3-9099-C40C66FF867C}">
                  <a14:compatExt spid="_x0000_s12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641" name="Button 1377" hidden="1">
              <a:extLst>
                <a:ext uri="{63B3BB69-23CF-44E3-9099-C40C66FF867C}">
                  <a14:compatExt spid="_x0000_s12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643" name="Button 1379" hidden="1">
              <a:extLst>
                <a:ext uri="{63B3BB69-23CF-44E3-9099-C40C66FF867C}">
                  <a14:compatExt spid="_x0000_s126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644" name="Button 1380" hidden="1">
              <a:extLst>
                <a:ext uri="{63B3BB69-23CF-44E3-9099-C40C66FF867C}">
                  <a14:compatExt spid="_x0000_s12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646" name="Button 1382" hidden="1">
              <a:extLst>
                <a:ext uri="{63B3BB69-23CF-44E3-9099-C40C66FF867C}">
                  <a14:compatExt spid="_x0000_s12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647" name="Button 1383" hidden="1">
              <a:extLst>
                <a:ext uri="{63B3BB69-23CF-44E3-9099-C40C66FF867C}">
                  <a14:compatExt spid="_x0000_s126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648" name="Button 1384" hidden="1">
              <a:extLst>
                <a:ext uri="{63B3BB69-23CF-44E3-9099-C40C66FF867C}">
                  <a14:compatExt spid="_x0000_s126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650" name="Button 1386" hidden="1">
              <a:extLst>
                <a:ext uri="{63B3BB69-23CF-44E3-9099-C40C66FF867C}">
                  <a14:compatExt spid="_x0000_s126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652" name="Button 1388" hidden="1">
              <a:extLst>
                <a:ext uri="{63B3BB69-23CF-44E3-9099-C40C66FF867C}">
                  <a14:compatExt spid="_x0000_s126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654" name="Button 1390" hidden="1">
              <a:extLst>
                <a:ext uri="{63B3BB69-23CF-44E3-9099-C40C66FF867C}">
                  <a14:compatExt spid="_x0000_s126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656" name="Button 1392" hidden="1">
              <a:extLst>
                <a:ext uri="{63B3BB69-23CF-44E3-9099-C40C66FF867C}">
                  <a14:compatExt spid="_x0000_s126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658" name="Button 1394" hidden="1">
              <a:extLst>
                <a:ext uri="{63B3BB69-23CF-44E3-9099-C40C66FF867C}">
                  <a14:compatExt spid="_x0000_s126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660" name="Button 1396" hidden="1">
              <a:extLst>
                <a:ext uri="{63B3BB69-23CF-44E3-9099-C40C66FF867C}">
                  <a14:compatExt spid="_x0000_s12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662" name="Button 1398" hidden="1">
              <a:extLst>
                <a:ext uri="{63B3BB69-23CF-44E3-9099-C40C66FF867C}">
                  <a14:compatExt spid="_x0000_s12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664" name="Button 1400" hidden="1">
              <a:extLst>
                <a:ext uri="{63B3BB69-23CF-44E3-9099-C40C66FF867C}">
                  <a14:compatExt spid="_x0000_s126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666" name="Button 1402" hidden="1">
              <a:extLst>
                <a:ext uri="{63B3BB69-23CF-44E3-9099-C40C66FF867C}">
                  <a14:compatExt spid="_x0000_s126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668" name="Button 1404" hidden="1">
              <a:extLst>
                <a:ext uri="{63B3BB69-23CF-44E3-9099-C40C66FF867C}">
                  <a14:compatExt spid="_x0000_s12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670" name="Button 1406" hidden="1">
              <a:extLst>
                <a:ext uri="{63B3BB69-23CF-44E3-9099-C40C66FF867C}">
                  <a14:compatExt spid="_x0000_s12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689" name="Button 1425" hidden="1">
              <a:extLst>
                <a:ext uri="{63B3BB69-23CF-44E3-9099-C40C66FF867C}">
                  <a14:compatExt spid="_x0000_s126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690" name="Button 1426" hidden="1">
              <a:extLst>
                <a:ext uri="{63B3BB69-23CF-44E3-9099-C40C66FF867C}">
                  <a14:compatExt spid="_x0000_s12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691" name="Button 1427" hidden="1">
              <a:extLst>
                <a:ext uri="{63B3BB69-23CF-44E3-9099-C40C66FF867C}">
                  <a14:compatExt spid="_x0000_s126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695" name="Button 1431" hidden="1">
              <a:extLst>
                <a:ext uri="{63B3BB69-23CF-44E3-9099-C40C66FF867C}">
                  <a14:compatExt spid="_x0000_s12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696" name="Button 1432" hidden="1">
              <a:extLst>
                <a:ext uri="{63B3BB69-23CF-44E3-9099-C40C66FF867C}">
                  <a14:compatExt spid="_x0000_s12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697" name="Button 1433" hidden="1">
              <a:extLst>
                <a:ext uri="{63B3BB69-23CF-44E3-9099-C40C66FF867C}">
                  <a14:compatExt spid="_x0000_s12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699" name="Button 1435" hidden="1">
              <a:extLst>
                <a:ext uri="{63B3BB69-23CF-44E3-9099-C40C66FF867C}">
                  <a14:compatExt spid="_x0000_s12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701" name="Button 1437" hidden="1">
              <a:extLst>
                <a:ext uri="{63B3BB69-23CF-44E3-9099-C40C66FF867C}">
                  <a14:compatExt spid="_x0000_s12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703" name="Button 1439" hidden="1">
              <a:extLst>
                <a:ext uri="{63B3BB69-23CF-44E3-9099-C40C66FF867C}">
                  <a14:compatExt spid="_x0000_s12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705" name="Button 1441" hidden="1">
              <a:extLst>
                <a:ext uri="{63B3BB69-23CF-44E3-9099-C40C66FF867C}">
                  <a14:compatExt spid="_x0000_s12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707" name="Button 1443" hidden="1">
              <a:extLst>
                <a:ext uri="{63B3BB69-23CF-44E3-9099-C40C66FF867C}">
                  <a14:compatExt spid="_x0000_s12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709" name="Button 1445" hidden="1">
              <a:extLst>
                <a:ext uri="{63B3BB69-23CF-44E3-9099-C40C66FF867C}">
                  <a14:compatExt spid="_x0000_s12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710" name="Button 1446" hidden="1">
              <a:extLst>
                <a:ext uri="{63B3BB69-23CF-44E3-9099-C40C66FF867C}">
                  <a14:compatExt spid="_x0000_s12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712" name="Button 1448" hidden="1">
              <a:extLst>
                <a:ext uri="{63B3BB69-23CF-44E3-9099-C40C66FF867C}">
                  <a14:compatExt spid="_x0000_s12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713" name="Button 1449" hidden="1">
              <a:extLst>
                <a:ext uri="{63B3BB69-23CF-44E3-9099-C40C66FF867C}">
                  <a14:compatExt spid="_x0000_s127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715" name="Button 1451" hidden="1">
              <a:extLst>
                <a:ext uri="{63B3BB69-23CF-44E3-9099-C40C66FF867C}">
                  <a14:compatExt spid="_x0000_s12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717" name="Button 1453" hidden="1">
              <a:extLst>
                <a:ext uri="{63B3BB69-23CF-44E3-9099-C40C66FF867C}">
                  <a14:compatExt spid="_x0000_s12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719" name="Button 1455" hidden="1">
              <a:extLst>
                <a:ext uri="{63B3BB69-23CF-44E3-9099-C40C66FF867C}">
                  <a14:compatExt spid="_x0000_s12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720" name="Button 1456" hidden="1">
              <a:extLst>
                <a:ext uri="{63B3BB69-23CF-44E3-9099-C40C66FF867C}">
                  <a14:compatExt spid="_x0000_s127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722" name="Button 1458" hidden="1">
              <a:extLst>
                <a:ext uri="{63B3BB69-23CF-44E3-9099-C40C66FF867C}">
                  <a14:compatExt spid="_x0000_s12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723" name="Button 1459" hidden="1">
              <a:extLst>
                <a:ext uri="{63B3BB69-23CF-44E3-9099-C40C66FF867C}">
                  <a14:compatExt spid="_x0000_s127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724" name="Button 1460" hidden="1">
              <a:extLst>
                <a:ext uri="{63B3BB69-23CF-44E3-9099-C40C66FF867C}">
                  <a14:compatExt spid="_x0000_s12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727" name="Button 1463" hidden="1">
              <a:extLst>
                <a:ext uri="{63B3BB69-23CF-44E3-9099-C40C66FF867C}">
                  <a14:compatExt spid="_x0000_s12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730" name="Button 1466" hidden="1">
              <a:extLst>
                <a:ext uri="{63B3BB69-23CF-44E3-9099-C40C66FF867C}">
                  <a14:compatExt spid="_x0000_s12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731" name="Button 1467" hidden="1">
              <a:extLst>
                <a:ext uri="{63B3BB69-23CF-44E3-9099-C40C66FF867C}">
                  <a14:compatExt spid="_x0000_s12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732" name="Button 1468" hidden="1">
              <a:extLst>
                <a:ext uri="{63B3BB69-23CF-44E3-9099-C40C66FF867C}">
                  <a14:compatExt spid="_x0000_s12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733" name="Button 1469" hidden="1">
              <a:extLst>
                <a:ext uri="{63B3BB69-23CF-44E3-9099-C40C66FF867C}">
                  <a14:compatExt spid="_x0000_s12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734" name="Button 1470" hidden="1">
              <a:extLst>
                <a:ext uri="{63B3BB69-23CF-44E3-9099-C40C66FF867C}">
                  <a14:compatExt spid="_x0000_s127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735" name="Button 1471" hidden="1">
              <a:extLst>
                <a:ext uri="{63B3BB69-23CF-44E3-9099-C40C66FF867C}">
                  <a14:compatExt spid="_x0000_s12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742" name="Button 1478" hidden="1">
              <a:extLst>
                <a:ext uri="{63B3BB69-23CF-44E3-9099-C40C66FF867C}">
                  <a14:compatExt spid="_x0000_s127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743" name="Button 1479" hidden="1">
              <a:extLst>
                <a:ext uri="{63B3BB69-23CF-44E3-9099-C40C66FF867C}">
                  <a14:compatExt spid="_x0000_s12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745" name="Button 1481" hidden="1">
              <a:extLst>
                <a:ext uri="{63B3BB69-23CF-44E3-9099-C40C66FF867C}">
                  <a14:compatExt spid="_x0000_s127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746" name="Button 1482" hidden="1">
              <a:extLst>
                <a:ext uri="{63B3BB69-23CF-44E3-9099-C40C66FF867C}">
                  <a14:compatExt spid="_x0000_s127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748" name="Button 1484" hidden="1">
              <a:extLst>
                <a:ext uri="{63B3BB69-23CF-44E3-9099-C40C66FF867C}">
                  <a14:compatExt spid="_x0000_s12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749" name="Button 1485" hidden="1">
              <a:extLst>
                <a:ext uri="{63B3BB69-23CF-44E3-9099-C40C66FF867C}">
                  <a14:compatExt spid="_x0000_s12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750" name="Button 1486" hidden="1">
              <a:extLst>
                <a:ext uri="{63B3BB69-23CF-44E3-9099-C40C66FF867C}">
                  <a14:compatExt spid="_x0000_s12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751" name="Button 1487" hidden="1">
              <a:extLst>
                <a:ext uri="{63B3BB69-23CF-44E3-9099-C40C66FF867C}">
                  <a14:compatExt spid="_x0000_s12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752" name="Button 1488" hidden="1">
              <a:extLst>
                <a:ext uri="{63B3BB69-23CF-44E3-9099-C40C66FF867C}">
                  <a14:compatExt spid="_x0000_s127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759" name="Button 1495" hidden="1">
              <a:extLst>
                <a:ext uri="{63B3BB69-23CF-44E3-9099-C40C66FF867C}">
                  <a14:compatExt spid="_x0000_s12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760" name="Button 1496" hidden="1">
              <a:extLst>
                <a:ext uri="{63B3BB69-23CF-44E3-9099-C40C66FF867C}">
                  <a14:compatExt spid="_x0000_s127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761" name="Button 1497" hidden="1">
              <a:extLst>
                <a:ext uri="{63B3BB69-23CF-44E3-9099-C40C66FF867C}">
                  <a14:compatExt spid="_x0000_s12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762" name="Button 1498" hidden="1">
              <a:extLst>
                <a:ext uri="{63B3BB69-23CF-44E3-9099-C40C66FF867C}">
                  <a14:compatExt spid="_x0000_s12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763" name="Button 1499" hidden="1">
              <a:extLst>
                <a:ext uri="{63B3BB69-23CF-44E3-9099-C40C66FF867C}">
                  <a14:compatExt spid="_x0000_s12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764" name="Button 1500" hidden="1">
              <a:extLst>
                <a:ext uri="{63B3BB69-23CF-44E3-9099-C40C66FF867C}">
                  <a14:compatExt spid="_x0000_s12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765" name="Button 1501" hidden="1">
              <a:extLst>
                <a:ext uri="{63B3BB69-23CF-44E3-9099-C40C66FF867C}">
                  <a14:compatExt spid="_x0000_s127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766" name="Button 1502" hidden="1">
              <a:extLst>
                <a:ext uri="{63B3BB69-23CF-44E3-9099-C40C66FF867C}">
                  <a14:compatExt spid="_x0000_s127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767" name="Button 1503" hidden="1">
              <a:extLst>
                <a:ext uri="{63B3BB69-23CF-44E3-9099-C40C66FF867C}">
                  <a14:compatExt spid="_x0000_s12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776" name="Button 1512" hidden="1">
              <a:extLst>
                <a:ext uri="{63B3BB69-23CF-44E3-9099-C40C66FF867C}">
                  <a14:compatExt spid="_x0000_s127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777" name="Button 1513" hidden="1">
              <a:extLst>
                <a:ext uri="{63B3BB69-23CF-44E3-9099-C40C66FF867C}">
                  <a14:compatExt spid="_x0000_s127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778" name="Button 1514" hidden="1">
              <a:extLst>
                <a:ext uri="{63B3BB69-23CF-44E3-9099-C40C66FF867C}">
                  <a14:compatExt spid="_x0000_s12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779" name="Button 1515" hidden="1">
              <a:extLst>
                <a:ext uri="{63B3BB69-23CF-44E3-9099-C40C66FF867C}">
                  <a14:compatExt spid="_x0000_s127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784" name="Button 1520" hidden="1">
              <a:extLst>
                <a:ext uri="{63B3BB69-23CF-44E3-9099-C40C66FF867C}">
                  <a14:compatExt spid="_x0000_s12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785" name="Button 1521" hidden="1">
              <a:extLst>
                <a:ext uri="{63B3BB69-23CF-44E3-9099-C40C66FF867C}">
                  <a14:compatExt spid="_x0000_s12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786" name="Button 1522" hidden="1">
              <a:extLst>
                <a:ext uri="{63B3BB69-23CF-44E3-9099-C40C66FF867C}">
                  <a14:compatExt spid="_x0000_s12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789" name="Button 1525" hidden="1">
              <a:extLst>
                <a:ext uri="{63B3BB69-23CF-44E3-9099-C40C66FF867C}">
                  <a14:compatExt spid="_x0000_s12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790" name="Button 1526" hidden="1">
              <a:extLst>
                <a:ext uri="{63B3BB69-23CF-44E3-9099-C40C66FF867C}">
                  <a14:compatExt spid="_x0000_s12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794" name="Button 1530" hidden="1">
              <a:extLst>
                <a:ext uri="{63B3BB69-23CF-44E3-9099-C40C66FF867C}">
                  <a14:compatExt spid="_x0000_s12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819" name="Button 1555" hidden="1">
              <a:extLst>
                <a:ext uri="{63B3BB69-23CF-44E3-9099-C40C66FF867C}">
                  <a14:compatExt spid="_x0000_s1281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820" name="Button 1556" hidden="1">
              <a:extLst>
                <a:ext uri="{63B3BB69-23CF-44E3-9099-C40C66FF867C}">
                  <a14:compatExt spid="_x0000_s12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821" name="Button 1557" hidden="1">
              <a:extLst>
                <a:ext uri="{63B3BB69-23CF-44E3-9099-C40C66FF867C}">
                  <a14:compatExt spid="_x0000_s1282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824" name="Button 1560" hidden="1">
              <a:extLst>
                <a:ext uri="{63B3BB69-23CF-44E3-9099-C40C66FF867C}">
                  <a14:compatExt spid="_x0000_s128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825" name="Button 1561" hidden="1">
              <a:extLst>
                <a:ext uri="{63B3BB69-23CF-44E3-9099-C40C66FF867C}">
                  <a14:compatExt spid="_x0000_s12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826" name="Button 1562" hidden="1">
              <a:extLst>
                <a:ext uri="{63B3BB69-23CF-44E3-9099-C40C66FF867C}">
                  <a14:compatExt spid="_x0000_s12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827" name="Button 1563" hidden="1">
              <a:extLst>
                <a:ext uri="{63B3BB69-23CF-44E3-9099-C40C66FF867C}">
                  <a14:compatExt spid="_x0000_s12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828" name="Button 1564" hidden="1">
              <a:extLst>
                <a:ext uri="{63B3BB69-23CF-44E3-9099-C40C66FF867C}">
                  <a14:compatExt spid="_x0000_s128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829" name="Button 1565" hidden="1">
              <a:extLst>
                <a:ext uri="{63B3BB69-23CF-44E3-9099-C40C66FF867C}">
                  <a14:compatExt spid="_x0000_s128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830" name="Button 1566" hidden="1">
              <a:extLst>
                <a:ext uri="{63B3BB69-23CF-44E3-9099-C40C66FF867C}">
                  <a14:compatExt spid="_x0000_s128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831" name="Button 1567" hidden="1">
              <a:extLst>
                <a:ext uri="{63B3BB69-23CF-44E3-9099-C40C66FF867C}">
                  <a14:compatExt spid="_x0000_s12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832" name="Button 1568" hidden="1">
              <a:extLst>
                <a:ext uri="{63B3BB69-23CF-44E3-9099-C40C66FF867C}">
                  <a14:compatExt spid="_x0000_s12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833" name="Button 1569" hidden="1">
              <a:extLst>
                <a:ext uri="{63B3BB69-23CF-44E3-9099-C40C66FF867C}">
                  <a14:compatExt spid="_x0000_s12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834" name="Button 1570" hidden="1">
              <a:extLst>
                <a:ext uri="{63B3BB69-23CF-44E3-9099-C40C66FF867C}">
                  <a14:compatExt spid="_x0000_s12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835" name="Button 1571" hidden="1">
              <a:extLst>
                <a:ext uri="{63B3BB69-23CF-44E3-9099-C40C66FF867C}">
                  <a14:compatExt spid="_x0000_s12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836" name="Button 1572" hidden="1">
              <a:extLst>
                <a:ext uri="{63B3BB69-23CF-44E3-9099-C40C66FF867C}">
                  <a14:compatExt spid="_x0000_s12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837" name="Button 1573" hidden="1">
              <a:extLst>
                <a:ext uri="{63B3BB69-23CF-44E3-9099-C40C66FF867C}">
                  <a14:compatExt spid="_x0000_s12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838" name="Button 1574" hidden="1">
              <a:extLst>
                <a:ext uri="{63B3BB69-23CF-44E3-9099-C40C66FF867C}">
                  <a14:compatExt spid="_x0000_s12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839" name="Button 1575" hidden="1">
              <a:extLst>
                <a:ext uri="{63B3BB69-23CF-44E3-9099-C40C66FF867C}">
                  <a14:compatExt spid="_x0000_s12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840" name="Button 1576" hidden="1">
              <a:extLst>
                <a:ext uri="{63B3BB69-23CF-44E3-9099-C40C66FF867C}">
                  <a14:compatExt spid="_x0000_s128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841" name="Button 1577" hidden="1">
              <a:extLst>
                <a:ext uri="{63B3BB69-23CF-44E3-9099-C40C66FF867C}">
                  <a14:compatExt spid="_x0000_s128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842" name="Button 1578" hidden="1">
              <a:extLst>
                <a:ext uri="{63B3BB69-23CF-44E3-9099-C40C66FF867C}">
                  <a14:compatExt spid="_x0000_s12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843" name="Button 1579" hidden="1">
              <a:extLst>
                <a:ext uri="{63B3BB69-23CF-44E3-9099-C40C66FF867C}">
                  <a14:compatExt spid="_x0000_s128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844" name="Button 1580" hidden="1">
              <a:extLst>
                <a:ext uri="{63B3BB69-23CF-44E3-9099-C40C66FF867C}">
                  <a14:compatExt spid="_x0000_s128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845" name="Button 1581" hidden="1">
              <a:extLst>
                <a:ext uri="{63B3BB69-23CF-44E3-9099-C40C66FF867C}">
                  <a14:compatExt spid="_x0000_s128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846" name="Button 1582" hidden="1">
              <a:extLst>
                <a:ext uri="{63B3BB69-23CF-44E3-9099-C40C66FF867C}">
                  <a14:compatExt spid="_x0000_s128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847" name="Button 1583" hidden="1">
              <a:extLst>
                <a:ext uri="{63B3BB69-23CF-44E3-9099-C40C66FF867C}">
                  <a14:compatExt spid="_x0000_s128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848" name="Button 1584" hidden="1">
              <a:extLst>
                <a:ext uri="{63B3BB69-23CF-44E3-9099-C40C66FF867C}">
                  <a14:compatExt spid="_x0000_s12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849" name="Button 1585" hidden="1">
              <a:extLst>
                <a:ext uri="{63B3BB69-23CF-44E3-9099-C40C66FF867C}">
                  <a14:compatExt spid="_x0000_s12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851" name="Button 1587" hidden="1">
              <a:extLst>
                <a:ext uri="{63B3BB69-23CF-44E3-9099-C40C66FF867C}">
                  <a14:compatExt spid="_x0000_s128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854" name="Button 1590" hidden="1">
              <a:extLst>
                <a:ext uri="{63B3BB69-23CF-44E3-9099-C40C66FF867C}">
                  <a14:compatExt spid="_x0000_s128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855" name="Button 1591" hidden="1">
              <a:extLst>
                <a:ext uri="{63B3BB69-23CF-44E3-9099-C40C66FF867C}">
                  <a14:compatExt spid="_x0000_s128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856" name="Button 1592" hidden="1">
              <a:extLst>
                <a:ext uri="{63B3BB69-23CF-44E3-9099-C40C66FF867C}">
                  <a14:compatExt spid="_x0000_s128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857" name="Button 1593" hidden="1">
              <a:extLst>
                <a:ext uri="{63B3BB69-23CF-44E3-9099-C40C66FF867C}">
                  <a14:compatExt spid="_x0000_s12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858" name="Button 1594" hidden="1">
              <a:extLst>
                <a:ext uri="{63B3BB69-23CF-44E3-9099-C40C66FF867C}">
                  <a14:compatExt spid="_x0000_s12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859" name="Button 1595" hidden="1">
              <a:extLst>
                <a:ext uri="{63B3BB69-23CF-44E3-9099-C40C66FF867C}">
                  <a14:compatExt spid="_x0000_s128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860" name="Button 1596" hidden="1">
              <a:extLst>
                <a:ext uri="{63B3BB69-23CF-44E3-9099-C40C66FF867C}">
                  <a14:compatExt spid="_x0000_s12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861" name="Button 1597" hidden="1">
              <a:extLst>
                <a:ext uri="{63B3BB69-23CF-44E3-9099-C40C66FF867C}">
                  <a14:compatExt spid="_x0000_s12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862" name="Button 1598" hidden="1">
              <a:extLst>
                <a:ext uri="{63B3BB69-23CF-44E3-9099-C40C66FF867C}">
                  <a14:compatExt spid="_x0000_s12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863" name="Button 1599" hidden="1">
              <a:extLst>
                <a:ext uri="{63B3BB69-23CF-44E3-9099-C40C66FF867C}">
                  <a14:compatExt spid="_x0000_s12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873" name="Button 1609" hidden="1">
              <a:extLst>
                <a:ext uri="{63B3BB69-23CF-44E3-9099-C40C66FF867C}">
                  <a14:compatExt spid="_x0000_s128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874" name="Button 1610" hidden="1">
              <a:extLst>
                <a:ext uri="{63B3BB69-23CF-44E3-9099-C40C66FF867C}">
                  <a14:compatExt spid="_x0000_s12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875" name="Button 1611" hidden="1">
              <a:extLst>
                <a:ext uri="{63B3BB69-23CF-44E3-9099-C40C66FF867C}">
                  <a14:compatExt spid="_x0000_s12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876" name="Button 1612" hidden="1">
              <a:extLst>
                <a:ext uri="{63B3BB69-23CF-44E3-9099-C40C66FF867C}">
                  <a14:compatExt spid="_x0000_s12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883" name="Button 1619" hidden="1">
              <a:extLst>
                <a:ext uri="{63B3BB69-23CF-44E3-9099-C40C66FF867C}">
                  <a14:compatExt spid="_x0000_s12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884" name="Button 1620" hidden="1">
              <a:extLst>
                <a:ext uri="{63B3BB69-23CF-44E3-9099-C40C66FF867C}">
                  <a14:compatExt spid="_x0000_s12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885" name="Button 1621" hidden="1">
              <a:extLst>
                <a:ext uri="{63B3BB69-23CF-44E3-9099-C40C66FF867C}">
                  <a14:compatExt spid="_x0000_s12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886" name="Button 1622" hidden="1">
              <a:extLst>
                <a:ext uri="{63B3BB69-23CF-44E3-9099-C40C66FF867C}">
                  <a14:compatExt spid="_x0000_s12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887" name="Button 1623" hidden="1">
              <a:extLst>
                <a:ext uri="{63B3BB69-23CF-44E3-9099-C40C66FF867C}">
                  <a14:compatExt spid="_x0000_s12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888" name="Button 1624" hidden="1">
              <a:extLst>
                <a:ext uri="{63B3BB69-23CF-44E3-9099-C40C66FF867C}">
                  <a14:compatExt spid="_x0000_s12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889" name="Button 1625" hidden="1">
              <a:extLst>
                <a:ext uri="{63B3BB69-23CF-44E3-9099-C40C66FF867C}">
                  <a14:compatExt spid="_x0000_s12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898" name="Button 1634" hidden="1">
              <a:extLst>
                <a:ext uri="{63B3BB69-23CF-44E3-9099-C40C66FF867C}">
                  <a14:compatExt spid="_x0000_s12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899" name="Button 1635" hidden="1">
              <a:extLst>
                <a:ext uri="{63B3BB69-23CF-44E3-9099-C40C66FF867C}">
                  <a14:compatExt spid="_x0000_s12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900" name="Button 1636" hidden="1">
              <a:extLst>
                <a:ext uri="{63B3BB69-23CF-44E3-9099-C40C66FF867C}">
                  <a14:compatExt spid="_x0000_s12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901" name="Button 1637" hidden="1">
              <a:extLst>
                <a:ext uri="{63B3BB69-23CF-44E3-9099-C40C66FF867C}">
                  <a14:compatExt spid="_x0000_s12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905" name="Button 1641" hidden="1">
              <a:extLst>
                <a:ext uri="{63B3BB69-23CF-44E3-9099-C40C66FF867C}">
                  <a14:compatExt spid="_x0000_s12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906" name="Button 1642" hidden="1">
              <a:extLst>
                <a:ext uri="{63B3BB69-23CF-44E3-9099-C40C66FF867C}">
                  <a14:compatExt spid="_x0000_s12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930" name="Button 1666" hidden="1">
              <a:extLst>
                <a:ext uri="{63B3BB69-23CF-44E3-9099-C40C66FF867C}">
                  <a14:compatExt spid="_x0000_s129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931" name="Button 1667" hidden="1">
              <a:extLst>
                <a:ext uri="{63B3BB69-23CF-44E3-9099-C40C66FF867C}">
                  <a14:compatExt spid="_x0000_s12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932" name="Button 1668" hidden="1">
              <a:extLst>
                <a:ext uri="{63B3BB69-23CF-44E3-9099-C40C66FF867C}">
                  <a14:compatExt spid="_x0000_s129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938" name="Button 1674" hidden="1">
              <a:extLst>
                <a:ext uri="{63B3BB69-23CF-44E3-9099-C40C66FF867C}">
                  <a14:compatExt spid="_x0000_s12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939" name="Button 1675" hidden="1">
              <a:extLst>
                <a:ext uri="{63B3BB69-23CF-44E3-9099-C40C66FF867C}">
                  <a14:compatExt spid="_x0000_s12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940" name="Button 1676" hidden="1">
              <a:extLst>
                <a:ext uri="{63B3BB69-23CF-44E3-9099-C40C66FF867C}">
                  <a14:compatExt spid="_x0000_s12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941" name="Button 1677" hidden="1">
              <a:extLst>
                <a:ext uri="{63B3BB69-23CF-44E3-9099-C40C66FF867C}">
                  <a14:compatExt spid="_x0000_s12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942" name="Button 1678" hidden="1">
              <a:extLst>
                <a:ext uri="{63B3BB69-23CF-44E3-9099-C40C66FF867C}">
                  <a14:compatExt spid="_x0000_s12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943" name="Button 1679" hidden="1">
              <a:extLst>
                <a:ext uri="{63B3BB69-23CF-44E3-9099-C40C66FF867C}">
                  <a14:compatExt spid="_x0000_s12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944" name="Button 1680" hidden="1">
              <a:extLst>
                <a:ext uri="{63B3BB69-23CF-44E3-9099-C40C66FF867C}">
                  <a14:compatExt spid="_x0000_s12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945" name="Button 1681" hidden="1">
              <a:extLst>
                <a:ext uri="{63B3BB69-23CF-44E3-9099-C40C66FF867C}">
                  <a14:compatExt spid="_x0000_s12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946" name="Button 1682" hidden="1">
              <a:extLst>
                <a:ext uri="{63B3BB69-23CF-44E3-9099-C40C66FF867C}">
                  <a14:compatExt spid="_x0000_s129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947" name="Button 1683" hidden="1">
              <a:extLst>
                <a:ext uri="{63B3BB69-23CF-44E3-9099-C40C66FF867C}">
                  <a14:compatExt spid="_x0000_s12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948" name="Button 1684" hidden="1">
              <a:extLst>
                <a:ext uri="{63B3BB69-23CF-44E3-9099-C40C66FF867C}">
                  <a14:compatExt spid="_x0000_s12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949" name="Button 1685" hidden="1">
              <a:extLst>
                <a:ext uri="{63B3BB69-23CF-44E3-9099-C40C66FF867C}">
                  <a14:compatExt spid="_x0000_s129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950" name="Button 1686" hidden="1">
              <a:extLst>
                <a:ext uri="{63B3BB69-23CF-44E3-9099-C40C66FF867C}">
                  <a14:compatExt spid="_x0000_s12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951" name="Button 1687" hidden="1">
              <a:extLst>
                <a:ext uri="{63B3BB69-23CF-44E3-9099-C40C66FF867C}">
                  <a14:compatExt spid="_x0000_s12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952" name="Button 1688" hidden="1">
              <a:extLst>
                <a:ext uri="{63B3BB69-23CF-44E3-9099-C40C66FF867C}">
                  <a14:compatExt spid="_x0000_s12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953" name="Button 1689" hidden="1">
              <a:extLst>
                <a:ext uri="{63B3BB69-23CF-44E3-9099-C40C66FF867C}">
                  <a14:compatExt spid="_x0000_s12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967" name="Button 1703" hidden="1">
              <a:extLst>
                <a:ext uri="{63B3BB69-23CF-44E3-9099-C40C66FF867C}">
                  <a14:compatExt spid="_x0000_s129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968" name="Button 1704" hidden="1">
              <a:extLst>
                <a:ext uri="{63B3BB69-23CF-44E3-9099-C40C66FF867C}">
                  <a14:compatExt spid="_x0000_s12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969" name="Button 1705" hidden="1">
              <a:extLst>
                <a:ext uri="{63B3BB69-23CF-44E3-9099-C40C66FF867C}">
                  <a14:compatExt spid="_x0000_s12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970" name="Button 1706" hidden="1">
              <a:extLst>
                <a:ext uri="{63B3BB69-23CF-44E3-9099-C40C66FF867C}">
                  <a14:compatExt spid="_x0000_s12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971" name="Button 1707" hidden="1">
              <a:extLst>
                <a:ext uri="{63B3BB69-23CF-44E3-9099-C40C66FF867C}">
                  <a14:compatExt spid="_x0000_s12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972" name="Button 1708" hidden="1">
              <a:extLst>
                <a:ext uri="{63B3BB69-23CF-44E3-9099-C40C66FF867C}">
                  <a14:compatExt spid="_x0000_s129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973" name="Button 1709" hidden="1">
              <a:extLst>
                <a:ext uri="{63B3BB69-23CF-44E3-9099-C40C66FF867C}">
                  <a14:compatExt spid="_x0000_s129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974" name="Button 1710" hidden="1">
              <a:extLst>
                <a:ext uri="{63B3BB69-23CF-44E3-9099-C40C66FF867C}">
                  <a14:compatExt spid="_x0000_s12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979" name="Button 1715" hidden="1">
              <a:extLst>
                <a:ext uri="{63B3BB69-23CF-44E3-9099-C40C66FF867C}">
                  <a14:compatExt spid="_x0000_s12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980" name="Button 1716" hidden="1">
              <a:extLst>
                <a:ext uri="{63B3BB69-23CF-44E3-9099-C40C66FF867C}">
                  <a14:compatExt spid="_x0000_s12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981" name="Button 1717" hidden="1">
              <a:extLst>
                <a:ext uri="{63B3BB69-23CF-44E3-9099-C40C66FF867C}">
                  <a14:compatExt spid="_x0000_s12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982" name="Button 1718" hidden="1">
              <a:extLst>
                <a:ext uri="{63B3BB69-23CF-44E3-9099-C40C66FF867C}">
                  <a14:compatExt spid="_x0000_s12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983" name="Button 1719" hidden="1">
              <a:extLst>
                <a:ext uri="{63B3BB69-23CF-44E3-9099-C40C66FF867C}">
                  <a14:compatExt spid="_x0000_s12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984" name="Button 1720" hidden="1">
              <a:extLst>
                <a:ext uri="{63B3BB69-23CF-44E3-9099-C40C66FF867C}">
                  <a14:compatExt spid="_x0000_s12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985" name="Button 1721" hidden="1">
              <a:extLst>
                <a:ext uri="{63B3BB69-23CF-44E3-9099-C40C66FF867C}">
                  <a14:compatExt spid="_x0000_s12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986" name="Button 1722" hidden="1">
              <a:extLst>
                <a:ext uri="{63B3BB69-23CF-44E3-9099-C40C66FF867C}">
                  <a14:compatExt spid="_x0000_s12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987" name="Button 1723" hidden="1">
              <a:extLst>
                <a:ext uri="{63B3BB69-23CF-44E3-9099-C40C66FF867C}">
                  <a14:compatExt spid="_x0000_s12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988" name="Button 1724" hidden="1">
              <a:extLst>
                <a:ext uri="{63B3BB69-23CF-44E3-9099-C40C66FF867C}">
                  <a14:compatExt spid="_x0000_s12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989" name="Button 1725" hidden="1">
              <a:extLst>
                <a:ext uri="{63B3BB69-23CF-44E3-9099-C40C66FF867C}">
                  <a14:compatExt spid="_x0000_s12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3000" name="Button 1736" hidden="1">
              <a:extLst>
                <a:ext uri="{63B3BB69-23CF-44E3-9099-C40C66FF867C}">
                  <a14:compatExt spid="_x0000_s13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3001" name="Button 1737" hidden="1">
              <a:extLst>
                <a:ext uri="{63B3BB69-23CF-44E3-9099-C40C66FF867C}">
                  <a14:compatExt spid="_x0000_s13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3003" name="Button 1739" hidden="1">
              <a:extLst>
                <a:ext uri="{63B3BB69-23CF-44E3-9099-C40C66FF867C}">
                  <a14:compatExt spid="_x0000_s13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3004" name="Button 1740" hidden="1">
              <a:extLst>
                <a:ext uri="{63B3BB69-23CF-44E3-9099-C40C66FF867C}">
                  <a14:compatExt spid="_x0000_s13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3005" name="Button 1741" hidden="1">
              <a:extLst>
                <a:ext uri="{63B3BB69-23CF-44E3-9099-C40C66FF867C}">
                  <a14:compatExt spid="_x0000_s13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3006" name="Button 1742" hidden="1">
              <a:extLst>
                <a:ext uri="{63B3BB69-23CF-44E3-9099-C40C66FF867C}">
                  <a14:compatExt spid="_x0000_s13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3007" name="Button 1743" hidden="1">
              <a:extLst>
                <a:ext uri="{63B3BB69-23CF-44E3-9099-C40C66FF867C}">
                  <a14:compatExt spid="_x0000_s13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3008" name="Button 1744" hidden="1">
              <a:extLst>
                <a:ext uri="{63B3BB69-23CF-44E3-9099-C40C66FF867C}">
                  <a14:compatExt spid="_x0000_s13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3009" name="Button 1745" hidden="1">
              <a:extLst>
                <a:ext uri="{63B3BB69-23CF-44E3-9099-C40C66FF867C}">
                  <a14:compatExt spid="_x0000_s13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3010" name="Button 1746" hidden="1">
              <a:extLst>
                <a:ext uri="{63B3BB69-23CF-44E3-9099-C40C66FF867C}">
                  <a14:compatExt spid="_x0000_s130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3011" name="Button 1747" hidden="1">
              <a:extLst>
                <a:ext uri="{63B3BB69-23CF-44E3-9099-C40C66FF867C}">
                  <a14:compatExt spid="_x0000_s130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3012" name="Button 1748" hidden="1">
              <a:extLst>
                <a:ext uri="{63B3BB69-23CF-44E3-9099-C40C66FF867C}">
                  <a14:compatExt spid="_x0000_s130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3013" name="Button 1749" hidden="1">
              <a:extLst>
                <a:ext uri="{63B3BB69-23CF-44E3-9099-C40C66FF867C}">
                  <a14:compatExt spid="_x0000_s130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3027" name="Button 1763" hidden="1">
              <a:extLst>
                <a:ext uri="{63B3BB69-23CF-44E3-9099-C40C66FF867C}">
                  <a14:compatExt spid="_x0000_s13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3028" name="Button 1764" hidden="1">
              <a:extLst>
                <a:ext uri="{63B3BB69-23CF-44E3-9099-C40C66FF867C}">
                  <a14:compatExt spid="_x0000_s13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3029" name="Button 1765" hidden="1">
              <a:extLst>
                <a:ext uri="{63B3BB69-23CF-44E3-9099-C40C66FF867C}">
                  <a14:compatExt spid="_x0000_s13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3030" name="Button 1766" hidden="1">
              <a:extLst>
                <a:ext uri="{63B3BB69-23CF-44E3-9099-C40C66FF867C}">
                  <a14:compatExt spid="_x0000_s13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3031" name="Button 1767" hidden="1">
              <a:extLst>
                <a:ext uri="{63B3BB69-23CF-44E3-9099-C40C66FF867C}">
                  <a14:compatExt spid="_x0000_s13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3032" name="Button 1768" hidden="1">
              <a:extLst>
                <a:ext uri="{63B3BB69-23CF-44E3-9099-C40C66FF867C}">
                  <a14:compatExt spid="_x0000_s13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3068" name="Button 1804" hidden="1">
              <a:extLst>
                <a:ext uri="{63B3BB69-23CF-44E3-9099-C40C66FF867C}">
                  <a14:compatExt spid="_x0000_s130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3069" name="Button 1805" hidden="1">
              <a:extLst>
                <a:ext uri="{63B3BB69-23CF-44E3-9099-C40C66FF867C}">
                  <a14:compatExt spid="_x0000_s13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3070" name="Button 1806" hidden="1">
              <a:extLst>
                <a:ext uri="{63B3BB69-23CF-44E3-9099-C40C66FF867C}">
                  <a14:compatExt spid="_x0000_s130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3076" name="Button 1812" hidden="1">
              <a:extLst>
                <a:ext uri="{63B3BB69-23CF-44E3-9099-C40C66FF867C}">
                  <a14:compatExt spid="_x0000_s13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3077" name="Button 1813" hidden="1">
              <a:extLst>
                <a:ext uri="{63B3BB69-23CF-44E3-9099-C40C66FF867C}">
                  <a14:compatExt spid="_x0000_s13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3078" name="Button 1814" hidden="1">
              <a:extLst>
                <a:ext uri="{63B3BB69-23CF-44E3-9099-C40C66FF867C}">
                  <a14:compatExt spid="_x0000_s13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3079" name="Button 1815" hidden="1">
              <a:extLst>
                <a:ext uri="{63B3BB69-23CF-44E3-9099-C40C66FF867C}">
                  <a14:compatExt spid="_x0000_s13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3080" name="Button 1816" hidden="1">
              <a:extLst>
                <a:ext uri="{63B3BB69-23CF-44E3-9099-C40C66FF867C}">
                  <a14:compatExt spid="_x0000_s13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3081" name="Button 1817" hidden="1">
              <a:extLst>
                <a:ext uri="{63B3BB69-23CF-44E3-9099-C40C66FF867C}">
                  <a14:compatExt spid="_x0000_s13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3082" name="Button 1818" hidden="1">
              <a:extLst>
                <a:ext uri="{63B3BB69-23CF-44E3-9099-C40C66FF867C}">
                  <a14:compatExt spid="_x0000_s13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3083" name="Button 1819" hidden="1">
              <a:extLst>
                <a:ext uri="{63B3BB69-23CF-44E3-9099-C40C66FF867C}">
                  <a14:compatExt spid="_x0000_s13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3084" name="Button 1820" hidden="1">
              <a:extLst>
                <a:ext uri="{63B3BB69-23CF-44E3-9099-C40C66FF867C}">
                  <a14:compatExt spid="_x0000_s13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3085" name="Button 1821" hidden="1">
              <a:extLst>
                <a:ext uri="{63B3BB69-23CF-44E3-9099-C40C66FF867C}">
                  <a14:compatExt spid="_x0000_s13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3086" name="Button 1822" hidden="1">
              <a:extLst>
                <a:ext uri="{63B3BB69-23CF-44E3-9099-C40C66FF867C}">
                  <a14:compatExt spid="_x0000_s13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3087" name="Button 1823" hidden="1">
              <a:extLst>
                <a:ext uri="{63B3BB69-23CF-44E3-9099-C40C66FF867C}">
                  <a14:compatExt spid="_x0000_s13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3088" name="Button 1824" hidden="1">
              <a:extLst>
                <a:ext uri="{63B3BB69-23CF-44E3-9099-C40C66FF867C}">
                  <a14:compatExt spid="_x0000_s13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3089" name="Button 1825" hidden="1">
              <a:extLst>
                <a:ext uri="{63B3BB69-23CF-44E3-9099-C40C66FF867C}">
                  <a14:compatExt spid="_x0000_s13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3090" name="Button 1826" hidden="1">
              <a:extLst>
                <a:ext uri="{63B3BB69-23CF-44E3-9099-C40C66FF867C}">
                  <a14:compatExt spid="_x0000_s13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3091" name="Button 1827" hidden="1">
              <a:extLst>
                <a:ext uri="{63B3BB69-23CF-44E3-9099-C40C66FF867C}">
                  <a14:compatExt spid="_x0000_s130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3092" name="Button 1828" hidden="1">
              <a:extLst>
                <a:ext uri="{63B3BB69-23CF-44E3-9099-C40C66FF867C}">
                  <a14:compatExt spid="_x0000_s13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3093" name="Button 1829" hidden="1">
              <a:extLst>
                <a:ext uri="{63B3BB69-23CF-44E3-9099-C40C66FF867C}">
                  <a14:compatExt spid="_x0000_s130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3110" name="Button 1846" hidden="1">
              <a:extLst>
                <a:ext uri="{63B3BB69-23CF-44E3-9099-C40C66FF867C}">
                  <a14:compatExt spid="_x0000_s13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3111" name="Button 1847" hidden="1">
              <a:extLst>
                <a:ext uri="{63B3BB69-23CF-44E3-9099-C40C66FF867C}">
                  <a14:compatExt spid="_x0000_s13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3112" name="Button 1848" hidden="1">
              <a:extLst>
                <a:ext uri="{63B3BB69-23CF-44E3-9099-C40C66FF867C}">
                  <a14:compatExt spid="_x0000_s13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3113" name="Button 1849" hidden="1">
              <a:extLst>
                <a:ext uri="{63B3BB69-23CF-44E3-9099-C40C66FF867C}">
                  <a14:compatExt spid="_x0000_s13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3114" name="Button 1850" hidden="1">
              <a:extLst>
                <a:ext uri="{63B3BB69-23CF-44E3-9099-C40C66FF867C}">
                  <a14:compatExt spid="_x0000_s131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3119" name="Button 1855" hidden="1">
              <a:extLst>
                <a:ext uri="{63B3BB69-23CF-44E3-9099-C40C66FF867C}">
                  <a14:compatExt spid="_x0000_s13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3120" name="Button 1856" hidden="1">
              <a:extLst>
                <a:ext uri="{63B3BB69-23CF-44E3-9099-C40C66FF867C}">
                  <a14:compatExt spid="_x0000_s13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3121" name="Button 1857" hidden="1">
              <a:extLst>
                <a:ext uri="{63B3BB69-23CF-44E3-9099-C40C66FF867C}">
                  <a14:compatExt spid="_x0000_s13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3122" name="Button 1858" hidden="1">
              <a:extLst>
                <a:ext uri="{63B3BB69-23CF-44E3-9099-C40C66FF867C}">
                  <a14:compatExt spid="_x0000_s131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3123" name="Button 1859" hidden="1">
              <a:extLst>
                <a:ext uri="{63B3BB69-23CF-44E3-9099-C40C66FF867C}">
                  <a14:compatExt spid="_x0000_s13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3131" name="Button 1867" hidden="1">
              <a:extLst>
                <a:ext uri="{63B3BB69-23CF-44E3-9099-C40C66FF867C}">
                  <a14:compatExt spid="_x0000_s13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3132" name="Button 1868" hidden="1">
              <a:extLst>
                <a:ext uri="{63B3BB69-23CF-44E3-9099-C40C66FF867C}">
                  <a14:compatExt spid="_x0000_s13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3133" name="Button 1869" hidden="1">
              <a:extLst>
                <a:ext uri="{63B3BB69-23CF-44E3-9099-C40C66FF867C}">
                  <a14:compatExt spid="_x0000_s13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3134" name="Button 1870" hidden="1">
              <a:extLst>
                <a:ext uri="{63B3BB69-23CF-44E3-9099-C40C66FF867C}">
                  <a14:compatExt spid="_x0000_s13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3135" name="Button 1871" hidden="1">
              <a:extLst>
                <a:ext uri="{63B3BB69-23CF-44E3-9099-C40C66FF867C}">
                  <a14:compatExt spid="_x0000_s13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3168" name="Button 1904" hidden="1">
              <a:extLst>
                <a:ext uri="{63B3BB69-23CF-44E3-9099-C40C66FF867C}">
                  <a14:compatExt spid="_x0000_s131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3169" name="Button 1905" hidden="1">
              <a:extLst>
                <a:ext uri="{63B3BB69-23CF-44E3-9099-C40C66FF867C}">
                  <a14:compatExt spid="_x0000_s131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3170" name="Button 1906" hidden="1">
              <a:extLst>
                <a:ext uri="{63B3BB69-23CF-44E3-9099-C40C66FF867C}">
                  <a14:compatExt spid="_x0000_s131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3174" name="Button 1910" hidden="1">
              <a:extLst>
                <a:ext uri="{63B3BB69-23CF-44E3-9099-C40C66FF867C}">
                  <a14:compatExt spid="_x0000_s13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3175" name="Button 1911" hidden="1">
              <a:extLst>
                <a:ext uri="{63B3BB69-23CF-44E3-9099-C40C66FF867C}">
                  <a14:compatExt spid="_x0000_s131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3176" name="Button 1912" hidden="1">
              <a:extLst>
                <a:ext uri="{63B3BB69-23CF-44E3-9099-C40C66FF867C}">
                  <a14:compatExt spid="_x0000_s13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3177" name="Button 1913" hidden="1">
              <a:extLst>
                <a:ext uri="{63B3BB69-23CF-44E3-9099-C40C66FF867C}">
                  <a14:compatExt spid="_x0000_s13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3178" name="Button 1914" hidden="1">
              <a:extLst>
                <a:ext uri="{63B3BB69-23CF-44E3-9099-C40C66FF867C}">
                  <a14:compatExt spid="_x0000_s13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3179" name="Button 1915" hidden="1">
              <a:extLst>
                <a:ext uri="{63B3BB69-23CF-44E3-9099-C40C66FF867C}">
                  <a14:compatExt spid="_x0000_s13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3180" name="Button 1916" hidden="1">
              <a:extLst>
                <a:ext uri="{63B3BB69-23CF-44E3-9099-C40C66FF867C}">
                  <a14:compatExt spid="_x0000_s13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3181" name="Button 1917" hidden="1">
              <a:extLst>
                <a:ext uri="{63B3BB69-23CF-44E3-9099-C40C66FF867C}">
                  <a14:compatExt spid="_x0000_s13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3182" name="Button 1918" hidden="1">
              <a:extLst>
                <a:ext uri="{63B3BB69-23CF-44E3-9099-C40C66FF867C}">
                  <a14:compatExt spid="_x0000_s13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3183" name="Button 1919" hidden="1">
              <a:extLst>
                <a:ext uri="{63B3BB69-23CF-44E3-9099-C40C66FF867C}">
                  <a14:compatExt spid="_x0000_s13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3184" name="Button 1920" hidden="1">
              <a:extLst>
                <a:ext uri="{63B3BB69-23CF-44E3-9099-C40C66FF867C}">
                  <a14:compatExt spid="_x0000_s13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3185" name="Button 1921" hidden="1">
              <a:extLst>
                <a:ext uri="{63B3BB69-23CF-44E3-9099-C40C66FF867C}">
                  <a14:compatExt spid="_x0000_s13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3186" name="Button 1922" hidden="1">
              <a:extLst>
                <a:ext uri="{63B3BB69-23CF-44E3-9099-C40C66FF867C}">
                  <a14:compatExt spid="_x0000_s13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3187" name="Button 1923" hidden="1">
              <a:extLst>
                <a:ext uri="{63B3BB69-23CF-44E3-9099-C40C66FF867C}">
                  <a14:compatExt spid="_x0000_s13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3188" name="Button 1924" hidden="1">
              <a:extLst>
                <a:ext uri="{63B3BB69-23CF-44E3-9099-C40C66FF867C}">
                  <a14:compatExt spid="_x0000_s13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189" name="Button 1925" hidden="1">
              <a:extLst>
                <a:ext uri="{63B3BB69-23CF-44E3-9099-C40C66FF867C}">
                  <a14:compatExt spid="_x0000_s13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190" name="Button 1926" hidden="1">
              <a:extLst>
                <a:ext uri="{63B3BB69-23CF-44E3-9099-C40C66FF867C}">
                  <a14:compatExt spid="_x0000_s13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191" name="Button 1927" hidden="1">
              <a:extLst>
                <a:ext uri="{63B3BB69-23CF-44E3-9099-C40C66FF867C}">
                  <a14:compatExt spid="_x0000_s13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203" name="Button 1939" hidden="1">
              <a:extLst>
                <a:ext uri="{63B3BB69-23CF-44E3-9099-C40C66FF867C}">
                  <a14:compatExt spid="_x0000_s132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204" name="Button 1940" hidden="1">
              <a:extLst>
                <a:ext uri="{63B3BB69-23CF-44E3-9099-C40C66FF867C}">
                  <a14:compatExt spid="_x0000_s132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3205" name="Button 1941" hidden="1">
              <a:extLst>
                <a:ext uri="{63B3BB69-23CF-44E3-9099-C40C66FF867C}">
                  <a14:compatExt spid="_x0000_s132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3206" name="Button 1942" hidden="1">
              <a:extLst>
                <a:ext uri="{63B3BB69-23CF-44E3-9099-C40C66FF867C}">
                  <a14:compatExt spid="_x0000_s132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207" name="Button 1943" hidden="1">
              <a:extLst>
                <a:ext uri="{63B3BB69-23CF-44E3-9099-C40C66FF867C}">
                  <a14:compatExt spid="_x0000_s132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3208" name="Button 1944" hidden="1">
              <a:extLst>
                <a:ext uri="{63B3BB69-23CF-44E3-9099-C40C66FF867C}">
                  <a14:compatExt spid="_x0000_s132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3209" name="Button 1945" hidden="1">
              <a:extLst>
                <a:ext uri="{63B3BB69-23CF-44E3-9099-C40C66FF867C}">
                  <a14:compatExt spid="_x0000_s132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3210" name="Button 1946" hidden="1">
              <a:extLst>
                <a:ext uri="{63B3BB69-23CF-44E3-9099-C40C66FF867C}">
                  <a14:compatExt spid="_x0000_s132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3211" name="Button 1947" hidden="1">
              <a:extLst>
                <a:ext uri="{63B3BB69-23CF-44E3-9099-C40C66FF867C}">
                  <a14:compatExt spid="_x0000_s132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3212" name="Button 1948" hidden="1">
              <a:extLst>
                <a:ext uri="{63B3BB69-23CF-44E3-9099-C40C66FF867C}">
                  <a14:compatExt spid="_x0000_s13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213" name="Button 1949" hidden="1">
              <a:extLst>
                <a:ext uri="{63B3BB69-23CF-44E3-9099-C40C66FF867C}">
                  <a14:compatExt spid="_x0000_s13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223" name="Button 1959" hidden="1">
              <a:extLst>
                <a:ext uri="{63B3BB69-23CF-44E3-9099-C40C66FF867C}">
                  <a14:compatExt spid="_x0000_s132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224" name="Button 1960" hidden="1">
              <a:extLst>
                <a:ext uri="{63B3BB69-23CF-44E3-9099-C40C66FF867C}">
                  <a14:compatExt spid="_x0000_s132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225" name="Button 1961" hidden="1">
              <a:extLst>
                <a:ext uri="{63B3BB69-23CF-44E3-9099-C40C66FF867C}">
                  <a14:compatExt spid="_x0000_s13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226" name="Button 1962" hidden="1">
              <a:extLst>
                <a:ext uri="{63B3BB69-23CF-44E3-9099-C40C66FF867C}">
                  <a14:compatExt spid="_x0000_s132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253" name="Button 1989" hidden="1">
              <a:extLst>
                <a:ext uri="{63B3BB69-23CF-44E3-9099-C40C66FF867C}">
                  <a14:compatExt spid="_x0000_s132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254" name="Button 1990" hidden="1">
              <a:extLst>
                <a:ext uri="{63B3BB69-23CF-44E3-9099-C40C66FF867C}">
                  <a14:compatExt spid="_x0000_s13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3255" name="Button 1991" hidden="1">
              <a:extLst>
                <a:ext uri="{63B3BB69-23CF-44E3-9099-C40C66FF867C}">
                  <a14:compatExt spid="_x0000_s132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260" name="Button 1996" hidden="1">
              <a:extLst>
                <a:ext uri="{63B3BB69-23CF-44E3-9099-C40C66FF867C}">
                  <a14:compatExt spid="_x0000_s13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3261" name="Button 1997" hidden="1">
              <a:extLst>
                <a:ext uri="{63B3BB69-23CF-44E3-9099-C40C66FF867C}">
                  <a14:compatExt spid="_x0000_s13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3262" name="Button 1998" hidden="1">
              <a:extLst>
                <a:ext uri="{63B3BB69-23CF-44E3-9099-C40C66FF867C}">
                  <a14:compatExt spid="_x0000_s13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263" name="Button 1999" hidden="1">
              <a:extLst>
                <a:ext uri="{63B3BB69-23CF-44E3-9099-C40C66FF867C}">
                  <a14:compatExt spid="_x0000_s13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3264" name="Button 2000" hidden="1">
              <a:extLst>
                <a:ext uri="{63B3BB69-23CF-44E3-9099-C40C66FF867C}">
                  <a14:compatExt spid="_x0000_s13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3265" name="Button 2001" hidden="1">
              <a:extLst>
                <a:ext uri="{63B3BB69-23CF-44E3-9099-C40C66FF867C}">
                  <a14:compatExt spid="_x0000_s13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3266" name="Button 2002" hidden="1">
              <a:extLst>
                <a:ext uri="{63B3BB69-23CF-44E3-9099-C40C66FF867C}">
                  <a14:compatExt spid="_x0000_s13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3267" name="Button 2003" hidden="1">
              <a:extLst>
                <a:ext uri="{63B3BB69-23CF-44E3-9099-C40C66FF867C}">
                  <a14:compatExt spid="_x0000_s132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268" name="Button 2004" hidden="1">
              <a:extLst>
                <a:ext uri="{63B3BB69-23CF-44E3-9099-C40C66FF867C}">
                  <a14:compatExt spid="_x0000_s13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269" name="Button 2005" hidden="1">
              <a:extLst>
                <a:ext uri="{63B3BB69-23CF-44E3-9099-C40C66FF867C}">
                  <a14:compatExt spid="_x0000_s13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270" name="Button 2006" hidden="1">
              <a:extLst>
                <a:ext uri="{63B3BB69-23CF-44E3-9099-C40C66FF867C}">
                  <a14:compatExt spid="_x0000_s13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271" name="Button 2007" hidden="1">
              <a:extLst>
                <a:ext uri="{63B3BB69-23CF-44E3-9099-C40C66FF867C}">
                  <a14:compatExt spid="_x0000_s13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272" name="Button 2008" hidden="1">
              <a:extLst>
                <a:ext uri="{63B3BB69-23CF-44E3-9099-C40C66FF867C}">
                  <a14:compatExt spid="_x0000_s13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3273" name="Button 2009" hidden="1">
              <a:extLst>
                <a:ext uri="{63B3BB69-23CF-44E3-9099-C40C66FF867C}">
                  <a14:compatExt spid="_x0000_s13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274" name="Button 2010" hidden="1">
              <a:extLst>
                <a:ext uri="{63B3BB69-23CF-44E3-9099-C40C66FF867C}">
                  <a14:compatExt spid="_x0000_s13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275" name="Button 2011" hidden="1">
              <a:extLst>
                <a:ext uri="{63B3BB69-23CF-44E3-9099-C40C66FF867C}">
                  <a14:compatExt spid="_x0000_s132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276" name="Button 2012" hidden="1">
              <a:extLst>
                <a:ext uri="{63B3BB69-23CF-44E3-9099-C40C66FF867C}">
                  <a14:compatExt spid="_x0000_s132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277" name="Button 2013" hidden="1">
              <a:extLst>
                <a:ext uri="{63B3BB69-23CF-44E3-9099-C40C66FF867C}">
                  <a14:compatExt spid="_x0000_s132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3278" name="Button 2014" hidden="1">
              <a:extLst>
                <a:ext uri="{63B3BB69-23CF-44E3-9099-C40C66FF867C}">
                  <a14:compatExt spid="_x0000_s13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3279" name="Button 2015" hidden="1">
              <a:extLst>
                <a:ext uri="{63B3BB69-23CF-44E3-9099-C40C66FF867C}">
                  <a14:compatExt spid="_x0000_s13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280" name="Button 2016" hidden="1">
              <a:extLst>
                <a:ext uri="{63B3BB69-23CF-44E3-9099-C40C66FF867C}">
                  <a14:compatExt spid="_x0000_s132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281" name="Button 2017" hidden="1">
              <a:extLst>
                <a:ext uri="{63B3BB69-23CF-44E3-9099-C40C66FF867C}">
                  <a14:compatExt spid="_x0000_s13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3302" name="Button 2038" hidden="1">
              <a:extLst>
                <a:ext uri="{63B3BB69-23CF-44E3-9099-C40C66FF867C}">
                  <a14:compatExt spid="_x0000_s133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303" name="Button 2039" hidden="1">
              <a:extLst>
                <a:ext uri="{63B3BB69-23CF-44E3-9099-C40C66FF867C}">
                  <a14:compatExt spid="_x0000_s133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3304" name="Button 2040" hidden="1">
              <a:extLst>
                <a:ext uri="{63B3BB69-23CF-44E3-9099-C40C66FF867C}">
                  <a14:compatExt spid="_x0000_s133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305" name="Button 2041" hidden="1">
              <a:extLst>
                <a:ext uri="{63B3BB69-23CF-44E3-9099-C40C66FF867C}">
                  <a14:compatExt spid="_x0000_s13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306" name="Button 2042" hidden="1">
              <a:extLst>
                <a:ext uri="{63B3BB69-23CF-44E3-9099-C40C66FF867C}">
                  <a14:compatExt spid="_x0000_s133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7410" name="Button 2050" hidden="1">
              <a:extLst>
                <a:ext uri="{63B3BB69-23CF-44E3-9099-C40C66FF867C}">
                  <a14:compatExt spid="_x0000_s17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7411" name="Button 2051" hidden="1">
              <a:extLst>
                <a:ext uri="{63B3BB69-23CF-44E3-9099-C40C66FF867C}">
                  <a14:compatExt spid="_x0000_s17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7412" name="Button 2052" hidden="1">
              <a:extLst>
                <a:ext uri="{63B3BB69-23CF-44E3-9099-C40C66FF867C}">
                  <a14:compatExt spid="_x0000_s17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7413" name="Button 2053" hidden="1">
              <a:extLst>
                <a:ext uri="{63B3BB69-23CF-44E3-9099-C40C66FF867C}">
                  <a14:compatExt spid="_x0000_s174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7414" name="Button 2054" hidden="1">
              <a:extLst>
                <a:ext uri="{63B3BB69-23CF-44E3-9099-C40C66FF867C}">
                  <a14:compatExt spid="_x0000_s174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7415" name="Button 2055" hidden="1">
              <a:extLst>
                <a:ext uri="{63B3BB69-23CF-44E3-9099-C40C66FF867C}">
                  <a14:compatExt spid="_x0000_s174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7439" name="Button 2079" hidden="1">
              <a:extLst>
                <a:ext uri="{63B3BB69-23CF-44E3-9099-C40C66FF867C}">
                  <a14:compatExt spid="_x0000_s1743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7440" name="Button 2080" hidden="1">
              <a:extLst>
                <a:ext uri="{63B3BB69-23CF-44E3-9099-C40C66FF867C}">
                  <a14:compatExt spid="_x0000_s174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7441" name="Button 2081" hidden="1">
              <a:extLst>
                <a:ext uri="{63B3BB69-23CF-44E3-9099-C40C66FF867C}">
                  <a14:compatExt spid="_x0000_s1744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7447" name="Button 2087" hidden="1">
              <a:extLst>
                <a:ext uri="{63B3BB69-23CF-44E3-9099-C40C66FF867C}">
                  <a14:compatExt spid="_x0000_s174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7448" name="Button 2088" hidden="1">
              <a:extLst>
                <a:ext uri="{63B3BB69-23CF-44E3-9099-C40C66FF867C}">
                  <a14:compatExt spid="_x0000_s174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7449" name="Button 2089" hidden="1">
              <a:extLst>
                <a:ext uri="{63B3BB69-23CF-44E3-9099-C40C66FF867C}">
                  <a14:compatExt spid="_x0000_s174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7450" name="Button 2090" hidden="1">
              <a:extLst>
                <a:ext uri="{63B3BB69-23CF-44E3-9099-C40C66FF867C}">
                  <a14:compatExt spid="_x0000_s174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7451" name="Button 2091" hidden="1">
              <a:extLst>
                <a:ext uri="{63B3BB69-23CF-44E3-9099-C40C66FF867C}">
                  <a14:compatExt spid="_x0000_s174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7452" name="Button 2092" hidden="1">
              <a:extLst>
                <a:ext uri="{63B3BB69-23CF-44E3-9099-C40C66FF867C}">
                  <a14:compatExt spid="_x0000_s174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7453" name="Button 2093" hidden="1">
              <a:extLst>
                <a:ext uri="{63B3BB69-23CF-44E3-9099-C40C66FF867C}">
                  <a14:compatExt spid="_x0000_s174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7454" name="Button 2094" hidden="1">
              <a:extLst>
                <a:ext uri="{63B3BB69-23CF-44E3-9099-C40C66FF867C}">
                  <a14:compatExt spid="_x0000_s174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7455" name="Button 2095" hidden="1">
              <a:extLst>
                <a:ext uri="{63B3BB69-23CF-44E3-9099-C40C66FF867C}">
                  <a14:compatExt spid="_x0000_s174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7456" name="Button 2096" hidden="1">
              <a:extLst>
                <a:ext uri="{63B3BB69-23CF-44E3-9099-C40C66FF867C}">
                  <a14:compatExt spid="_x0000_s174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7457" name="Button 2097" hidden="1">
              <a:extLst>
                <a:ext uri="{63B3BB69-23CF-44E3-9099-C40C66FF867C}">
                  <a14:compatExt spid="_x0000_s17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7466" name="Button 2106" hidden="1">
              <a:extLst>
                <a:ext uri="{63B3BB69-23CF-44E3-9099-C40C66FF867C}">
                  <a14:compatExt spid="_x0000_s17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7467" name="Button 2107" hidden="1">
              <a:extLst>
                <a:ext uri="{63B3BB69-23CF-44E3-9099-C40C66FF867C}">
                  <a14:compatExt spid="_x0000_s17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7468" name="Button 2108" hidden="1">
              <a:extLst>
                <a:ext uri="{63B3BB69-23CF-44E3-9099-C40C66FF867C}">
                  <a14:compatExt spid="_x0000_s174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7469" name="Button 2109" hidden="1">
              <a:extLst>
                <a:ext uri="{63B3BB69-23CF-44E3-9099-C40C66FF867C}">
                  <a14:compatExt spid="_x0000_s174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7470" name="Button 2110" hidden="1">
              <a:extLst>
                <a:ext uri="{63B3BB69-23CF-44E3-9099-C40C66FF867C}">
                  <a14:compatExt spid="_x0000_s174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7471" name="Button 2111" hidden="1">
              <a:extLst>
                <a:ext uri="{63B3BB69-23CF-44E3-9099-C40C66FF867C}">
                  <a14:compatExt spid="_x0000_s174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7472" name="Button 2112" hidden="1">
              <a:extLst>
                <a:ext uri="{63B3BB69-23CF-44E3-9099-C40C66FF867C}">
                  <a14:compatExt spid="_x0000_s17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7473" name="Button 2113" hidden="1">
              <a:extLst>
                <a:ext uri="{63B3BB69-23CF-44E3-9099-C40C66FF867C}">
                  <a14:compatExt spid="_x0000_s17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7474" name="Button 2114" hidden="1">
              <a:extLst>
                <a:ext uri="{63B3BB69-23CF-44E3-9099-C40C66FF867C}">
                  <a14:compatExt spid="_x0000_s174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7475" name="Button 2115" hidden="1">
              <a:extLst>
                <a:ext uri="{63B3BB69-23CF-44E3-9099-C40C66FF867C}">
                  <a14:compatExt spid="_x0000_s17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7480" name="Button 2120" hidden="1">
              <a:extLst>
                <a:ext uri="{63B3BB69-23CF-44E3-9099-C40C66FF867C}">
                  <a14:compatExt spid="_x0000_s174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7481" name="Button 2121" hidden="1">
              <a:extLst>
                <a:ext uri="{63B3BB69-23CF-44E3-9099-C40C66FF867C}">
                  <a14:compatExt spid="_x0000_s17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7482" name="Button 2122" hidden="1">
              <a:extLst>
                <a:ext uri="{63B3BB69-23CF-44E3-9099-C40C66FF867C}">
                  <a14:compatExt spid="_x0000_s17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7483" name="Button 2123" hidden="1">
              <a:extLst>
                <a:ext uri="{63B3BB69-23CF-44E3-9099-C40C66FF867C}">
                  <a14:compatExt spid="_x0000_s17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7484" name="Button 2124" hidden="1">
              <a:extLst>
                <a:ext uri="{63B3BB69-23CF-44E3-9099-C40C66FF867C}">
                  <a14:compatExt spid="_x0000_s174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7485" name="Button 2125" hidden="1">
              <a:extLst>
                <a:ext uri="{63B3BB69-23CF-44E3-9099-C40C66FF867C}">
                  <a14:compatExt spid="_x0000_s174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7490" name="Button 2130" hidden="1">
              <a:extLst>
                <a:ext uri="{63B3BB69-23CF-44E3-9099-C40C66FF867C}">
                  <a14:compatExt spid="_x0000_s17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7491" name="Button 2131" hidden="1">
              <a:extLst>
                <a:ext uri="{63B3BB69-23CF-44E3-9099-C40C66FF867C}">
                  <a14:compatExt spid="_x0000_s174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7492" name="Button 2132" hidden="1">
              <a:extLst>
                <a:ext uri="{63B3BB69-23CF-44E3-9099-C40C66FF867C}">
                  <a14:compatExt spid="_x0000_s174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7498" name="Button 2138" hidden="1">
              <a:extLst>
                <a:ext uri="{63B3BB69-23CF-44E3-9099-C40C66FF867C}">
                  <a14:compatExt spid="_x0000_s17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7499" name="Button 2139" hidden="1">
              <a:extLst>
                <a:ext uri="{63B3BB69-23CF-44E3-9099-C40C66FF867C}">
                  <a14:compatExt spid="_x0000_s17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7500" name="Button 2140" hidden="1">
              <a:extLst>
                <a:ext uri="{63B3BB69-23CF-44E3-9099-C40C66FF867C}">
                  <a14:compatExt spid="_x0000_s17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7527" name="Button 2167" hidden="1">
              <a:extLst>
                <a:ext uri="{63B3BB69-23CF-44E3-9099-C40C66FF867C}">
                  <a14:compatExt spid="_x0000_s175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7528" name="Button 2168" hidden="1">
              <a:extLst>
                <a:ext uri="{63B3BB69-23CF-44E3-9099-C40C66FF867C}">
                  <a14:compatExt spid="_x0000_s17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7529" name="Button 2169" hidden="1">
              <a:extLst>
                <a:ext uri="{63B3BB69-23CF-44E3-9099-C40C66FF867C}">
                  <a14:compatExt spid="_x0000_s175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7535" name="Button 2175" hidden="1">
              <a:extLst>
                <a:ext uri="{63B3BB69-23CF-44E3-9099-C40C66FF867C}">
                  <a14:compatExt spid="_x0000_s17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7536" name="Button 2176" hidden="1">
              <a:extLst>
                <a:ext uri="{63B3BB69-23CF-44E3-9099-C40C66FF867C}">
                  <a14:compatExt spid="_x0000_s17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7538" name="Button 2178" hidden="1">
              <a:extLst>
                <a:ext uri="{63B3BB69-23CF-44E3-9099-C40C66FF867C}">
                  <a14:compatExt spid="_x0000_s17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7539" name="Button 2179" hidden="1">
              <a:extLst>
                <a:ext uri="{63B3BB69-23CF-44E3-9099-C40C66FF867C}">
                  <a14:compatExt spid="_x0000_s175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7542" name="Button 2182" hidden="1">
              <a:extLst>
                <a:ext uri="{63B3BB69-23CF-44E3-9099-C40C66FF867C}">
                  <a14:compatExt spid="_x0000_s17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7543" name="Button 2183" hidden="1">
              <a:extLst>
                <a:ext uri="{63B3BB69-23CF-44E3-9099-C40C66FF867C}">
                  <a14:compatExt spid="_x0000_s17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7544" name="Button 2184" hidden="1">
              <a:extLst>
                <a:ext uri="{63B3BB69-23CF-44E3-9099-C40C66FF867C}">
                  <a14:compatExt spid="_x0000_s17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7545" name="Button 2185" hidden="1">
              <a:extLst>
                <a:ext uri="{63B3BB69-23CF-44E3-9099-C40C66FF867C}">
                  <a14:compatExt spid="_x0000_s17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7546" name="Button 2186" hidden="1">
              <a:extLst>
                <a:ext uri="{63B3BB69-23CF-44E3-9099-C40C66FF867C}">
                  <a14:compatExt spid="_x0000_s17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7547" name="Button 2187" hidden="1">
              <a:extLst>
                <a:ext uri="{63B3BB69-23CF-44E3-9099-C40C66FF867C}">
                  <a14:compatExt spid="_x0000_s175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7548" name="Button 2188" hidden="1">
              <a:extLst>
                <a:ext uri="{63B3BB69-23CF-44E3-9099-C40C66FF867C}">
                  <a14:compatExt spid="_x0000_s17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7549" name="Button 2189" hidden="1">
              <a:extLst>
                <a:ext uri="{63B3BB69-23CF-44E3-9099-C40C66FF867C}">
                  <a14:compatExt spid="_x0000_s17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7553" name="Button 2193" hidden="1">
              <a:extLst>
                <a:ext uri="{63B3BB69-23CF-44E3-9099-C40C66FF867C}">
                  <a14:compatExt spid="_x0000_s17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7569" name="Button 2209" hidden="1">
              <a:extLst>
                <a:ext uri="{63B3BB69-23CF-44E3-9099-C40C66FF867C}">
                  <a14:compatExt spid="_x0000_s17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7570" name="Button 2210" hidden="1">
              <a:extLst>
                <a:ext uri="{63B3BB69-23CF-44E3-9099-C40C66FF867C}">
                  <a14:compatExt spid="_x0000_s17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7573" name="Button 2213" hidden="1">
              <a:extLst>
                <a:ext uri="{63B3BB69-23CF-44E3-9099-C40C66FF867C}">
                  <a14:compatExt spid="_x0000_s17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7574" name="Button 2214" hidden="1">
              <a:extLst>
                <a:ext uri="{63B3BB69-23CF-44E3-9099-C40C66FF867C}">
                  <a14:compatExt spid="_x0000_s17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7575" name="Button 2215" hidden="1">
              <a:extLst>
                <a:ext uri="{63B3BB69-23CF-44E3-9099-C40C66FF867C}">
                  <a14:compatExt spid="_x0000_s17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7577" name="Button 2217" hidden="1">
              <a:extLst>
                <a:ext uri="{63B3BB69-23CF-44E3-9099-C40C66FF867C}">
                  <a14:compatExt spid="_x0000_s17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7578" name="Button 2218" hidden="1">
              <a:extLst>
                <a:ext uri="{63B3BB69-23CF-44E3-9099-C40C66FF867C}">
                  <a14:compatExt spid="_x0000_s17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7579" name="Button 2219" hidden="1">
              <a:extLst>
                <a:ext uri="{63B3BB69-23CF-44E3-9099-C40C66FF867C}">
                  <a14:compatExt spid="_x0000_s17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580" name="Button 2220" hidden="1">
              <a:extLst>
                <a:ext uri="{63B3BB69-23CF-44E3-9099-C40C66FF867C}">
                  <a14:compatExt spid="_x0000_s17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7581" name="Button 2221" hidden="1">
              <a:extLst>
                <a:ext uri="{63B3BB69-23CF-44E3-9099-C40C66FF867C}">
                  <a14:compatExt spid="_x0000_s175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7592" name="Button 2232" hidden="1">
              <a:extLst>
                <a:ext uri="{63B3BB69-23CF-44E3-9099-C40C66FF867C}">
                  <a14:compatExt spid="_x0000_s17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7594" name="Button 2234" hidden="1">
              <a:extLst>
                <a:ext uri="{63B3BB69-23CF-44E3-9099-C40C66FF867C}">
                  <a14:compatExt spid="_x0000_s175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7595" name="Button 2235" hidden="1">
              <a:extLst>
                <a:ext uri="{63B3BB69-23CF-44E3-9099-C40C66FF867C}">
                  <a14:compatExt spid="_x0000_s17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7596" name="Button 2236" hidden="1">
              <a:extLst>
                <a:ext uri="{63B3BB69-23CF-44E3-9099-C40C66FF867C}">
                  <a14:compatExt spid="_x0000_s175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7598" name="Button 2238" hidden="1">
              <a:extLst>
                <a:ext uri="{63B3BB69-23CF-44E3-9099-C40C66FF867C}">
                  <a14:compatExt spid="_x0000_s175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7599" name="Button 2239" hidden="1">
              <a:extLst>
                <a:ext uri="{63B3BB69-23CF-44E3-9099-C40C66FF867C}">
                  <a14:compatExt spid="_x0000_s175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7600" name="Button 2240" hidden="1">
              <a:extLst>
                <a:ext uri="{63B3BB69-23CF-44E3-9099-C40C66FF867C}">
                  <a14:compatExt spid="_x0000_s176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7601" name="Button 2241" hidden="1">
              <a:extLst>
                <a:ext uri="{63B3BB69-23CF-44E3-9099-C40C66FF867C}">
                  <a14:compatExt spid="_x0000_s176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602" name="Button 2242" hidden="1">
              <a:extLst>
                <a:ext uri="{63B3BB69-23CF-44E3-9099-C40C66FF867C}">
                  <a14:compatExt spid="_x0000_s176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603" name="Button 2243" hidden="1">
              <a:extLst>
                <a:ext uri="{63B3BB69-23CF-44E3-9099-C40C66FF867C}">
                  <a14:compatExt spid="_x0000_s176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7604" name="Button 2244" hidden="1">
              <a:extLst>
                <a:ext uri="{63B3BB69-23CF-44E3-9099-C40C66FF867C}">
                  <a14:compatExt spid="_x0000_s176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605" name="Button 2245" hidden="1">
              <a:extLst>
                <a:ext uri="{63B3BB69-23CF-44E3-9099-C40C66FF867C}">
                  <a14:compatExt spid="_x0000_s176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7606" name="Button 2246" hidden="1">
              <a:extLst>
                <a:ext uri="{63B3BB69-23CF-44E3-9099-C40C66FF867C}">
                  <a14:compatExt spid="_x0000_s17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7620" name="Button 2260" hidden="1">
              <a:extLst>
                <a:ext uri="{63B3BB69-23CF-44E3-9099-C40C66FF867C}">
                  <a14:compatExt spid="_x0000_s176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7622" name="Button 2262" hidden="1">
              <a:extLst>
                <a:ext uri="{63B3BB69-23CF-44E3-9099-C40C66FF867C}">
                  <a14:compatExt spid="_x0000_s17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7623" name="Button 2263" hidden="1">
              <a:extLst>
                <a:ext uri="{63B3BB69-23CF-44E3-9099-C40C66FF867C}">
                  <a14:compatExt spid="_x0000_s17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7624" name="Button 2264" hidden="1">
              <a:extLst>
                <a:ext uri="{63B3BB69-23CF-44E3-9099-C40C66FF867C}">
                  <a14:compatExt spid="_x0000_s17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7627" name="Button 2267" hidden="1">
              <a:extLst>
                <a:ext uri="{63B3BB69-23CF-44E3-9099-C40C66FF867C}">
                  <a14:compatExt spid="_x0000_s17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7628" name="Button 2268" hidden="1">
              <a:extLst>
                <a:ext uri="{63B3BB69-23CF-44E3-9099-C40C66FF867C}">
                  <a14:compatExt spid="_x0000_s17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629" name="Button 2269" hidden="1">
              <a:extLst>
                <a:ext uri="{63B3BB69-23CF-44E3-9099-C40C66FF867C}">
                  <a14:compatExt spid="_x0000_s17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630" name="Button 2270" hidden="1">
              <a:extLst>
                <a:ext uri="{63B3BB69-23CF-44E3-9099-C40C66FF867C}">
                  <a14:compatExt spid="_x0000_s176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7631" name="Button 2271" hidden="1">
              <a:extLst>
                <a:ext uri="{63B3BB69-23CF-44E3-9099-C40C66FF867C}">
                  <a14:compatExt spid="_x0000_s17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7632" name="Button 2272" hidden="1">
              <a:extLst>
                <a:ext uri="{63B3BB69-23CF-44E3-9099-C40C66FF867C}">
                  <a14:compatExt spid="_x0000_s176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7634" name="Button 2274" hidden="1">
              <a:extLst>
                <a:ext uri="{63B3BB69-23CF-44E3-9099-C40C66FF867C}">
                  <a14:compatExt spid="_x0000_s176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7646" name="Button 2286" hidden="1">
              <a:extLst>
                <a:ext uri="{63B3BB69-23CF-44E3-9099-C40C66FF867C}">
                  <a14:compatExt spid="_x0000_s17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7647" name="Button 2287" hidden="1">
              <a:extLst>
                <a:ext uri="{63B3BB69-23CF-44E3-9099-C40C66FF867C}">
                  <a14:compatExt spid="_x0000_s176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7648" name="Button 2288" hidden="1">
              <a:extLst>
                <a:ext uri="{63B3BB69-23CF-44E3-9099-C40C66FF867C}">
                  <a14:compatExt spid="_x0000_s176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649" name="Button 2289" hidden="1">
              <a:extLst>
                <a:ext uri="{63B3BB69-23CF-44E3-9099-C40C66FF867C}">
                  <a14:compatExt spid="_x0000_s176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7650" name="Button 2290" hidden="1">
              <a:extLst>
                <a:ext uri="{63B3BB69-23CF-44E3-9099-C40C66FF867C}">
                  <a14:compatExt spid="_x0000_s176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7652" name="Button 2292" hidden="1">
              <a:extLst>
                <a:ext uri="{63B3BB69-23CF-44E3-9099-C40C66FF867C}">
                  <a14:compatExt spid="_x0000_s176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7686" name="Button 2326" hidden="1">
              <a:extLst>
                <a:ext uri="{63B3BB69-23CF-44E3-9099-C40C66FF867C}">
                  <a14:compatExt spid="_x0000_s1768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7687" name="Button 2327" hidden="1">
              <a:extLst>
                <a:ext uri="{63B3BB69-23CF-44E3-9099-C40C66FF867C}">
                  <a14:compatExt spid="_x0000_s17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7688" name="Button 2328" hidden="1">
              <a:extLst>
                <a:ext uri="{63B3BB69-23CF-44E3-9099-C40C66FF867C}">
                  <a14:compatExt spid="_x0000_s1768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693" name="Button 2333" hidden="1">
              <a:extLst>
                <a:ext uri="{63B3BB69-23CF-44E3-9099-C40C66FF867C}">
                  <a14:compatExt spid="_x0000_s17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7694" name="Button 2334" hidden="1">
              <a:extLst>
                <a:ext uri="{63B3BB69-23CF-44E3-9099-C40C66FF867C}">
                  <a14:compatExt spid="_x0000_s17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7696" name="Button 2336" hidden="1">
              <a:extLst>
                <a:ext uri="{63B3BB69-23CF-44E3-9099-C40C66FF867C}">
                  <a14:compatExt spid="_x0000_s17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697" name="Button 2337" hidden="1">
              <a:extLst>
                <a:ext uri="{63B3BB69-23CF-44E3-9099-C40C66FF867C}">
                  <a14:compatExt spid="_x0000_s17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700" name="Button 2340" hidden="1">
              <a:extLst>
                <a:ext uri="{63B3BB69-23CF-44E3-9099-C40C66FF867C}">
                  <a14:compatExt spid="_x0000_s17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701" name="Button 2341" hidden="1">
              <a:extLst>
                <a:ext uri="{63B3BB69-23CF-44E3-9099-C40C66FF867C}">
                  <a14:compatExt spid="_x0000_s17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7702" name="Button 2342" hidden="1">
              <a:extLst>
                <a:ext uri="{63B3BB69-23CF-44E3-9099-C40C66FF867C}">
                  <a14:compatExt spid="_x0000_s17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704" name="Button 2344" hidden="1">
              <a:extLst>
                <a:ext uri="{63B3BB69-23CF-44E3-9099-C40C66FF867C}">
                  <a14:compatExt spid="_x0000_s17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7705" name="Button 2345" hidden="1">
              <a:extLst>
                <a:ext uri="{63B3BB69-23CF-44E3-9099-C40C66FF867C}">
                  <a14:compatExt spid="_x0000_s17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7725" name="Button 2365" hidden="1">
              <a:extLst>
                <a:ext uri="{63B3BB69-23CF-44E3-9099-C40C66FF867C}">
                  <a14:compatExt spid="_x0000_s177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7729" name="Button 2369" hidden="1">
              <a:extLst>
                <a:ext uri="{63B3BB69-23CF-44E3-9099-C40C66FF867C}">
                  <a14:compatExt spid="_x0000_s177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7730" name="Button 2370" hidden="1">
              <a:extLst>
                <a:ext uri="{63B3BB69-23CF-44E3-9099-C40C66FF867C}">
                  <a14:compatExt spid="_x0000_s17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7732" name="Button 2372" hidden="1">
              <a:extLst>
                <a:ext uri="{63B3BB69-23CF-44E3-9099-C40C66FF867C}">
                  <a14:compatExt spid="_x0000_s17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7734" name="Button 2374" hidden="1">
              <a:extLst>
                <a:ext uri="{63B3BB69-23CF-44E3-9099-C40C66FF867C}">
                  <a14:compatExt spid="_x0000_s177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7735" name="Button 2375" hidden="1">
              <a:extLst>
                <a:ext uri="{63B3BB69-23CF-44E3-9099-C40C66FF867C}">
                  <a14:compatExt spid="_x0000_s17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736" name="Button 2376" hidden="1">
              <a:extLst>
                <a:ext uri="{63B3BB69-23CF-44E3-9099-C40C66FF867C}">
                  <a14:compatExt spid="_x0000_s177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7737" name="Button 2377" hidden="1">
              <a:extLst>
                <a:ext uri="{63B3BB69-23CF-44E3-9099-C40C66FF867C}">
                  <a14:compatExt spid="_x0000_s177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749" name="Button 2389" hidden="1">
              <a:extLst>
                <a:ext uri="{63B3BB69-23CF-44E3-9099-C40C66FF867C}">
                  <a14:compatExt spid="_x0000_s17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7751" name="Button 2391" hidden="1">
              <a:extLst>
                <a:ext uri="{63B3BB69-23CF-44E3-9099-C40C66FF867C}">
                  <a14:compatExt spid="_x0000_s17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7754" name="Button 2394" hidden="1">
              <a:extLst>
                <a:ext uri="{63B3BB69-23CF-44E3-9099-C40C66FF867C}">
                  <a14:compatExt spid="_x0000_s177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755" name="Button 2395" hidden="1">
              <a:extLst>
                <a:ext uri="{63B3BB69-23CF-44E3-9099-C40C66FF867C}">
                  <a14:compatExt spid="_x0000_s177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7757" name="Button 2397" hidden="1">
              <a:extLst>
                <a:ext uri="{63B3BB69-23CF-44E3-9099-C40C66FF867C}">
                  <a14:compatExt spid="_x0000_s177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7767" name="Button 2407" hidden="1">
              <a:extLst>
                <a:ext uri="{63B3BB69-23CF-44E3-9099-C40C66FF867C}">
                  <a14:compatExt spid="_x0000_s17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7768" name="Button 2408" hidden="1">
              <a:extLst>
                <a:ext uri="{63B3BB69-23CF-44E3-9099-C40C66FF867C}">
                  <a14:compatExt spid="_x0000_s17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7769" name="Button 2409" hidden="1">
              <a:extLst>
                <a:ext uri="{63B3BB69-23CF-44E3-9099-C40C66FF867C}">
                  <a14:compatExt spid="_x0000_s17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770" name="Button 2410" hidden="1">
              <a:extLst>
                <a:ext uri="{63B3BB69-23CF-44E3-9099-C40C66FF867C}">
                  <a14:compatExt spid="_x0000_s177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7771" name="Button 2411" hidden="1">
              <a:extLst>
                <a:ext uri="{63B3BB69-23CF-44E3-9099-C40C66FF867C}">
                  <a14:compatExt spid="_x0000_s177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7772" name="Button 2412" hidden="1">
              <a:extLst>
                <a:ext uri="{63B3BB69-23CF-44E3-9099-C40C66FF867C}">
                  <a14:compatExt spid="_x0000_s177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774" name="Button 2414" hidden="1">
              <a:extLst>
                <a:ext uri="{63B3BB69-23CF-44E3-9099-C40C66FF867C}">
                  <a14:compatExt spid="_x0000_s177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775" name="Button 2415" hidden="1">
              <a:extLst>
                <a:ext uri="{63B3BB69-23CF-44E3-9099-C40C66FF867C}">
                  <a14:compatExt spid="_x0000_s17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7776" name="Button 2416" hidden="1">
              <a:extLst>
                <a:ext uri="{63B3BB69-23CF-44E3-9099-C40C66FF867C}">
                  <a14:compatExt spid="_x0000_s177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7777" name="Button 2417" hidden="1">
              <a:extLst>
                <a:ext uri="{63B3BB69-23CF-44E3-9099-C40C66FF867C}">
                  <a14:compatExt spid="_x0000_s177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7778" name="Button 2418" hidden="1">
              <a:extLst>
                <a:ext uri="{63B3BB69-23CF-44E3-9099-C40C66FF867C}">
                  <a14:compatExt spid="_x0000_s17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7789" name="Button 2429" hidden="1">
              <a:extLst>
                <a:ext uri="{63B3BB69-23CF-44E3-9099-C40C66FF867C}">
                  <a14:compatExt spid="_x0000_s17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7790" name="Button 2430" hidden="1">
              <a:extLst>
                <a:ext uri="{63B3BB69-23CF-44E3-9099-C40C66FF867C}">
                  <a14:compatExt spid="_x0000_s17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7791" name="Button 2431" hidden="1">
              <a:extLst>
                <a:ext uri="{63B3BB69-23CF-44E3-9099-C40C66FF867C}">
                  <a14:compatExt spid="_x0000_s177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792" name="Button 2432" hidden="1">
              <a:extLst>
                <a:ext uri="{63B3BB69-23CF-44E3-9099-C40C66FF867C}">
                  <a14:compatExt spid="_x0000_s177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793" name="Button 2433" hidden="1">
              <a:extLst>
                <a:ext uri="{63B3BB69-23CF-44E3-9099-C40C66FF867C}">
                  <a14:compatExt spid="_x0000_s17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794" name="Button 2434" hidden="1">
              <a:extLst>
                <a:ext uri="{63B3BB69-23CF-44E3-9099-C40C66FF867C}">
                  <a14:compatExt spid="_x0000_s17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795" name="Button 2435" hidden="1">
              <a:extLst>
                <a:ext uri="{63B3BB69-23CF-44E3-9099-C40C66FF867C}">
                  <a14:compatExt spid="_x0000_s17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812" name="Button 2452" hidden="1">
              <a:extLst>
                <a:ext uri="{63B3BB69-23CF-44E3-9099-C40C66FF867C}">
                  <a14:compatExt spid="_x0000_s17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814" name="Button 2454" hidden="1">
              <a:extLst>
                <a:ext uri="{63B3BB69-23CF-44E3-9099-C40C66FF867C}">
                  <a14:compatExt spid="_x0000_s17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815" name="Button 2455" hidden="1">
              <a:extLst>
                <a:ext uri="{63B3BB69-23CF-44E3-9099-C40C66FF867C}">
                  <a14:compatExt spid="_x0000_s17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978" name="Button 2618" hidden="1">
              <a:extLst>
                <a:ext uri="{63B3BB69-23CF-44E3-9099-C40C66FF867C}">
                  <a14:compatExt spid="_x0000_s1797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980" name="Button 2620" hidden="1">
              <a:extLst>
                <a:ext uri="{63B3BB69-23CF-44E3-9099-C40C66FF867C}">
                  <a14:compatExt spid="_x0000_s1798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985" name="Button 2625" hidden="1">
              <a:extLst>
                <a:ext uri="{63B3BB69-23CF-44E3-9099-C40C66FF867C}">
                  <a14:compatExt spid="_x0000_s17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8038" name="Button 2678" hidden="1">
              <a:extLst>
                <a:ext uri="{63B3BB69-23CF-44E3-9099-C40C66FF867C}">
                  <a14:compatExt spid="_x0000_s180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8039" name="Button 2679" hidden="1">
              <a:extLst>
                <a:ext uri="{63B3BB69-23CF-44E3-9099-C40C66FF867C}">
                  <a14:compatExt spid="_x0000_s18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8040" name="Button 2680" hidden="1">
              <a:extLst>
                <a:ext uri="{63B3BB69-23CF-44E3-9099-C40C66FF867C}">
                  <a14:compatExt spid="_x0000_s180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8046" name="Button 2686" hidden="1">
              <a:extLst>
                <a:ext uri="{63B3BB69-23CF-44E3-9099-C40C66FF867C}">
                  <a14:compatExt spid="_x0000_s18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8047" name="Button 2687" hidden="1">
              <a:extLst>
                <a:ext uri="{63B3BB69-23CF-44E3-9099-C40C66FF867C}">
                  <a14:compatExt spid="_x0000_s18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8048" name="Button 2688" hidden="1">
              <a:extLst>
                <a:ext uri="{63B3BB69-23CF-44E3-9099-C40C66FF867C}">
                  <a14:compatExt spid="_x0000_s18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8049" name="Button 2689" hidden="1">
              <a:extLst>
                <a:ext uri="{63B3BB69-23CF-44E3-9099-C40C66FF867C}">
                  <a14:compatExt spid="_x0000_s18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8050" name="Button 2690" hidden="1">
              <a:extLst>
                <a:ext uri="{63B3BB69-23CF-44E3-9099-C40C66FF867C}">
                  <a14:compatExt spid="_x0000_s18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8051" name="Button 2691" hidden="1">
              <a:extLst>
                <a:ext uri="{63B3BB69-23CF-44E3-9099-C40C66FF867C}">
                  <a14:compatExt spid="_x0000_s18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8052" name="Button 2692" hidden="1">
              <a:extLst>
                <a:ext uri="{63B3BB69-23CF-44E3-9099-C40C66FF867C}">
                  <a14:compatExt spid="_x0000_s18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8054" name="Button 2694" hidden="1">
              <a:extLst>
                <a:ext uri="{63B3BB69-23CF-44E3-9099-C40C66FF867C}">
                  <a14:compatExt spid="_x0000_s18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8055" name="Button 2695" hidden="1">
              <a:extLst>
                <a:ext uri="{63B3BB69-23CF-44E3-9099-C40C66FF867C}">
                  <a14:compatExt spid="_x0000_s18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8056" name="Button 2696" hidden="1">
              <a:extLst>
                <a:ext uri="{63B3BB69-23CF-44E3-9099-C40C66FF867C}">
                  <a14:compatExt spid="_x0000_s18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8057" name="Button 2697" hidden="1">
              <a:extLst>
                <a:ext uri="{63B3BB69-23CF-44E3-9099-C40C66FF867C}">
                  <a14:compatExt spid="_x0000_s18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8058" name="Button 2698" hidden="1">
              <a:extLst>
                <a:ext uri="{63B3BB69-23CF-44E3-9099-C40C66FF867C}">
                  <a14:compatExt spid="_x0000_s18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8059" name="Button 2699" hidden="1">
              <a:extLst>
                <a:ext uri="{63B3BB69-23CF-44E3-9099-C40C66FF867C}">
                  <a14:compatExt spid="_x0000_s18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8060" name="Button 2700" hidden="1">
              <a:extLst>
                <a:ext uri="{63B3BB69-23CF-44E3-9099-C40C66FF867C}">
                  <a14:compatExt spid="_x0000_s18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8061" name="Button 2701" hidden="1">
              <a:extLst>
                <a:ext uri="{63B3BB69-23CF-44E3-9099-C40C66FF867C}">
                  <a14:compatExt spid="_x0000_s18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8062" name="Button 2702" hidden="1">
              <a:extLst>
                <a:ext uri="{63B3BB69-23CF-44E3-9099-C40C66FF867C}">
                  <a14:compatExt spid="_x0000_s18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8063" name="Button 2703" hidden="1">
              <a:extLst>
                <a:ext uri="{63B3BB69-23CF-44E3-9099-C40C66FF867C}">
                  <a14:compatExt spid="_x0000_s18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8064" name="Button 2704" hidden="1">
              <a:extLst>
                <a:ext uri="{63B3BB69-23CF-44E3-9099-C40C66FF867C}">
                  <a14:compatExt spid="_x0000_s18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8068" name="Button 2708" hidden="1">
              <a:extLst>
                <a:ext uri="{63B3BB69-23CF-44E3-9099-C40C66FF867C}">
                  <a14:compatExt spid="_x0000_s18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8069" name="Button 2709" hidden="1">
              <a:extLst>
                <a:ext uri="{63B3BB69-23CF-44E3-9099-C40C66FF867C}">
                  <a14:compatExt spid="_x0000_s18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8071" name="Button 2711" hidden="1">
              <a:extLst>
                <a:ext uri="{63B3BB69-23CF-44E3-9099-C40C66FF867C}">
                  <a14:compatExt spid="_x0000_s18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8076" name="Button 2716" hidden="1">
              <a:extLst>
                <a:ext uri="{63B3BB69-23CF-44E3-9099-C40C66FF867C}">
                  <a14:compatExt spid="_x0000_s18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8077" name="Button 2717" hidden="1">
              <a:extLst>
                <a:ext uri="{63B3BB69-23CF-44E3-9099-C40C66FF867C}">
                  <a14:compatExt spid="_x0000_s18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8078" name="Button 2718" hidden="1">
              <a:extLst>
                <a:ext uri="{63B3BB69-23CF-44E3-9099-C40C66FF867C}">
                  <a14:compatExt spid="_x0000_s18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8079" name="Button 2719" hidden="1">
              <a:extLst>
                <a:ext uri="{63B3BB69-23CF-44E3-9099-C40C66FF867C}">
                  <a14:compatExt spid="_x0000_s18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8080" name="Button 2720" hidden="1">
              <a:extLst>
                <a:ext uri="{63B3BB69-23CF-44E3-9099-C40C66FF867C}">
                  <a14:compatExt spid="_x0000_s18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8081" name="Button 2721" hidden="1">
              <a:extLst>
                <a:ext uri="{63B3BB69-23CF-44E3-9099-C40C66FF867C}">
                  <a14:compatExt spid="_x0000_s18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8082" name="Button 2722" hidden="1">
              <a:extLst>
                <a:ext uri="{63B3BB69-23CF-44E3-9099-C40C66FF867C}">
                  <a14:compatExt spid="_x0000_s18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8083" name="Button 2723" hidden="1">
              <a:extLst>
                <a:ext uri="{63B3BB69-23CF-44E3-9099-C40C66FF867C}">
                  <a14:compatExt spid="_x0000_s18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8084" name="Button 2724" hidden="1">
              <a:extLst>
                <a:ext uri="{63B3BB69-23CF-44E3-9099-C40C66FF867C}">
                  <a14:compatExt spid="_x0000_s18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8085" name="Button 2725" hidden="1">
              <a:extLst>
                <a:ext uri="{63B3BB69-23CF-44E3-9099-C40C66FF867C}">
                  <a14:compatExt spid="_x0000_s18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8086" name="Button 2726" hidden="1">
              <a:extLst>
                <a:ext uri="{63B3BB69-23CF-44E3-9099-C40C66FF867C}">
                  <a14:compatExt spid="_x0000_s18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8087" name="Button 2727" hidden="1">
              <a:extLst>
                <a:ext uri="{63B3BB69-23CF-44E3-9099-C40C66FF867C}">
                  <a14:compatExt spid="_x0000_s18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8088" name="Button 2728" hidden="1">
              <a:extLst>
                <a:ext uri="{63B3BB69-23CF-44E3-9099-C40C66FF867C}">
                  <a14:compatExt spid="_x0000_s18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8089" name="Button 2729" hidden="1">
              <a:extLst>
                <a:ext uri="{63B3BB69-23CF-44E3-9099-C40C66FF867C}">
                  <a14:compatExt spid="_x0000_s18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8090" name="Button 2730" hidden="1">
              <a:extLst>
                <a:ext uri="{63B3BB69-23CF-44E3-9099-C40C66FF867C}">
                  <a14:compatExt spid="_x0000_s18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8091" name="Button 2731" hidden="1">
              <a:extLst>
                <a:ext uri="{63B3BB69-23CF-44E3-9099-C40C66FF867C}">
                  <a14:compatExt spid="_x0000_s180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8092" name="Button 2732" hidden="1">
              <a:extLst>
                <a:ext uri="{63B3BB69-23CF-44E3-9099-C40C66FF867C}">
                  <a14:compatExt spid="_x0000_s18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8093" name="Button 2733" hidden="1">
              <a:extLst>
                <a:ext uri="{63B3BB69-23CF-44E3-9099-C40C66FF867C}">
                  <a14:compatExt spid="_x0000_s180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8221" name="Button 2861" hidden="1">
              <a:extLst>
                <a:ext uri="{63B3BB69-23CF-44E3-9099-C40C66FF867C}">
                  <a14:compatExt spid="_x0000_s1822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8222" name="Button 2862" hidden="1">
              <a:extLst>
                <a:ext uri="{63B3BB69-23CF-44E3-9099-C40C66FF867C}">
                  <a14:compatExt spid="_x0000_s182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8223" name="Button 2863" hidden="1">
              <a:extLst>
                <a:ext uri="{63B3BB69-23CF-44E3-9099-C40C66FF867C}">
                  <a14:compatExt spid="_x0000_s182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8228" name="Button 2868" hidden="1">
              <a:extLst>
                <a:ext uri="{63B3BB69-23CF-44E3-9099-C40C66FF867C}">
                  <a14:compatExt spid="_x0000_s182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8229" name="Button 2869" hidden="1">
              <a:extLst>
                <a:ext uri="{63B3BB69-23CF-44E3-9099-C40C66FF867C}">
                  <a14:compatExt spid="_x0000_s182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8230" name="Button 2870" hidden="1">
              <a:extLst>
                <a:ext uri="{63B3BB69-23CF-44E3-9099-C40C66FF867C}">
                  <a14:compatExt spid="_x0000_s182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8231" name="Button 2871" hidden="1">
              <a:extLst>
                <a:ext uri="{63B3BB69-23CF-44E3-9099-C40C66FF867C}">
                  <a14:compatExt spid="_x0000_s182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8232" name="Button 2872" hidden="1">
              <a:extLst>
                <a:ext uri="{63B3BB69-23CF-44E3-9099-C40C66FF867C}">
                  <a14:compatExt spid="_x0000_s182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8233" name="Button 2873" hidden="1">
              <a:extLst>
                <a:ext uri="{63B3BB69-23CF-44E3-9099-C40C66FF867C}">
                  <a14:compatExt spid="_x0000_s182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8234" name="Button 2874" hidden="1">
              <a:extLst>
                <a:ext uri="{63B3BB69-23CF-44E3-9099-C40C66FF867C}">
                  <a14:compatExt spid="_x0000_s182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8235" name="Button 2875" hidden="1">
              <a:extLst>
                <a:ext uri="{63B3BB69-23CF-44E3-9099-C40C66FF867C}">
                  <a14:compatExt spid="_x0000_s182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8236" name="Button 2876" hidden="1">
              <a:extLst>
                <a:ext uri="{63B3BB69-23CF-44E3-9099-C40C66FF867C}">
                  <a14:compatExt spid="_x0000_s182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8237" name="Button 2877" hidden="1">
              <a:extLst>
                <a:ext uri="{63B3BB69-23CF-44E3-9099-C40C66FF867C}">
                  <a14:compatExt spid="_x0000_s182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8238" name="Button 2878" hidden="1">
              <a:extLst>
                <a:ext uri="{63B3BB69-23CF-44E3-9099-C40C66FF867C}">
                  <a14:compatExt spid="_x0000_s182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8239" name="Button 2879" hidden="1">
              <a:extLst>
                <a:ext uri="{63B3BB69-23CF-44E3-9099-C40C66FF867C}">
                  <a14:compatExt spid="_x0000_s18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8240" name="Button 2880" hidden="1">
              <a:extLst>
                <a:ext uri="{63B3BB69-23CF-44E3-9099-C40C66FF867C}">
                  <a14:compatExt spid="_x0000_s182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8241" name="Button 2881" hidden="1">
              <a:extLst>
                <a:ext uri="{63B3BB69-23CF-44E3-9099-C40C66FF867C}">
                  <a14:compatExt spid="_x0000_s182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8242" name="Button 2882" hidden="1">
              <a:extLst>
                <a:ext uri="{63B3BB69-23CF-44E3-9099-C40C66FF867C}">
                  <a14:compatExt spid="_x0000_s182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8243" name="Button 2883" hidden="1">
              <a:extLst>
                <a:ext uri="{63B3BB69-23CF-44E3-9099-C40C66FF867C}">
                  <a14:compatExt spid="_x0000_s18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8244" name="Button 2884" hidden="1">
              <a:extLst>
                <a:ext uri="{63B3BB69-23CF-44E3-9099-C40C66FF867C}">
                  <a14:compatExt spid="_x0000_s18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8245" name="Button 2885" hidden="1">
              <a:extLst>
                <a:ext uri="{63B3BB69-23CF-44E3-9099-C40C66FF867C}">
                  <a14:compatExt spid="_x0000_s182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8246" name="Button 2886" hidden="1">
              <a:extLst>
                <a:ext uri="{63B3BB69-23CF-44E3-9099-C40C66FF867C}">
                  <a14:compatExt spid="_x0000_s18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8247" name="Button 2887" hidden="1">
              <a:extLst>
                <a:ext uri="{63B3BB69-23CF-44E3-9099-C40C66FF867C}">
                  <a14:compatExt spid="_x0000_s182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8248" name="Button 2888" hidden="1">
              <a:extLst>
                <a:ext uri="{63B3BB69-23CF-44E3-9099-C40C66FF867C}">
                  <a14:compatExt spid="_x0000_s182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8260" name="Button 2900" hidden="1">
              <a:extLst>
                <a:ext uri="{63B3BB69-23CF-44E3-9099-C40C66FF867C}">
                  <a14:compatExt spid="_x0000_s18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8261" name="Button 2901" hidden="1">
              <a:extLst>
                <a:ext uri="{63B3BB69-23CF-44E3-9099-C40C66FF867C}">
                  <a14:compatExt spid="_x0000_s18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8262" name="Button 2902" hidden="1">
              <a:extLst>
                <a:ext uri="{63B3BB69-23CF-44E3-9099-C40C66FF867C}">
                  <a14:compatExt spid="_x0000_s18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8263" name="Button 2903" hidden="1">
              <a:extLst>
                <a:ext uri="{63B3BB69-23CF-44E3-9099-C40C66FF867C}">
                  <a14:compatExt spid="_x0000_s18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8268" name="Button 2908" hidden="1">
              <a:extLst>
                <a:ext uri="{63B3BB69-23CF-44E3-9099-C40C66FF867C}">
                  <a14:compatExt spid="_x0000_s18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8269" name="Button 2909" hidden="1">
              <a:extLst>
                <a:ext uri="{63B3BB69-23CF-44E3-9099-C40C66FF867C}">
                  <a14:compatExt spid="_x0000_s18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8270" name="Button 2910" hidden="1">
              <a:extLst>
                <a:ext uri="{63B3BB69-23CF-44E3-9099-C40C66FF867C}">
                  <a14:compatExt spid="_x0000_s18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8271" name="Button 2911" hidden="1">
              <a:extLst>
                <a:ext uri="{63B3BB69-23CF-44E3-9099-C40C66FF867C}">
                  <a14:compatExt spid="_x0000_s18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8272" name="Button 2912" hidden="1">
              <a:extLst>
                <a:ext uri="{63B3BB69-23CF-44E3-9099-C40C66FF867C}">
                  <a14:compatExt spid="_x0000_s18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8273" name="Button 2913" hidden="1">
              <a:extLst>
                <a:ext uri="{63B3BB69-23CF-44E3-9099-C40C66FF867C}">
                  <a14:compatExt spid="_x0000_s18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8278" name="Button 2918" hidden="1">
              <a:extLst>
                <a:ext uri="{63B3BB69-23CF-44E3-9099-C40C66FF867C}">
                  <a14:compatExt spid="_x0000_s18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8279" name="Button 2919" hidden="1">
              <a:extLst>
                <a:ext uri="{63B3BB69-23CF-44E3-9099-C40C66FF867C}">
                  <a14:compatExt spid="_x0000_s18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8280" name="Button 2920" hidden="1">
              <a:extLst>
                <a:ext uri="{63B3BB69-23CF-44E3-9099-C40C66FF867C}">
                  <a14:compatExt spid="_x0000_s182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8289" name="Button 2929" hidden="1">
              <a:extLst>
                <a:ext uri="{63B3BB69-23CF-44E3-9099-C40C66FF867C}">
                  <a14:compatExt spid="_x0000_s182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8314" name="Button 2954" hidden="1">
              <a:extLst>
                <a:ext uri="{63B3BB69-23CF-44E3-9099-C40C66FF867C}">
                  <a14:compatExt spid="_x0000_s1831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8315" name="Button 2955" hidden="1">
              <a:extLst>
                <a:ext uri="{63B3BB69-23CF-44E3-9099-C40C66FF867C}">
                  <a14:compatExt spid="_x0000_s18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8316" name="Button 2956" hidden="1">
              <a:extLst>
                <a:ext uri="{63B3BB69-23CF-44E3-9099-C40C66FF867C}">
                  <a14:compatExt spid="_x0000_s1831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8321" name="Button 2961" hidden="1">
              <a:extLst>
                <a:ext uri="{63B3BB69-23CF-44E3-9099-C40C66FF867C}">
                  <a14:compatExt spid="_x0000_s183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8322" name="Button 2962" hidden="1">
              <a:extLst>
                <a:ext uri="{63B3BB69-23CF-44E3-9099-C40C66FF867C}">
                  <a14:compatExt spid="_x0000_s183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8323" name="Button 2963" hidden="1">
              <a:extLst>
                <a:ext uri="{63B3BB69-23CF-44E3-9099-C40C66FF867C}">
                  <a14:compatExt spid="_x0000_s183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8324" name="Button 2964" hidden="1">
              <a:extLst>
                <a:ext uri="{63B3BB69-23CF-44E3-9099-C40C66FF867C}">
                  <a14:compatExt spid="_x0000_s183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8325" name="Button 2965" hidden="1">
              <a:extLst>
                <a:ext uri="{63B3BB69-23CF-44E3-9099-C40C66FF867C}">
                  <a14:compatExt spid="_x0000_s183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8326" name="Button 2966" hidden="1">
              <a:extLst>
                <a:ext uri="{63B3BB69-23CF-44E3-9099-C40C66FF867C}">
                  <a14:compatExt spid="_x0000_s183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8327" name="Button 2967" hidden="1">
              <a:extLst>
                <a:ext uri="{63B3BB69-23CF-44E3-9099-C40C66FF867C}">
                  <a14:compatExt spid="_x0000_s183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8328" name="Button 2968" hidden="1">
              <a:extLst>
                <a:ext uri="{63B3BB69-23CF-44E3-9099-C40C66FF867C}">
                  <a14:compatExt spid="_x0000_s183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8329" name="Button 2969" hidden="1">
              <a:extLst>
                <a:ext uri="{63B3BB69-23CF-44E3-9099-C40C66FF867C}">
                  <a14:compatExt spid="_x0000_s183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8330" name="Button 2970" hidden="1">
              <a:extLst>
                <a:ext uri="{63B3BB69-23CF-44E3-9099-C40C66FF867C}">
                  <a14:compatExt spid="_x0000_s183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8331" name="Button 2971" hidden="1">
              <a:extLst>
                <a:ext uri="{63B3BB69-23CF-44E3-9099-C40C66FF867C}">
                  <a14:compatExt spid="_x0000_s183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8332" name="Button 2972" hidden="1">
              <a:extLst>
                <a:ext uri="{63B3BB69-23CF-44E3-9099-C40C66FF867C}">
                  <a14:compatExt spid="_x0000_s183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8333" name="Button 2973" hidden="1">
              <a:extLst>
                <a:ext uri="{63B3BB69-23CF-44E3-9099-C40C66FF867C}">
                  <a14:compatExt spid="_x0000_s183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8334" name="Button 2974" hidden="1">
              <a:extLst>
                <a:ext uri="{63B3BB69-23CF-44E3-9099-C40C66FF867C}">
                  <a14:compatExt spid="_x0000_s183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8335" name="Button 2975" hidden="1">
              <a:extLst>
                <a:ext uri="{63B3BB69-23CF-44E3-9099-C40C66FF867C}">
                  <a14:compatExt spid="_x0000_s183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8336" name="Button 2976" hidden="1">
              <a:extLst>
                <a:ext uri="{63B3BB69-23CF-44E3-9099-C40C66FF867C}">
                  <a14:compatExt spid="_x0000_s183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8347" name="Button 2987" hidden="1">
              <a:extLst>
                <a:ext uri="{63B3BB69-23CF-44E3-9099-C40C66FF867C}">
                  <a14:compatExt spid="_x0000_s183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8348" name="Button 2988" hidden="1">
              <a:extLst>
                <a:ext uri="{63B3BB69-23CF-44E3-9099-C40C66FF867C}">
                  <a14:compatExt spid="_x0000_s183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8349" name="Button 2989" hidden="1">
              <a:extLst>
                <a:ext uri="{63B3BB69-23CF-44E3-9099-C40C66FF867C}">
                  <a14:compatExt spid="_x0000_s183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8350" name="Button 2990" hidden="1">
              <a:extLst>
                <a:ext uri="{63B3BB69-23CF-44E3-9099-C40C66FF867C}">
                  <a14:compatExt spid="_x0000_s183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8351" name="Button 2991" hidden="1">
              <a:extLst>
                <a:ext uri="{63B3BB69-23CF-44E3-9099-C40C66FF867C}">
                  <a14:compatExt spid="_x0000_s183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8352" name="Button 2992" hidden="1">
              <a:extLst>
                <a:ext uri="{63B3BB69-23CF-44E3-9099-C40C66FF867C}">
                  <a14:compatExt spid="_x0000_s183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8379" name="Button 3019" hidden="1">
              <a:extLst>
                <a:ext uri="{63B3BB69-23CF-44E3-9099-C40C66FF867C}">
                  <a14:compatExt spid="_x0000_s1837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8380" name="Button 3020" hidden="1">
              <a:extLst>
                <a:ext uri="{63B3BB69-23CF-44E3-9099-C40C66FF867C}">
                  <a14:compatExt spid="_x0000_s183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8381" name="Button 3021" hidden="1">
              <a:extLst>
                <a:ext uri="{63B3BB69-23CF-44E3-9099-C40C66FF867C}">
                  <a14:compatExt spid="_x0000_s1838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8386" name="Button 3026" hidden="1">
              <a:extLst>
                <a:ext uri="{63B3BB69-23CF-44E3-9099-C40C66FF867C}">
                  <a14:compatExt spid="_x0000_s183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8387" name="Button 3027" hidden="1">
              <a:extLst>
                <a:ext uri="{63B3BB69-23CF-44E3-9099-C40C66FF867C}">
                  <a14:compatExt spid="_x0000_s183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8388" name="Button 3028" hidden="1">
              <a:extLst>
                <a:ext uri="{63B3BB69-23CF-44E3-9099-C40C66FF867C}">
                  <a14:compatExt spid="_x0000_s18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8389" name="Button 3029" hidden="1">
              <a:extLst>
                <a:ext uri="{63B3BB69-23CF-44E3-9099-C40C66FF867C}">
                  <a14:compatExt spid="_x0000_s183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8390" name="Button 3030" hidden="1">
              <a:extLst>
                <a:ext uri="{63B3BB69-23CF-44E3-9099-C40C66FF867C}">
                  <a14:compatExt spid="_x0000_s18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8391" name="Button 3031" hidden="1">
              <a:extLst>
                <a:ext uri="{63B3BB69-23CF-44E3-9099-C40C66FF867C}">
                  <a14:compatExt spid="_x0000_s183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8392" name="Button 3032" hidden="1">
              <a:extLst>
                <a:ext uri="{63B3BB69-23CF-44E3-9099-C40C66FF867C}">
                  <a14:compatExt spid="_x0000_s183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8393" name="Button 3033" hidden="1">
              <a:extLst>
                <a:ext uri="{63B3BB69-23CF-44E3-9099-C40C66FF867C}">
                  <a14:compatExt spid="_x0000_s18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8394" name="Button 3034" hidden="1">
              <a:extLst>
                <a:ext uri="{63B3BB69-23CF-44E3-9099-C40C66FF867C}">
                  <a14:compatExt spid="_x0000_s18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8395" name="Button 3035" hidden="1">
              <a:extLst>
                <a:ext uri="{63B3BB69-23CF-44E3-9099-C40C66FF867C}">
                  <a14:compatExt spid="_x0000_s18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8396" name="Button 3036" hidden="1">
              <a:extLst>
                <a:ext uri="{63B3BB69-23CF-44E3-9099-C40C66FF867C}">
                  <a14:compatExt spid="_x0000_s183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8397" name="Button 3037" hidden="1">
              <a:extLst>
                <a:ext uri="{63B3BB69-23CF-44E3-9099-C40C66FF867C}">
                  <a14:compatExt spid="_x0000_s183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8398" name="Button 3038" hidden="1">
              <a:extLst>
                <a:ext uri="{63B3BB69-23CF-44E3-9099-C40C66FF867C}">
                  <a14:compatExt spid="_x0000_s183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8399" name="Button 3039" hidden="1">
              <a:extLst>
                <a:ext uri="{63B3BB69-23CF-44E3-9099-C40C66FF867C}">
                  <a14:compatExt spid="_x0000_s183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8400" name="Button 3040" hidden="1">
              <a:extLst>
                <a:ext uri="{63B3BB69-23CF-44E3-9099-C40C66FF867C}">
                  <a14:compatExt spid="_x0000_s184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8401" name="Button 3041" hidden="1">
              <a:extLst>
                <a:ext uri="{63B3BB69-23CF-44E3-9099-C40C66FF867C}">
                  <a14:compatExt spid="_x0000_s18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8402" name="Button 3042" hidden="1">
              <a:extLst>
                <a:ext uri="{63B3BB69-23CF-44E3-9099-C40C66FF867C}">
                  <a14:compatExt spid="_x0000_s184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8403" name="Button 3043" hidden="1">
              <a:extLst>
                <a:ext uri="{63B3BB69-23CF-44E3-9099-C40C66FF867C}">
                  <a14:compatExt spid="_x0000_s18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8404" name="Button 3044" hidden="1">
              <a:extLst>
                <a:ext uri="{63B3BB69-23CF-44E3-9099-C40C66FF867C}">
                  <a14:compatExt spid="_x0000_s184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8406" name="Button 3046" hidden="1">
              <a:extLst>
                <a:ext uri="{63B3BB69-23CF-44E3-9099-C40C66FF867C}">
                  <a14:compatExt spid="_x0000_s184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8407" name="Button 3047" hidden="1">
              <a:extLst>
                <a:ext uri="{63B3BB69-23CF-44E3-9099-C40C66FF867C}">
                  <a14:compatExt spid="_x0000_s184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22545" name="Button 3089" hidden="1">
              <a:extLst>
                <a:ext uri="{63B3BB69-23CF-44E3-9099-C40C66FF867C}">
                  <a14:compatExt spid="_x0000_s225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22546" name="Button 3090" hidden="1">
              <a:extLst>
                <a:ext uri="{63B3BB69-23CF-44E3-9099-C40C66FF867C}">
                  <a14:compatExt spid="_x0000_s22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22547" name="Button 3091" hidden="1">
              <a:extLst>
                <a:ext uri="{63B3BB69-23CF-44E3-9099-C40C66FF867C}">
                  <a14:compatExt spid="_x0000_s225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22552" name="Button 3096" hidden="1">
              <a:extLst>
                <a:ext uri="{63B3BB69-23CF-44E3-9099-C40C66FF867C}">
                  <a14:compatExt spid="_x0000_s22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22553" name="Button 3097" hidden="1">
              <a:extLst>
                <a:ext uri="{63B3BB69-23CF-44E3-9099-C40C66FF867C}">
                  <a14:compatExt spid="_x0000_s22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22554" name="Button 3098" hidden="1">
              <a:extLst>
                <a:ext uri="{63B3BB69-23CF-44E3-9099-C40C66FF867C}">
                  <a14:compatExt spid="_x0000_s22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22555" name="Button 3099" hidden="1">
              <a:extLst>
                <a:ext uri="{63B3BB69-23CF-44E3-9099-C40C66FF867C}">
                  <a14:compatExt spid="_x0000_s22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22563" name="Button 3107" hidden="1">
              <a:extLst>
                <a:ext uri="{63B3BB69-23CF-44E3-9099-C40C66FF867C}">
                  <a14:compatExt spid="_x0000_s22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22585" name="Button 3129" hidden="1">
              <a:extLst>
                <a:ext uri="{63B3BB69-23CF-44E3-9099-C40C66FF867C}">
                  <a14:compatExt spid="_x0000_s2258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22586" name="Button 3130" hidden="1">
              <a:extLst>
                <a:ext uri="{63B3BB69-23CF-44E3-9099-C40C66FF867C}">
                  <a14:compatExt spid="_x0000_s22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22587" name="Button 3131" hidden="1">
              <a:extLst>
                <a:ext uri="{63B3BB69-23CF-44E3-9099-C40C66FF867C}">
                  <a14:compatExt spid="_x0000_s2258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22592" name="Button 3136" hidden="1">
              <a:extLst>
                <a:ext uri="{63B3BB69-23CF-44E3-9099-C40C66FF867C}">
                  <a14:compatExt spid="_x0000_s22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22593" name="Button 3137" hidden="1">
              <a:extLst>
                <a:ext uri="{63B3BB69-23CF-44E3-9099-C40C66FF867C}">
                  <a14:compatExt spid="_x0000_s225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22594" name="Button 3138" hidden="1">
              <a:extLst>
                <a:ext uri="{63B3BB69-23CF-44E3-9099-C40C66FF867C}">
                  <a14:compatExt spid="_x0000_s225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22595" name="Button 3139" hidden="1">
              <a:extLst>
                <a:ext uri="{63B3BB69-23CF-44E3-9099-C40C66FF867C}">
                  <a14:compatExt spid="_x0000_s22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22601" name="Button 3145" hidden="1">
              <a:extLst>
                <a:ext uri="{63B3BB69-23CF-44E3-9099-C40C66FF867C}">
                  <a14:compatExt spid="_x0000_s226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22622" name="Button 3166" hidden="1">
              <a:extLst>
                <a:ext uri="{63B3BB69-23CF-44E3-9099-C40C66FF867C}">
                  <a14:compatExt spid="_x0000_s2262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22623" name="Button 3167" hidden="1">
              <a:extLst>
                <a:ext uri="{63B3BB69-23CF-44E3-9099-C40C66FF867C}">
                  <a14:compatExt spid="_x0000_s22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22624" name="Button 3168" hidden="1">
              <a:extLst>
                <a:ext uri="{63B3BB69-23CF-44E3-9099-C40C66FF867C}">
                  <a14:compatExt spid="_x0000_s2262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22630" name="Button 3174" hidden="1">
              <a:extLst>
                <a:ext uri="{63B3BB69-23CF-44E3-9099-C40C66FF867C}">
                  <a14:compatExt spid="_x0000_s226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22631" name="Button 3175" hidden="1">
              <a:extLst>
                <a:ext uri="{63B3BB69-23CF-44E3-9099-C40C66FF867C}">
                  <a14:compatExt spid="_x0000_s22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22632" name="Button 3176" hidden="1">
              <a:extLst>
                <a:ext uri="{63B3BB69-23CF-44E3-9099-C40C66FF867C}">
                  <a14:compatExt spid="_x0000_s226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22633" name="Button 3177" hidden="1">
              <a:extLst>
                <a:ext uri="{63B3BB69-23CF-44E3-9099-C40C66FF867C}">
                  <a14:compatExt spid="_x0000_s22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22634" name="Button 3178" hidden="1">
              <a:extLst>
                <a:ext uri="{63B3BB69-23CF-44E3-9099-C40C66FF867C}">
                  <a14:compatExt spid="_x0000_s226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22635" name="Button 3179" hidden="1">
              <a:extLst>
                <a:ext uri="{63B3BB69-23CF-44E3-9099-C40C66FF867C}">
                  <a14:compatExt spid="_x0000_s22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22636" name="Button 3180" hidden="1">
              <a:extLst>
                <a:ext uri="{63B3BB69-23CF-44E3-9099-C40C66FF867C}">
                  <a14:compatExt spid="_x0000_s226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22637" name="Button 3181" hidden="1">
              <a:extLst>
                <a:ext uri="{63B3BB69-23CF-44E3-9099-C40C66FF867C}">
                  <a14:compatExt spid="_x0000_s226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22638" name="Button 3182" hidden="1">
              <a:extLst>
                <a:ext uri="{63B3BB69-23CF-44E3-9099-C40C66FF867C}">
                  <a14:compatExt spid="_x0000_s22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22639" name="Button 3183" hidden="1">
              <a:extLst>
                <a:ext uri="{63B3BB69-23CF-44E3-9099-C40C66FF867C}">
                  <a14:compatExt spid="_x0000_s22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22640" name="Button 3184" hidden="1">
              <a:extLst>
                <a:ext uri="{63B3BB69-23CF-44E3-9099-C40C66FF867C}">
                  <a14:compatExt spid="_x0000_s226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22641" name="Button 3185" hidden="1">
              <a:extLst>
                <a:ext uri="{63B3BB69-23CF-44E3-9099-C40C66FF867C}">
                  <a14:compatExt spid="_x0000_s22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22642" name="Button 3186" hidden="1">
              <a:extLst>
                <a:ext uri="{63B3BB69-23CF-44E3-9099-C40C66FF867C}">
                  <a14:compatExt spid="_x0000_s226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22643" name="Button 3187" hidden="1">
              <a:extLst>
                <a:ext uri="{63B3BB69-23CF-44E3-9099-C40C66FF867C}">
                  <a14:compatExt spid="_x0000_s226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22644" name="Button 3188" hidden="1">
              <a:extLst>
                <a:ext uri="{63B3BB69-23CF-44E3-9099-C40C66FF867C}">
                  <a14:compatExt spid="_x0000_s22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22645" name="Button 3189" hidden="1">
              <a:extLst>
                <a:ext uri="{63B3BB69-23CF-44E3-9099-C40C66FF867C}">
                  <a14:compatExt spid="_x0000_s22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22646" name="Button 3190" hidden="1">
              <a:extLst>
                <a:ext uri="{63B3BB69-23CF-44E3-9099-C40C66FF867C}">
                  <a14:compatExt spid="_x0000_s22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22647" name="Button 3191" hidden="1">
              <a:extLst>
                <a:ext uri="{63B3BB69-23CF-44E3-9099-C40C66FF867C}">
                  <a14:compatExt spid="_x0000_s226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22648" name="Button 3192" hidden="1">
              <a:extLst>
                <a:ext uri="{63B3BB69-23CF-44E3-9099-C40C66FF867C}">
                  <a14:compatExt spid="_x0000_s226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22660" name="Button 3204" hidden="1">
              <a:extLst>
                <a:ext uri="{63B3BB69-23CF-44E3-9099-C40C66FF867C}">
                  <a14:compatExt spid="_x0000_s22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22661" name="Button 3205" hidden="1">
              <a:extLst>
                <a:ext uri="{63B3BB69-23CF-44E3-9099-C40C66FF867C}">
                  <a14:compatExt spid="_x0000_s226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22662" name="Button 3206" hidden="1">
              <a:extLst>
                <a:ext uri="{63B3BB69-23CF-44E3-9099-C40C66FF867C}">
                  <a14:compatExt spid="_x0000_s22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22663" name="Button 3207" hidden="1">
              <a:extLst>
                <a:ext uri="{63B3BB69-23CF-44E3-9099-C40C66FF867C}">
                  <a14:compatExt spid="_x0000_s226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22667" name="Button 3211" hidden="1">
              <a:extLst>
                <a:ext uri="{63B3BB69-23CF-44E3-9099-C40C66FF867C}">
                  <a14:compatExt spid="_x0000_s22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22668" name="Button 3212" hidden="1">
              <a:extLst>
                <a:ext uri="{63B3BB69-23CF-44E3-9099-C40C66FF867C}">
                  <a14:compatExt spid="_x0000_s22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22669" name="Button 3213" hidden="1">
              <a:extLst>
                <a:ext uri="{63B3BB69-23CF-44E3-9099-C40C66FF867C}">
                  <a14:compatExt spid="_x0000_s22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22679" name="Button 3223" hidden="1">
              <a:extLst>
                <a:ext uri="{63B3BB69-23CF-44E3-9099-C40C66FF867C}">
                  <a14:compatExt spid="_x0000_s22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22680" name="Button 3224" hidden="1">
              <a:extLst>
                <a:ext uri="{63B3BB69-23CF-44E3-9099-C40C66FF867C}">
                  <a14:compatExt spid="_x0000_s22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22681" name="Button 3225" hidden="1">
              <a:extLst>
                <a:ext uri="{63B3BB69-23CF-44E3-9099-C40C66FF867C}">
                  <a14:compatExt spid="_x0000_s22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22682" name="Button 3226" hidden="1">
              <a:extLst>
                <a:ext uri="{63B3BB69-23CF-44E3-9099-C40C66FF867C}">
                  <a14:compatExt spid="_x0000_s22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22683" name="Button 3227" hidden="1">
              <a:extLst>
                <a:ext uri="{63B3BB69-23CF-44E3-9099-C40C66FF867C}">
                  <a14:compatExt spid="_x0000_s22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22684" name="Button 3228" hidden="1">
              <a:extLst>
                <a:ext uri="{63B3BB69-23CF-44E3-9099-C40C66FF867C}">
                  <a14:compatExt spid="_x0000_s22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22685" name="Button 3229" hidden="1">
              <a:extLst>
                <a:ext uri="{63B3BB69-23CF-44E3-9099-C40C66FF867C}">
                  <a14:compatExt spid="_x0000_s22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22686" name="Button 3230" hidden="1">
              <a:extLst>
                <a:ext uri="{63B3BB69-23CF-44E3-9099-C40C66FF867C}">
                  <a14:compatExt spid="_x0000_s22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22687" name="Button 3231" hidden="1">
              <a:extLst>
                <a:ext uri="{63B3BB69-23CF-44E3-9099-C40C66FF867C}">
                  <a14:compatExt spid="_x0000_s22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22688" name="Button 3232" hidden="1">
              <a:extLst>
                <a:ext uri="{63B3BB69-23CF-44E3-9099-C40C66FF867C}">
                  <a14:compatExt spid="_x0000_s22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22689" name="Button 3233" hidden="1">
              <a:extLst>
                <a:ext uri="{63B3BB69-23CF-44E3-9099-C40C66FF867C}">
                  <a14:compatExt spid="_x0000_s22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22690" name="Button 3234" hidden="1">
              <a:extLst>
                <a:ext uri="{63B3BB69-23CF-44E3-9099-C40C66FF867C}">
                  <a14:compatExt spid="_x0000_s22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22691" name="Button 3235" hidden="1">
              <a:extLst>
                <a:ext uri="{63B3BB69-23CF-44E3-9099-C40C66FF867C}">
                  <a14:compatExt spid="_x0000_s22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22692" name="Button 3236" hidden="1">
              <a:extLst>
                <a:ext uri="{63B3BB69-23CF-44E3-9099-C40C66FF867C}">
                  <a14:compatExt spid="_x0000_s22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22702" name="Button 3246" hidden="1">
              <a:extLst>
                <a:ext uri="{63B3BB69-23CF-44E3-9099-C40C66FF867C}">
                  <a14:compatExt spid="_x0000_s22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22703" name="Button 3247" hidden="1">
              <a:extLst>
                <a:ext uri="{63B3BB69-23CF-44E3-9099-C40C66FF867C}">
                  <a14:compatExt spid="_x0000_s22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22704" name="Button 3248" hidden="1">
              <a:extLst>
                <a:ext uri="{63B3BB69-23CF-44E3-9099-C40C66FF867C}">
                  <a14:compatExt spid="_x0000_s22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22705" name="Button 3249" hidden="1">
              <a:extLst>
                <a:ext uri="{63B3BB69-23CF-44E3-9099-C40C66FF867C}">
                  <a14:compatExt spid="_x0000_s22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22706" name="Button 3250" hidden="1">
              <a:extLst>
                <a:ext uri="{63B3BB69-23CF-44E3-9099-C40C66FF867C}">
                  <a14:compatExt spid="_x0000_s22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22707" name="Button 3251" hidden="1">
              <a:extLst>
                <a:ext uri="{63B3BB69-23CF-44E3-9099-C40C66FF867C}">
                  <a14:compatExt spid="_x0000_s22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22737" name="Button 3281" hidden="1">
              <a:extLst>
                <a:ext uri="{63B3BB69-23CF-44E3-9099-C40C66FF867C}">
                  <a14:compatExt spid="_x0000_s227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22738" name="Button 3282" hidden="1">
              <a:extLst>
                <a:ext uri="{63B3BB69-23CF-44E3-9099-C40C66FF867C}">
                  <a14:compatExt spid="_x0000_s227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22739" name="Button 3283" hidden="1">
              <a:extLst>
                <a:ext uri="{63B3BB69-23CF-44E3-9099-C40C66FF867C}">
                  <a14:compatExt spid="_x0000_s227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22743" name="Button 3287" hidden="1">
              <a:extLst>
                <a:ext uri="{63B3BB69-23CF-44E3-9099-C40C66FF867C}">
                  <a14:compatExt spid="_x0000_s22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22744" name="Button 3288" hidden="1">
              <a:extLst>
                <a:ext uri="{63B3BB69-23CF-44E3-9099-C40C66FF867C}">
                  <a14:compatExt spid="_x0000_s227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22745" name="Button 3289" hidden="1">
              <a:extLst>
                <a:ext uri="{63B3BB69-23CF-44E3-9099-C40C66FF867C}">
                  <a14:compatExt spid="_x0000_s227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22746" name="Button 3290" hidden="1">
              <a:extLst>
                <a:ext uri="{63B3BB69-23CF-44E3-9099-C40C66FF867C}">
                  <a14:compatExt spid="_x0000_s227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22747" name="Button 3291" hidden="1">
              <a:extLst>
                <a:ext uri="{63B3BB69-23CF-44E3-9099-C40C66FF867C}">
                  <a14:compatExt spid="_x0000_s22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22748" name="Button 3292" hidden="1">
              <a:extLst>
                <a:ext uri="{63B3BB69-23CF-44E3-9099-C40C66FF867C}">
                  <a14:compatExt spid="_x0000_s22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22749" name="Button 3293" hidden="1">
              <a:extLst>
                <a:ext uri="{63B3BB69-23CF-44E3-9099-C40C66FF867C}">
                  <a14:compatExt spid="_x0000_s22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22750" name="Button 3294" hidden="1">
              <a:extLst>
                <a:ext uri="{63B3BB69-23CF-44E3-9099-C40C66FF867C}">
                  <a14:compatExt spid="_x0000_s22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22755" name="Button 3299" hidden="1">
              <a:extLst>
                <a:ext uri="{63B3BB69-23CF-44E3-9099-C40C66FF867C}">
                  <a14:compatExt spid="_x0000_s227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22756" name="Button 3300" hidden="1">
              <a:extLst>
                <a:ext uri="{63B3BB69-23CF-44E3-9099-C40C66FF867C}">
                  <a14:compatExt spid="_x0000_s227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22757" name="Button 3301" hidden="1">
              <a:extLst>
                <a:ext uri="{63B3BB69-23CF-44E3-9099-C40C66FF867C}">
                  <a14:compatExt spid="_x0000_s227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22758" name="Button 3302" hidden="1">
              <a:extLst>
                <a:ext uri="{63B3BB69-23CF-44E3-9099-C40C66FF867C}">
                  <a14:compatExt spid="_x0000_s22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22759" name="Button 3303" hidden="1">
              <a:extLst>
                <a:ext uri="{63B3BB69-23CF-44E3-9099-C40C66FF867C}">
                  <a14:compatExt spid="_x0000_s22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22761" name="Button 3305" hidden="1">
              <a:extLst>
                <a:ext uri="{63B3BB69-23CF-44E3-9099-C40C66FF867C}">
                  <a14:compatExt spid="_x0000_s22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22767" name="Button 3311" hidden="1">
              <a:extLst>
                <a:ext uri="{63B3BB69-23CF-44E3-9099-C40C66FF867C}">
                  <a14:compatExt spid="_x0000_s22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22769" name="Button 3313" hidden="1">
              <a:extLst>
                <a:ext uri="{63B3BB69-23CF-44E3-9099-C40C66FF867C}">
                  <a14:compatExt spid="_x0000_s22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22770" name="Button 3314" hidden="1">
              <a:extLst>
                <a:ext uri="{63B3BB69-23CF-44E3-9099-C40C66FF867C}">
                  <a14:compatExt spid="_x0000_s227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22771" name="Button 3315" hidden="1">
              <a:extLst>
                <a:ext uri="{63B3BB69-23CF-44E3-9099-C40C66FF867C}">
                  <a14:compatExt spid="_x0000_s227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22772" name="Button 3316" hidden="1">
              <a:extLst>
                <a:ext uri="{63B3BB69-23CF-44E3-9099-C40C66FF867C}">
                  <a14:compatExt spid="_x0000_s227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22779" name="Button 3323" hidden="1">
              <a:extLst>
                <a:ext uri="{63B3BB69-23CF-44E3-9099-C40C66FF867C}">
                  <a14:compatExt spid="_x0000_s227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22780" name="Button 3324" hidden="1">
              <a:extLst>
                <a:ext uri="{63B3BB69-23CF-44E3-9099-C40C66FF867C}">
                  <a14:compatExt spid="_x0000_s227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22781" name="Button 3325" hidden="1">
              <a:extLst>
                <a:ext uri="{63B3BB69-23CF-44E3-9099-C40C66FF867C}">
                  <a14:compatExt spid="_x0000_s22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22782" name="Button 3326" hidden="1">
              <a:extLst>
                <a:ext uri="{63B3BB69-23CF-44E3-9099-C40C66FF867C}">
                  <a14:compatExt spid="_x0000_s22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22783" name="Button 3327" hidden="1">
              <a:extLst>
                <a:ext uri="{63B3BB69-23CF-44E3-9099-C40C66FF867C}">
                  <a14:compatExt spid="_x0000_s22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22784" name="Button 3328" hidden="1">
              <a:extLst>
                <a:ext uri="{63B3BB69-23CF-44E3-9099-C40C66FF867C}">
                  <a14:compatExt spid="_x0000_s22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22785" name="Button 3329" hidden="1">
              <a:extLst>
                <a:ext uri="{63B3BB69-23CF-44E3-9099-C40C66FF867C}">
                  <a14:compatExt spid="_x0000_s22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22786" name="Button 3330" hidden="1">
              <a:extLst>
                <a:ext uri="{63B3BB69-23CF-44E3-9099-C40C66FF867C}">
                  <a14:compatExt spid="_x0000_s22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22787" name="Button 3331" hidden="1">
              <a:extLst>
                <a:ext uri="{63B3BB69-23CF-44E3-9099-C40C66FF867C}">
                  <a14:compatExt spid="_x0000_s22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22788" name="Button 3332" hidden="1">
              <a:extLst>
                <a:ext uri="{63B3BB69-23CF-44E3-9099-C40C66FF867C}">
                  <a14:compatExt spid="_x0000_s22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22789" name="Button 3333" hidden="1">
              <a:extLst>
                <a:ext uri="{63B3BB69-23CF-44E3-9099-C40C66FF867C}">
                  <a14:compatExt spid="_x0000_s22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22792" name="Button 3336" hidden="1">
              <a:extLst>
                <a:ext uri="{63B3BB69-23CF-44E3-9099-C40C66FF867C}">
                  <a14:compatExt spid="_x0000_s227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22793" name="Button 3337" hidden="1">
              <a:extLst>
                <a:ext uri="{63B3BB69-23CF-44E3-9099-C40C66FF867C}">
                  <a14:compatExt spid="_x0000_s22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22794" name="Button 3338" hidden="1">
              <a:extLst>
                <a:ext uri="{63B3BB69-23CF-44E3-9099-C40C66FF867C}">
                  <a14:compatExt spid="_x0000_s22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22795" name="Button 3339" hidden="1">
              <a:extLst>
                <a:ext uri="{63B3BB69-23CF-44E3-9099-C40C66FF867C}">
                  <a14:compatExt spid="_x0000_s22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22796" name="Button 3340" hidden="1">
              <a:extLst>
                <a:ext uri="{63B3BB69-23CF-44E3-9099-C40C66FF867C}">
                  <a14:compatExt spid="_x0000_s22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22797" name="Button 3341" hidden="1">
              <a:extLst>
                <a:ext uri="{63B3BB69-23CF-44E3-9099-C40C66FF867C}">
                  <a14:compatExt spid="_x0000_s22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22798" name="Button 3342" hidden="1">
              <a:extLst>
                <a:ext uri="{63B3BB69-23CF-44E3-9099-C40C66FF867C}">
                  <a14:compatExt spid="_x0000_s22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22799" name="Button 3343" hidden="1">
              <a:extLst>
                <a:ext uri="{63B3BB69-23CF-44E3-9099-C40C66FF867C}">
                  <a14:compatExt spid="_x0000_s22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22800" name="Button 3344" hidden="1">
              <a:extLst>
                <a:ext uri="{63B3BB69-23CF-44E3-9099-C40C66FF867C}">
                  <a14:compatExt spid="_x0000_s22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22801" name="Button 3345" hidden="1">
              <a:extLst>
                <a:ext uri="{63B3BB69-23CF-44E3-9099-C40C66FF867C}">
                  <a14:compatExt spid="_x0000_s22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22802" name="Button 3346" hidden="1">
              <a:extLst>
                <a:ext uri="{63B3BB69-23CF-44E3-9099-C40C66FF867C}">
                  <a14:compatExt spid="_x0000_s228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22847" name="Button 3391" hidden="1">
              <a:extLst>
                <a:ext uri="{63B3BB69-23CF-44E3-9099-C40C66FF867C}">
                  <a14:compatExt spid="_x0000_s2284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22848" name="Button 3392" hidden="1">
              <a:extLst>
                <a:ext uri="{63B3BB69-23CF-44E3-9099-C40C66FF867C}">
                  <a14:compatExt spid="_x0000_s22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22849" name="Button 3393" hidden="1">
              <a:extLst>
                <a:ext uri="{63B3BB69-23CF-44E3-9099-C40C66FF867C}">
                  <a14:compatExt spid="_x0000_s228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22854" name="Button 3398" hidden="1">
              <a:extLst>
                <a:ext uri="{63B3BB69-23CF-44E3-9099-C40C66FF867C}">
                  <a14:compatExt spid="_x0000_s228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22855" name="Button 3399" hidden="1">
              <a:extLst>
                <a:ext uri="{63B3BB69-23CF-44E3-9099-C40C66FF867C}">
                  <a14:compatExt spid="_x0000_s228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22856" name="Button 3400" hidden="1">
              <a:extLst>
                <a:ext uri="{63B3BB69-23CF-44E3-9099-C40C66FF867C}">
                  <a14:compatExt spid="_x0000_s228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22857" name="Button 3401" hidden="1">
              <a:extLst>
                <a:ext uri="{63B3BB69-23CF-44E3-9099-C40C66FF867C}">
                  <a14:compatExt spid="_x0000_s22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22858" name="Button 3402" hidden="1">
              <a:extLst>
                <a:ext uri="{63B3BB69-23CF-44E3-9099-C40C66FF867C}">
                  <a14:compatExt spid="_x0000_s22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22859" name="Button 3403" hidden="1">
              <a:extLst>
                <a:ext uri="{63B3BB69-23CF-44E3-9099-C40C66FF867C}">
                  <a14:compatExt spid="_x0000_s228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22860" name="Button 3404" hidden="1">
              <a:extLst>
                <a:ext uri="{63B3BB69-23CF-44E3-9099-C40C66FF867C}">
                  <a14:compatExt spid="_x0000_s22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22861" name="Button 3405" hidden="1">
              <a:extLst>
                <a:ext uri="{63B3BB69-23CF-44E3-9099-C40C66FF867C}">
                  <a14:compatExt spid="_x0000_s22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22866" name="Button 3410" hidden="1">
              <a:extLst>
                <a:ext uri="{63B3BB69-23CF-44E3-9099-C40C66FF867C}">
                  <a14:compatExt spid="_x0000_s22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22867" name="Button 3411" hidden="1">
              <a:extLst>
                <a:ext uri="{63B3BB69-23CF-44E3-9099-C40C66FF867C}">
                  <a14:compatExt spid="_x0000_s228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22868" name="Button 3412" hidden="1">
              <a:extLst>
                <a:ext uri="{63B3BB69-23CF-44E3-9099-C40C66FF867C}">
                  <a14:compatExt spid="_x0000_s22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22869" name="Button 3413" hidden="1">
              <a:extLst>
                <a:ext uri="{63B3BB69-23CF-44E3-9099-C40C66FF867C}">
                  <a14:compatExt spid="_x0000_s22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22870" name="Button 3414" hidden="1">
              <a:extLst>
                <a:ext uri="{63B3BB69-23CF-44E3-9099-C40C66FF867C}">
                  <a14:compatExt spid="_x0000_s22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22871" name="Button 3415" hidden="1">
              <a:extLst>
                <a:ext uri="{63B3BB69-23CF-44E3-9099-C40C66FF867C}">
                  <a14:compatExt spid="_x0000_s228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22872" name="Button 3416" hidden="1">
              <a:extLst>
                <a:ext uri="{63B3BB69-23CF-44E3-9099-C40C66FF867C}">
                  <a14:compatExt spid="_x0000_s228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22875" name="Button 3419" hidden="1">
              <a:extLst>
                <a:ext uri="{63B3BB69-23CF-44E3-9099-C40C66FF867C}">
                  <a14:compatExt spid="_x0000_s22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22876" name="Button 3420" hidden="1">
              <a:extLst>
                <a:ext uri="{63B3BB69-23CF-44E3-9099-C40C66FF867C}">
                  <a14:compatExt spid="_x0000_s22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22877" name="Button 3421" hidden="1">
              <a:extLst>
                <a:ext uri="{63B3BB69-23CF-44E3-9099-C40C66FF867C}">
                  <a14:compatExt spid="_x0000_s228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22888" name="Button 3432" hidden="1">
              <a:extLst>
                <a:ext uri="{63B3BB69-23CF-44E3-9099-C40C66FF867C}">
                  <a14:compatExt spid="_x0000_s22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22889" name="Button 3433" hidden="1">
              <a:extLst>
                <a:ext uri="{63B3BB69-23CF-44E3-9099-C40C66FF867C}">
                  <a14:compatExt spid="_x0000_s22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22890" name="Button 3434" hidden="1">
              <a:extLst>
                <a:ext uri="{63B3BB69-23CF-44E3-9099-C40C66FF867C}">
                  <a14:compatExt spid="_x0000_s22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22891" name="Button 3435" hidden="1">
              <a:extLst>
                <a:ext uri="{63B3BB69-23CF-44E3-9099-C40C66FF867C}">
                  <a14:compatExt spid="_x0000_s22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22892" name="Button 3436" hidden="1">
              <a:extLst>
                <a:ext uri="{63B3BB69-23CF-44E3-9099-C40C66FF867C}">
                  <a14:compatExt spid="_x0000_s22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22893" name="Button 3437" hidden="1">
              <a:extLst>
                <a:ext uri="{63B3BB69-23CF-44E3-9099-C40C66FF867C}">
                  <a14:compatExt spid="_x0000_s22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22894" name="Button 3438" hidden="1">
              <a:extLst>
                <a:ext uri="{63B3BB69-23CF-44E3-9099-C40C66FF867C}">
                  <a14:compatExt spid="_x0000_s22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22896" name="Button 3440" hidden="1">
              <a:extLst>
                <a:ext uri="{63B3BB69-23CF-44E3-9099-C40C66FF867C}">
                  <a14:compatExt spid="_x0000_s22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22905" name="Button 3449" hidden="1">
              <a:extLst>
                <a:ext uri="{63B3BB69-23CF-44E3-9099-C40C66FF867C}">
                  <a14:compatExt spid="_x0000_s22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22906" name="Button 3450" hidden="1">
              <a:extLst>
                <a:ext uri="{63B3BB69-23CF-44E3-9099-C40C66FF867C}">
                  <a14:compatExt spid="_x0000_s22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22907" name="Button 3451" hidden="1">
              <a:extLst>
                <a:ext uri="{63B3BB69-23CF-44E3-9099-C40C66FF867C}">
                  <a14:compatExt spid="_x0000_s22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22908" name="Button 3452" hidden="1">
              <a:extLst>
                <a:ext uri="{63B3BB69-23CF-44E3-9099-C40C66FF867C}">
                  <a14:compatExt spid="_x0000_s22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22909" name="Button 3453" hidden="1">
              <a:extLst>
                <a:ext uri="{63B3BB69-23CF-44E3-9099-C40C66FF867C}">
                  <a14:compatExt spid="_x0000_s22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22910" name="Button 3454" hidden="1">
              <a:extLst>
                <a:ext uri="{63B3BB69-23CF-44E3-9099-C40C66FF867C}">
                  <a14:compatExt spid="_x0000_s22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22911" name="Button 3455" hidden="1">
              <a:extLst>
                <a:ext uri="{63B3BB69-23CF-44E3-9099-C40C66FF867C}">
                  <a14:compatExt spid="_x0000_s22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22912" name="Button 3456" hidden="1">
              <a:extLst>
                <a:ext uri="{63B3BB69-23CF-44E3-9099-C40C66FF867C}">
                  <a14:compatExt spid="_x0000_s22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22913" name="Button 3457" hidden="1">
              <a:extLst>
                <a:ext uri="{63B3BB69-23CF-44E3-9099-C40C66FF867C}">
                  <a14:compatExt spid="_x0000_s22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22920" name="Button 3464" hidden="1">
              <a:extLst>
                <a:ext uri="{63B3BB69-23CF-44E3-9099-C40C66FF867C}">
                  <a14:compatExt spid="_x0000_s22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22921" name="Button 3465" hidden="1">
              <a:extLst>
                <a:ext uri="{63B3BB69-23CF-44E3-9099-C40C66FF867C}">
                  <a14:compatExt spid="_x0000_s22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22922" name="Button 3466" hidden="1">
              <a:extLst>
                <a:ext uri="{63B3BB69-23CF-44E3-9099-C40C66FF867C}">
                  <a14:compatExt spid="_x0000_s22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22923" name="Button 3467" hidden="1">
              <a:extLst>
                <a:ext uri="{63B3BB69-23CF-44E3-9099-C40C66FF867C}">
                  <a14:compatExt spid="_x0000_s22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22924" name="Button 3468" hidden="1">
              <a:extLst>
                <a:ext uri="{63B3BB69-23CF-44E3-9099-C40C66FF867C}">
                  <a14:compatExt spid="_x0000_s22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22950" name="Button 3494" hidden="1">
              <a:extLst>
                <a:ext uri="{63B3BB69-23CF-44E3-9099-C40C66FF867C}">
                  <a14:compatExt spid="_x0000_s229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22951" name="Button 3495" hidden="1">
              <a:extLst>
                <a:ext uri="{63B3BB69-23CF-44E3-9099-C40C66FF867C}">
                  <a14:compatExt spid="_x0000_s22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22952" name="Button 3496" hidden="1">
              <a:extLst>
                <a:ext uri="{63B3BB69-23CF-44E3-9099-C40C66FF867C}">
                  <a14:compatExt spid="_x0000_s2295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22957" name="Button 3501" hidden="1">
              <a:extLst>
                <a:ext uri="{63B3BB69-23CF-44E3-9099-C40C66FF867C}">
                  <a14:compatExt spid="_x0000_s22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22958" name="Button 3502" hidden="1">
              <a:extLst>
                <a:ext uri="{63B3BB69-23CF-44E3-9099-C40C66FF867C}">
                  <a14:compatExt spid="_x0000_s229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22959" name="Button 3503" hidden="1">
              <a:extLst>
                <a:ext uri="{63B3BB69-23CF-44E3-9099-C40C66FF867C}">
                  <a14:compatExt spid="_x0000_s229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22960" name="Button 3504" hidden="1">
              <a:extLst>
                <a:ext uri="{63B3BB69-23CF-44E3-9099-C40C66FF867C}">
                  <a14:compatExt spid="_x0000_s229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22961" name="Button 3505" hidden="1">
              <a:extLst>
                <a:ext uri="{63B3BB69-23CF-44E3-9099-C40C66FF867C}">
                  <a14:compatExt spid="_x0000_s229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22962" name="Button 3506" hidden="1">
              <a:extLst>
                <a:ext uri="{63B3BB69-23CF-44E3-9099-C40C66FF867C}">
                  <a14:compatExt spid="_x0000_s22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22963" name="Button 3507" hidden="1">
              <a:extLst>
                <a:ext uri="{63B3BB69-23CF-44E3-9099-C40C66FF867C}">
                  <a14:compatExt spid="_x0000_s229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22964" name="Button 3508" hidden="1">
              <a:extLst>
                <a:ext uri="{63B3BB69-23CF-44E3-9099-C40C66FF867C}">
                  <a14:compatExt spid="_x0000_s229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22965" name="Button 3509" hidden="1">
              <a:extLst>
                <a:ext uri="{63B3BB69-23CF-44E3-9099-C40C66FF867C}">
                  <a14:compatExt spid="_x0000_s229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22966" name="Button 3510" hidden="1">
              <a:extLst>
                <a:ext uri="{63B3BB69-23CF-44E3-9099-C40C66FF867C}">
                  <a14:compatExt spid="_x0000_s229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22967" name="Button 3511" hidden="1">
              <a:extLst>
                <a:ext uri="{63B3BB69-23CF-44E3-9099-C40C66FF867C}">
                  <a14:compatExt spid="_x0000_s229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22968" name="Button 3512" hidden="1">
              <a:extLst>
                <a:ext uri="{63B3BB69-23CF-44E3-9099-C40C66FF867C}">
                  <a14:compatExt spid="_x0000_s22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22969" name="Button 3513" hidden="1">
              <a:extLst>
                <a:ext uri="{63B3BB69-23CF-44E3-9099-C40C66FF867C}">
                  <a14:compatExt spid="_x0000_s22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22970" name="Button 3514" hidden="1">
              <a:extLst>
                <a:ext uri="{63B3BB69-23CF-44E3-9099-C40C66FF867C}">
                  <a14:compatExt spid="_x0000_s22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22971" name="Button 3515" hidden="1">
              <a:extLst>
                <a:ext uri="{63B3BB69-23CF-44E3-9099-C40C66FF867C}">
                  <a14:compatExt spid="_x0000_s22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22973" name="Button 3517" hidden="1">
              <a:extLst>
                <a:ext uri="{63B3BB69-23CF-44E3-9099-C40C66FF867C}">
                  <a14:compatExt spid="_x0000_s229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22974" name="Button 3518" hidden="1">
              <a:extLst>
                <a:ext uri="{63B3BB69-23CF-44E3-9099-C40C66FF867C}">
                  <a14:compatExt spid="_x0000_s22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22975" name="Button 3519" hidden="1">
              <a:extLst>
                <a:ext uri="{63B3BB69-23CF-44E3-9099-C40C66FF867C}">
                  <a14:compatExt spid="_x0000_s22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22981" name="Button 3525" hidden="1">
              <a:extLst>
                <a:ext uri="{63B3BB69-23CF-44E3-9099-C40C66FF867C}">
                  <a14:compatExt spid="_x0000_s22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22982" name="Button 3526" hidden="1">
              <a:extLst>
                <a:ext uri="{63B3BB69-23CF-44E3-9099-C40C66FF867C}">
                  <a14:compatExt spid="_x0000_s22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22983" name="Button 3527" hidden="1">
              <a:extLst>
                <a:ext uri="{63B3BB69-23CF-44E3-9099-C40C66FF867C}">
                  <a14:compatExt spid="_x0000_s22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22984" name="Button 3528" hidden="1">
              <a:extLst>
                <a:ext uri="{63B3BB69-23CF-44E3-9099-C40C66FF867C}">
                  <a14:compatExt spid="_x0000_s22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22985" name="Button 3529" hidden="1">
              <a:extLst>
                <a:ext uri="{63B3BB69-23CF-44E3-9099-C40C66FF867C}">
                  <a14:compatExt spid="_x0000_s22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22990" name="Button 3534" hidden="1">
              <a:extLst>
                <a:ext uri="{63B3BB69-23CF-44E3-9099-C40C66FF867C}">
                  <a14:compatExt spid="_x0000_s22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22991" name="Button 3535" hidden="1">
              <a:extLst>
                <a:ext uri="{63B3BB69-23CF-44E3-9099-C40C66FF867C}">
                  <a14:compatExt spid="_x0000_s229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22993" name="Button 3537" hidden="1">
              <a:extLst>
                <a:ext uri="{63B3BB69-23CF-44E3-9099-C40C66FF867C}">
                  <a14:compatExt spid="_x0000_s229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22994" name="Button 3538" hidden="1">
              <a:extLst>
                <a:ext uri="{63B3BB69-23CF-44E3-9099-C40C66FF867C}">
                  <a14:compatExt spid="_x0000_s22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22995" name="Button 3539" hidden="1">
              <a:extLst>
                <a:ext uri="{63B3BB69-23CF-44E3-9099-C40C66FF867C}">
                  <a14:compatExt spid="_x0000_s22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22996" name="Button 3540" hidden="1">
              <a:extLst>
                <a:ext uri="{63B3BB69-23CF-44E3-9099-C40C66FF867C}">
                  <a14:compatExt spid="_x0000_s22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22997" name="Button 3541" hidden="1">
              <a:extLst>
                <a:ext uri="{63B3BB69-23CF-44E3-9099-C40C66FF867C}">
                  <a14:compatExt spid="_x0000_s22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22998" name="Button 3542" hidden="1">
              <a:extLst>
                <a:ext uri="{63B3BB69-23CF-44E3-9099-C40C66FF867C}">
                  <a14:compatExt spid="_x0000_s22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22999" name="Button 3543" hidden="1">
              <a:extLst>
                <a:ext uri="{63B3BB69-23CF-44E3-9099-C40C66FF867C}">
                  <a14:compatExt spid="_x0000_s22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23000" name="Button 3544" hidden="1">
              <a:extLst>
                <a:ext uri="{63B3BB69-23CF-44E3-9099-C40C66FF867C}">
                  <a14:compatExt spid="_x0000_s23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23001" name="Button 3545" hidden="1">
              <a:extLst>
                <a:ext uri="{63B3BB69-23CF-44E3-9099-C40C66FF867C}">
                  <a14:compatExt spid="_x0000_s23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23002" name="Button 3546" hidden="1">
              <a:extLst>
                <a:ext uri="{63B3BB69-23CF-44E3-9099-C40C66FF867C}">
                  <a14:compatExt spid="_x0000_s230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23003" name="Button 3547" hidden="1">
              <a:extLst>
                <a:ext uri="{63B3BB69-23CF-44E3-9099-C40C66FF867C}">
                  <a14:compatExt spid="_x0000_s23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23004" name="Button 3548" hidden="1">
              <a:extLst>
                <a:ext uri="{63B3BB69-23CF-44E3-9099-C40C66FF867C}">
                  <a14:compatExt spid="_x0000_s23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23005" name="Button 3549" hidden="1">
              <a:extLst>
                <a:ext uri="{63B3BB69-23CF-44E3-9099-C40C66FF867C}">
                  <a14:compatExt spid="_x0000_s23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23006" name="Button 3550" hidden="1">
              <a:extLst>
                <a:ext uri="{63B3BB69-23CF-44E3-9099-C40C66FF867C}">
                  <a14:compatExt spid="_x0000_s23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23007" name="Button 3551" hidden="1">
              <a:extLst>
                <a:ext uri="{63B3BB69-23CF-44E3-9099-C40C66FF867C}">
                  <a14:compatExt spid="_x0000_s23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23050" name="Button 3594" hidden="1">
              <a:extLst>
                <a:ext uri="{63B3BB69-23CF-44E3-9099-C40C66FF867C}">
                  <a14:compatExt spid="_x0000_s230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23051" name="Button 3595" hidden="1">
              <a:extLst>
                <a:ext uri="{63B3BB69-23CF-44E3-9099-C40C66FF867C}">
                  <a14:compatExt spid="_x0000_s23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23052" name="Button 3596" hidden="1">
              <a:extLst>
                <a:ext uri="{63B3BB69-23CF-44E3-9099-C40C66FF867C}">
                  <a14:compatExt spid="_x0000_s2305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23057" name="Button 3601" hidden="1">
              <a:extLst>
                <a:ext uri="{63B3BB69-23CF-44E3-9099-C40C66FF867C}">
                  <a14:compatExt spid="_x0000_s23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23058" name="Button 3602" hidden="1">
              <a:extLst>
                <a:ext uri="{63B3BB69-23CF-44E3-9099-C40C66FF867C}">
                  <a14:compatExt spid="_x0000_s23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23060" name="Button 3604" hidden="1">
              <a:extLst>
                <a:ext uri="{63B3BB69-23CF-44E3-9099-C40C66FF867C}">
                  <a14:compatExt spid="_x0000_s23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23061" name="Button 3605" hidden="1">
              <a:extLst>
                <a:ext uri="{63B3BB69-23CF-44E3-9099-C40C66FF867C}">
                  <a14:compatExt spid="_x0000_s23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23094" name="Button 3638" hidden="1">
              <a:extLst>
                <a:ext uri="{63B3BB69-23CF-44E3-9099-C40C66FF867C}">
                  <a14:compatExt spid="_x0000_s2309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23095" name="Button 3639" hidden="1">
              <a:extLst>
                <a:ext uri="{63B3BB69-23CF-44E3-9099-C40C66FF867C}">
                  <a14:compatExt spid="_x0000_s230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3096" name="Button 3640" hidden="1">
              <a:extLst>
                <a:ext uri="{63B3BB69-23CF-44E3-9099-C40C66FF867C}">
                  <a14:compatExt spid="_x0000_s2309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23102" name="Button 3646" hidden="1">
              <a:extLst>
                <a:ext uri="{63B3BB69-23CF-44E3-9099-C40C66FF867C}">
                  <a14:compatExt spid="_x0000_s231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23103" name="Button 3647" hidden="1">
              <a:extLst>
                <a:ext uri="{63B3BB69-23CF-44E3-9099-C40C66FF867C}">
                  <a14:compatExt spid="_x0000_s231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3104" name="Button 3648" hidden="1">
              <a:extLst>
                <a:ext uri="{63B3BB69-23CF-44E3-9099-C40C66FF867C}">
                  <a14:compatExt spid="_x0000_s231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23105" name="Button 3649" hidden="1">
              <a:extLst>
                <a:ext uri="{63B3BB69-23CF-44E3-9099-C40C66FF867C}">
                  <a14:compatExt spid="_x0000_s231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23106" name="Button 3650" hidden="1">
              <a:extLst>
                <a:ext uri="{63B3BB69-23CF-44E3-9099-C40C66FF867C}">
                  <a14:compatExt spid="_x0000_s23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23107" name="Button 3651" hidden="1">
              <a:extLst>
                <a:ext uri="{63B3BB69-23CF-44E3-9099-C40C66FF867C}">
                  <a14:compatExt spid="_x0000_s231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23108" name="Button 3652" hidden="1">
              <a:extLst>
                <a:ext uri="{63B3BB69-23CF-44E3-9099-C40C66FF867C}">
                  <a14:compatExt spid="_x0000_s23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23109" name="Button 3653" hidden="1">
              <a:extLst>
                <a:ext uri="{63B3BB69-23CF-44E3-9099-C40C66FF867C}">
                  <a14:compatExt spid="_x0000_s231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23110" name="Button 3654" hidden="1">
              <a:extLst>
                <a:ext uri="{63B3BB69-23CF-44E3-9099-C40C66FF867C}">
                  <a14:compatExt spid="_x0000_s23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23111" name="Button 3655" hidden="1">
              <a:extLst>
                <a:ext uri="{63B3BB69-23CF-44E3-9099-C40C66FF867C}">
                  <a14:compatExt spid="_x0000_s23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23112" name="Button 3656" hidden="1">
              <a:extLst>
                <a:ext uri="{63B3BB69-23CF-44E3-9099-C40C66FF867C}">
                  <a14:compatExt spid="_x0000_s23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23113" name="Button 3657" hidden="1">
              <a:extLst>
                <a:ext uri="{63B3BB69-23CF-44E3-9099-C40C66FF867C}">
                  <a14:compatExt spid="_x0000_s23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23114" name="Button 3658" hidden="1">
              <a:extLst>
                <a:ext uri="{63B3BB69-23CF-44E3-9099-C40C66FF867C}">
                  <a14:compatExt spid="_x0000_s231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23115" name="Button 3659" hidden="1">
              <a:extLst>
                <a:ext uri="{63B3BB69-23CF-44E3-9099-C40C66FF867C}">
                  <a14:compatExt spid="_x0000_s231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23125" name="Button 3669" hidden="1">
              <a:extLst>
                <a:ext uri="{63B3BB69-23CF-44E3-9099-C40C66FF867C}">
                  <a14:compatExt spid="_x0000_s23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23126" name="Button 3670" hidden="1">
              <a:extLst>
                <a:ext uri="{63B3BB69-23CF-44E3-9099-C40C66FF867C}">
                  <a14:compatExt spid="_x0000_s23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23127" name="Button 3671" hidden="1">
              <a:extLst>
                <a:ext uri="{63B3BB69-23CF-44E3-9099-C40C66FF867C}">
                  <a14:compatExt spid="_x0000_s23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23128" name="Button 3672" hidden="1">
              <a:extLst>
                <a:ext uri="{63B3BB69-23CF-44E3-9099-C40C66FF867C}">
                  <a14:compatExt spid="_x0000_s23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23129" name="Button 3673" hidden="1">
              <a:extLst>
                <a:ext uri="{63B3BB69-23CF-44E3-9099-C40C66FF867C}">
                  <a14:compatExt spid="_x0000_s23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23130" name="Button 3674" hidden="1">
              <a:extLst>
                <a:ext uri="{63B3BB69-23CF-44E3-9099-C40C66FF867C}">
                  <a14:compatExt spid="_x0000_s23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23134" name="Button 3678" hidden="1">
              <a:extLst>
                <a:ext uri="{63B3BB69-23CF-44E3-9099-C40C66FF867C}">
                  <a14:compatExt spid="_x0000_s23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23136" name="Button 3680" hidden="1">
              <a:extLst>
                <a:ext uri="{63B3BB69-23CF-44E3-9099-C40C66FF867C}">
                  <a14:compatExt spid="_x0000_s23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23157" name="Button 3701" hidden="1">
              <a:extLst>
                <a:ext uri="{63B3BB69-23CF-44E3-9099-C40C66FF867C}">
                  <a14:compatExt spid="_x0000_s2315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23158" name="Button 3702" hidden="1">
              <a:extLst>
                <a:ext uri="{63B3BB69-23CF-44E3-9099-C40C66FF867C}">
                  <a14:compatExt spid="_x0000_s231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23159" name="Button 3703" hidden="1">
              <a:extLst>
                <a:ext uri="{63B3BB69-23CF-44E3-9099-C40C66FF867C}">
                  <a14:compatExt spid="_x0000_s2315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23165" name="Button 3709" hidden="1">
              <a:extLst>
                <a:ext uri="{63B3BB69-23CF-44E3-9099-C40C66FF867C}">
                  <a14:compatExt spid="_x0000_s231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23166" name="Button 3710" hidden="1">
              <a:extLst>
                <a:ext uri="{63B3BB69-23CF-44E3-9099-C40C66FF867C}">
                  <a14:compatExt spid="_x0000_s23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23167" name="Button 3711" hidden="1">
              <a:extLst>
                <a:ext uri="{63B3BB69-23CF-44E3-9099-C40C66FF867C}">
                  <a14:compatExt spid="_x0000_s231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23168" name="Button 3712" hidden="1">
              <a:extLst>
                <a:ext uri="{63B3BB69-23CF-44E3-9099-C40C66FF867C}">
                  <a14:compatExt spid="_x0000_s231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23169" name="Button 3713" hidden="1">
              <a:extLst>
                <a:ext uri="{63B3BB69-23CF-44E3-9099-C40C66FF867C}">
                  <a14:compatExt spid="_x0000_s231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23170" name="Button 3714" hidden="1">
              <a:extLst>
                <a:ext uri="{63B3BB69-23CF-44E3-9099-C40C66FF867C}">
                  <a14:compatExt spid="_x0000_s231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23171" name="Button 3715" hidden="1">
              <a:extLst>
                <a:ext uri="{63B3BB69-23CF-44E3-9099-C40C66FF867C}">
                  <a14:compatExt spid="_x0000_s23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23172" name="Button 3716" hidden="1">
              <a:extLst>
                <a:ext uri="{63B3BB69-23CF-44E3-9099-C40C66FF867C}">
                  <a14:compatExt spid="_x0000_s23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23173" name="Button 3717" hidden="1">
              <a:extLst>
                <a:ext uri="{63B3BB69-23CF-44E3-9099-C40C66FF867C}">
                  <a14:compatExt spid="_x0000_s23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23174" name="Button 3718" hidden="1">
              <a:extLst>
                <a:ext uri="{63B3BB69-23CF-44E3-9099-C40C66FF867C}">
                  <a14:compatExt spid="_x0000_s23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23175" name="Button 3719" hidden="1">
              <a:extLst>
                <a:ext uri="{63B3BB69-23CF-44E3-9099-C40C66FF867C}">
                  <a14:compatExt spid="_x0000_s231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23176" name="Button 3720" hidden="1">
              <a:extLst>
                <a:ext uri="{63B3BB69-23CF-44E3-9099-C40C66FF867C}">
                  <a14:compatExt spid="_x0000_s23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23177" name="Button 3721" hidden="1">
              <a:extLst>
                <a:ext uri="{63B3BB69-23CF-44E3-9099-C40C66FF867C}">
                  <a14:compatExt spid="_x0000_s23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23178" name="Button 3722" hidden="1">
              <a:extLst>
                <a:ext uri="{63B3BB69-23CF-44E3-9099-C40C66FF867C}">
                  <a14:compatExt spid="_x0000_s23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23179" name="Button 3723" hidden="1">
              <a:extLst>
                <a:ext uri="{63B3BB69-23CF-44E3-9099-C40C66FF867C}">
                  <a14:compatExt spid="_x0000_s23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23180" name="Button 3724" hidden="1">
              <a:extLst>
                <a:ext uri="{63B3BB69-23CF-44E3-9099-C40C66FF867C}">
                  <a14:compatExt spid="_x0000_s23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23181" name="Button 3725" hidden="1">
              <a:extLst>
                <a:ext uri="{63B3BB69-23CF-44E3-9099-C40C66FF867C}">
                  <a14:compatExt spid="_x0000_s23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23182" name="Button 3726" hidden="1">
              <a:extLst>
                <a:ext uri="{63B3BB69-23CF-44E3-9099-C40C66FF867C}">
                  <a14:compatExt spid="_x0000_s23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23183" name="Button 3727" hidden="1">
              <a:extLst>
                <a:ext uri="{63B3BB69-23CF-44E3-9099-C40C66FF867C}">
                  <a14:compatExt spid="_x0000_s23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23184" name="Button 3728" hidden="1">
              <a:extLst>
                <a:ext uri="{63B3BB69-23CF-44E3-9099-C40C66FF867C}">
                  <a14:compatExt spid="_x0000_s23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23185" name="Button 3729" hidden="1">
              <a:extLst>
                <a:ext uri="{63B3BB69-23CF-44E3-9099-C40C66FF867C}">
                  <a14:compatExt spid="_x0000_s23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23187" name="Button 3731" hidden="1">
              <a:extLst>
                <a:ext uri="{63B3BB69-23CF-44E3-9099-C40C66FF867C}">
                  <a14:compatExt spid="_x0000_s23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23237" name="Button 3781" hidden="1">
              <a:extLst>
                <a:ext uri="{63B3BB69-23CF-44E3-9099-C40C66FF867C}">
                  <a14:compatExt spid="_x0000_s232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23238" name="Button 3782" hidden="1">
              <a:extLst>
                <a:ext uri="{63B3BB69-23CF-44E3-9099-C40C66FF867C}">
                  <a14:compatExt spid="_x0000_s232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23239" name="Button 3783" hidden="1">
              <a:extLst>
                <a:ext uri="{63B3BB69-23CF-44E3-9099-C40C66FF867C}">
                  <a14:compatExt spid="_x0000_s232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23245" name="Button 3789" hidden="1">
              <a:extLst>
                <a:ext uri="{63B3BB69-23CF-44E3-9099-C40C66FF867C}">
                  <a14:compatExt spid="_x0000_s232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23246" name="Button 3790" hidden="1">
              <a:extLst>
                <a:ext uri="{63B3BB69-23CF-44E3-9099-C40C66FF867C}">
                  <a14:compatExt spid="_x0000_s23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23247" name="Button 3791" hidden="1">
              <a:extLst>
                <a:ext uri="{63B3BB69-23CF-44E3-9099-C40C66FF867C}">
                  <a14:compatExt spid="_x0000_s232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23248" name="Button 3792" hidden="1">
              <a:extLst>
                <a:ext uri="{63B3BB69-23CF-44E3-9099-C40C66FF867C}">
                  <a14:compatExt spid="_x0000_s232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23249" name="Button 3793" hidden="1">
              <a:extLst>
                <a:ext uri="{63B3BB69-23CF-44E3-9099-C40C66FF867C}">
                  <a14:compatExt spid="_x0000_s23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3250" name="Button 3794" hidden="1">
              <a:extLst>
                <a:ext uri="{63B3BB69-23CF-44E3-9099-C40C66FF867C}">
                  <a14:compatExt spid="_x0000_s23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23251" name="Button 3795" hidden="1">
              <a:extLst>
                <a:ext uri="{63B3BB69-23CF-44E3-9099-C40C66FF867C}">
                  <a14:compatExt spid="_x0000_s232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23252" name="Button 3796" hidden="1">
              <a:extLst>
                <a:ext uri="{63B3BB69-23CF-44E3-9099-C40C66FF867C}">
                  <a14:compatExt spid="_x0000_s23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23253" name="Button 3797" hidden="1">
              <a:extLst>
                <a:ext uri="{63B3BB69-23CF-44E3-9099-C40C66FF867C}">
                  <a14:compatExt spid="_x0000_s232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23254" name="Button 3798" hidden="1">
              <a:extLst>
                <a:ext uri="{63B3BB69-23CF-44E3-9099-C40C66FF867C}">
                  <a14:compatExt spid="_x0000_s23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23255" name="Button 3799" hidden="1">
              <a:extLst>
                <a:ext uri="{63B3BB69-23CF-44E3-9099-C40C66FF867C}">
                  <a14:compatExt spid="_x0000_s232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23256" name="Button 3800" hidden="1">
              <a:extLst>
                <a:ext uri="{63B3BB69-23CF-44E3-9099-C40C66FF867C}">
                  <a14:compatExt spid="_x0000_s23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23259" name="Button 3803" hidden="1">
              <a:extLst>
                <a:ext uri="{63B3BB69-23CF-44E3-9099-C40C66FF867C}">
                  <a14:compatExt spid="_x0000_s232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23260" name="Button 3804" hidden="1">
              <a:extLst>
                <a:ext uri="{63B3BB69-23CF-44E3-9099-C40C66FF867C}">
                  <a14:compatExt spid="_x0000_s23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23261" name="Button 3805" hidden="1">
              <a:extLst>
                <a:ext uri="{63B3BB69-23CF-44E3-9099-C40C66FF867C}">
                  <a14:compatExt spid="_x0000_s23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23262" name="Button 3806" hidden="1">
              <a:extLst>
                <a:ext uri="{63B3BB69-23CF-44E3-9099-C40C66FF867C}">
                  <a14:compatExt spid="_x0000_s23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23263" name="Button 3807" hidden="1">
              <a:extLst>
                <a:ext uri="{63B3BB69-23CF-44E3-9099-C40C66FF867C}">
                  <a14:compatExt spid="_x0000_s23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23264" name="Button 3808" hidden="1">
              <a:extLst>
                <a:ext uri="{63B3BB69-23CF-44E3-9099-C40C66FF867C}">
                  <a14:compatExt spid="_x0000_s23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23265" name="Button 3809" hidden="1">
              <a:extLst>
                <a:ext uri="{63B3BB69-23CF-44E3-9099-C40C66FF867C}">
                  <a14:compatExt spid="_x0000_s23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23306" name="Button 3850" hidden="1">
              <a:extLst>
                <a:ext uri="{63B3BB69-23CF-44E3-9099-C40C66FF867C}">
                  <a14:compatExt spid="_x0000_s233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23307" name="Button 3851" hidden="1">
              <a:extLst>
                <a:ext uri="{63B3BB69-23CF-44E3-9099-C40C66FF867C}">
                  <a14:compatExt spid="_x0000_s23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23308" name="Button 3852" hidden="1">
              <a:extLst>
                <a:ext uri="{63B3BB69-23CF-44E3-9099-C40C66FF867C}">
                  <a14:compatExt spid="_x0000_s2330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23315" name="Button 3859" hidden="1">
              <a:extLst>
                <a:ext uri="{63B3BB69-23CF-44E3-9099-C40C66FF867C}">
                  <a14:compatExt spid="_x0000_s23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23316" name="Button 3860" hidden="1">
              <a:extLst>
                <a:ext uri="{63B3BB69-23CF-44E3-9099-C40C66FF867C}">
                  <a14:compatExt spid="_x0000_s233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23317" name="Button 3861" hidden="1">
              <a:extLst>
                <a:ext uri="{63B3BB69-23CF-44E3-9099-C40C66FF867C}">
                  <a14:compatExt spid="_x0000_s233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23318" name="Button 3862" hidden="1">
              <a:extLst>
                <a:ext uri="{63B3BB69-23CF-44E3-9099-C40C66FF867C}">
                  <a14:compatExt spid="_x0000_s233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23319" name="Button 3863" hidden="1">
              <a:extLst>
                <a:ext uri="{63B3BB69-23CF-44E3-9099-C40C66FF867C}">
                  <a14:compatExt spid="_x0000_s233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23320" name="Button 3864" hidden="1">
              <a:extLst>
                <a:ext uri="{63B3BB69-23CF-44E3-9099-C40C66FF867C}">
                  <a14:compatExt spid="_x0000_s233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23321" name="Button 3865" hidden="1">
              <a:extLst>
                <a:ext uri="{63B3BB69-23CF-44E3-9099-C40C66FF867C}">
                  <a14:compatExt spid="_x0000_s233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23322" name="Button 3866" hidden="1">
              <a:extLst>
                <a:ext uri="{63B3BB69-23CF-44E3-9099-C40C66FF867C}">
                  <a14:compatExt spid="_x0000_s233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23323" name="Button 3867" hidden="1">
              <a:extLst>
                <a:ext uri="{63B3BB69-23CF-44E3-9099-C40C66FF867C}">
                  <a14:compatExt spid="_x0000_s233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23324" name="Button 3868" hidden="1">
              <a:extLst>
                <a:ext uri="{63B3BB69-23CF-44E3-9099-C40C66FF867C}">
                  <a14:compatExt spid="_x0000_s233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23325" name="Button 3869" hidden="1">
              <a:extLst>
                <a:ext uri="{63B3BB69-23CF-44E3-9099-C40C66FF867C}">
                  <a14:compatExt spid="_x0000_s233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23326" name="Button 3870" hidden="1">
              <a:extLst>
                <a:ext uri="{63B3BB69-23CF-44E3-9099-C40C66FF867C}">
                  <a14:compatExt spid="_x0000_s233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23327" name="Button 3871" hidden="1">
              <a:extLst>
                <a:ext uri="{63B3BB69-23CF-44E3-9099-C40C66FF867C}">
                  <a14:compatExt spid="_x0000_s233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23328" name="Button 3872" hidden="1">
              <a:extLst>
                <a:ext uri="{63B3BB69-23CF-44E3-9099-C40C66FF867C}">
                  <a14:compatExt spid="_x0000_s233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23340" name="Button 3884" hidden="1">
              <a:extLst>
                <a:ext uri="{63B3BB69-23CF-44E3-9099-C40C66FF867C}">
                  <a14:compatExt spid="_x0000_s233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23341" name="Button 3885" hidden="1">
              <a:extLst>
                <a:ext uri="{63B3BB69-23CF-44E3-9099-C40C66FF867C}">
                  <a14:compatExt spid="_x0000_s233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23342" name="Button 3886" hidden="1">
              <a:extLst>
                <a:ext uri="{63B3BB69-23CF-44E3-9099-C40C66FF867C}">
                  <a14:compatExt spid="_x0000_s233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3347" name="Button 3891" hidden="1">
              <a:extLst>
                <a:ext uri="{63B3BB69-23CF-44E3-9099-C40C66FF867C}">
                  <a14:compatExt spid="_x0000_s233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23348" name="Button 3892" hidden="1">
              <a:extLst>
                <a:ext uri="{63B3BB69-23CF-44E3-9099-C40C66FF867C}">
                  <a14:compatExt spid="_x0000_s233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23371" name="Button 3915" hidden="1">
              <a:extLst>
                <a:ext uri="{63B3BB69-23CF-44E3-9099-C40C66FF867C}">
                  <a14:compatExt spid="_x0000_s233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23372" name="Button 3916" hidden="1">
              <a:extLst>
                <a:ext uri="{63B3BB69-23CF-44E3-9099-C40C66FF867C}">
                  <a14:compatExt spid="_x0000_s233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23373" name="Button 3917" hidden="1">
              <a:extLst>
                <a:ext uri="{63B3BB69-23CF-44E3-9099-C40C66FF867C}">
                  <a14:compatExt spid="_x0000_s233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23378" name="Button 3922" hidden="1">
              <a:extLst>
                <a:ext uri="{63B3BB69-23CF-44E3-9099-C40C66FF867C}">
                  <a14:compatExt spid="_x0000_s233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23379" name="Button 3923" hidden="1">
              <a:extLst>
                <a:ext uri="{63B3BB69-23CF-44E3-9099-C40C66FF867C}">
                  <a14:compatExt spid="_x0000_s233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23380" name="Button 3924" hidden="1">
              <a:extLst>
                <a:ext uri="{63B3BB69-23CF-44E3-9099-C40C66FF867C}">
                  <a14:compatExt spid="_x0000_s233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3381" name="Button 3925" hidden="1">
              <a:extLst>
                <a:ext uri="{63B3BB69-23CF-44E3-9099-C40C66FF867C}">
                  <a14:compatExt spid="_x0000_s233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23383" name="Button 3927" hidden="1">
              <a:extLst>
                <a:ext uri="{63B3BB69-23CF-44E3-9099-C40C66FF867C}">
                  <a14:compatExt spid="_x0000_s233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23404" name="Button 3948" hidden="1">
              <a:extLst>
                <a:ext uri="{63B3BB69-23CF-44E3-9099-C40C66FF867C}">
                  <a14:compatExt spid="_x0000_s234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23405" name="Button 3949" hidden="1">
              <a:extLst>
                <a:ext uri="{63B3BB69-23CF-44E3-9099-C40C66FF867C}">
                  <a14:compatExt spid="_x0000_s234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23406" name="Button 3950" hidden="1">
              <a:extLst>
                <a:ext uri="{63B3BB69-23CF-44E3-9099-C40C66FF867C}">
                  <a14:compatExt spid="_x0000_s234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23411" name="Button 3955" hidden="1">
              <a:extLst>
                <a:ext uri="{63B3BB69-23CF-44E3-9099-C40C66FF867C}">
                  <a14:compatExt spid="_x0000_s23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23412" name="Button 3956" hidden="1">
              <a:extLst>
                <a:ext uri="{63B3BB69-23CF-44E3-9099-C40C66FF867C}">
                  <a14:compatExt spid="_x0000_s23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23413" name="Button 3957" hidden="1">
              <a:extLst>
                <a:ext uri="{63B3BB69-23CF-44E3-9099-C40C66FF867C}">
                  <a14:compatExt spid="_x0000_s234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23414" name="Button 3958" hidden="1">
              <a:extLst>
                <a:ext uri="{63B3BB69-23CF-44E3-9099-C40C66FF867C}">
                  <a14:compatExt spid="_x0000_s234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23416" name="Button 3960" hidden="1">
              <a:extLst>
                <a:ext uri="{63B3BB69-23CF-44E3-9099-C40C66FF867C}">
                  <a14:compatExt spid="_x0000_s23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23436" name="Button 3980" hidden="1">
              <a:extLst>
                <a:ext uri="{63B3BB69-23CF-44E3-9099-C40C66FF867C}">
                  <a14:compatExt spid="_x0000_s2343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23437" name="Button 3981" hidden="1">
              <a:extLst>
                <a:ext uri="{63B3BB69-23CF-44E3-9099-C40C66FF867C}">
                  <a14:compatExt spid="_x0000_s234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23438" name="Button 3982" hidden="1">
              <a:extLst>
                <a:ext uri="{63B3BB69-23CF-44E3-9099-C40C66FF867C}">
                  <a14:compatExt spid="_x0000_s2343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23444" name="Button 3988" hidden="1">
              <a:extLst>
                <a:ext uri="{63B3BB69-23CF-44E3-9099-C40C66FF867C}">
                  <a14:compatExt spid="_x0000_s234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23445" name="Button 3989" hidden="1">
              <a:extLst>
                <a:ext uri="{63B3BB69-23CF-44E3-9099-C40C66FF867C}">
                  <a14:compatExt spid="_x0000_s234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23446" name="Button 3990" hidden="1">
              <a:extLst>
                <a:ext uri="{63B3BB69-23CF-44E3-9099-C40C66FF867C}">
                  <a14:compatExt spid="_x0000_s234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23495" name="Button 4039" hidden="1">
              <a:extLst>
                <a:ext uri="{63B3BB69-23CF-44E3-9099-C40C66FF867C}">
                  <a14:compatExt spid="_x0000_s234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23497" name="Button 4041" hidden="1">
              <a:extLst>
                <a:ext uri="{63B3BB69-23CF-44E3-9099-C40C66FF867C}">
                  <a14:compatExt spid="_x0000_s234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23506" name="Button 4050" hidden="1">
              <a:extLst>
                <a:ext uri="{63B3BB69-23CF-44E3-9099-C40C66FF867C}">
                  <a14:compatExt spid="_x0000_s235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23508" name="Button 4052" hidden="1">
              <a:extLst>
                <a:ext uri="{63B3BB69-23CF-44E3-9099-C40C66FF867C}">
                  <a14:compatExt spid="_x0000_s235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23533" name="Button 4077" hidden="1">
              <a:extLst>
                <a:ext uri="{63B3BB69-23CF-44E3-9099-C40C66FF867C}">
                  <a14:compatExt spid="_x0000_s2353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23534" name="Button 4078" hidden="1">
              <a:extLst>
                <a:ext uri="{63B3BB69-23CF-44E3-9099-C40C66FF867C}">
                  <a14:compatExt spid="_x0000_s23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23535" name="Button 4079" hidden="1">
              <a:extLst>
                <a:ext uri="{63B3BB69-23CF-44E3-9099-C40C66FF867C}">
                  <a14:compatExt spid="_x0000_s2353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23540" name="Button 4084" hidden="1">
              <a:extLst>
                <a:ext uri="{63B3BB69-23CF-44E3-9099-C40C66FF867C}">
                  <a14:compatExt spid="_x0000_s23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27742" name="Button 4190" hidden="1">
              <a:extLst>
                <a:ext uri="{63B3BB69-23CF-44E3-9099-C40C66FF867C}">
                  <a14:compatExt spid="_x0000_s277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27743" name="Button 4191" hidden="1">
              <a:extLst>
                <a:ext uri="{63B3BB69-23CF-44E3-9099-C40C66FF867C}">
                  <a14:compatExt spid="_x0000_s27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27744" name="Button 4192" hidden="1">
              <a:extLst>
                <a:ext uri="{63B3BB69-23CF-44E3-9099-C40C66FF867C}">
                  <a14:compatExt spid="_x0000_s2774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27748" name="Button 4196" hidden="1">
              <a:extLst>
                <a:ext uri="{63B3BB69-23CF-44E3-9099-C40C66FF867C}">
                  <a14:compatExt spid="_x0000_s27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27751" name="Button 4199" hidden="1">
              <a:extLst>
                <a:ext uri="{63B3BB69-23CF-44E3-9099-C40C66FF867C}">
                  <a14:compatExt spid="_x0000_s27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27753" name="Button 4201" hidden="1">
              <a:extLst>
                <a:ext uri="{63B3BB69-23CF-44E3-9099-C40C66FF867C}">
                  <a14:compatExt spid="_x0000_s277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27754" name="Button 4202" hidden="1">
              <a:extLst>
                <a:ext uri="{63B3BB69-23CF-44E3-9099-C40C66FF867C}">
                  <a14:compatExt spid="_x0000_s277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27758" name="Button 4206" hidden="1">
              <a:extLst>
                <a:ext uri="{63B3BB69-23CF-44E3-9099-C40C66FF867C}">
                  <a14:compatExt spid="_x0000_s27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7759" name="Button 4207" hidden="1">
              <a:extLst>
                <a:ext uri="{63B3BB69-23CF-44E3-9099-C40C66FF867C}">
                  <a14:compatExt spid="_x0000_s27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27762" name="Button 4210" hidden="1">
              <a:extLst>
                <a:ext uri="{63B3BB69-23CF-44E3-9099-C40C66FF867C}">
                  <a14:compatExt spid="_x0000_s27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27782" name="Button 4230" hidden="1">
              <a:extLst>
                <a:ext uri="{63B3BB69-23CF-44E3-9099-C40C66FF867C}">
                  <a14:compatExt spid="_x0000_s277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27783" name="Button 4231" hidden="1">
              <a:extLst>
                <a:ext uri="{63B3BB69-23CF-44E3-9099-C40C66FF867C}">
                  <a14:compatExt spid="_x0000_s27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27784" name="Button 4232" hidden="1">
              <a:extLst>
                <a:ext uri="{63B3BB69-23CF-44E3-9099-C40C66FF867C}">
                  <a14:compatExt spid="_x0000_s277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27786" name="Button 4234" hidden="1">
              <a:extLst>
                <a:ext uri="{63B3BB69-23CF-44E3-9099-C40C66FF867C}">
                  <a14:compatExt spid="_x0000_s27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27790" name="Button 4238" hidden="1">
              <a:extLst>
                <a:ext uri="{63B3BB69-23CF-44E3-9099-C40C66FF867C}">
                  <a14:compatExt spid="_x0000_s27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27791" name="Button 4239" hidden="1">
              <a:extLst>
                <a:ext uri="{63B3BB69-23CF-44E3-9099-C40C66FF867C}">
                  <a14:compatExt spid="_x0000_s277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27793" name="Button 4241" hidden="1">
              <a:extLst>
                <a:ext uri="{63B3BB69-23CF-44E3-9099-C40C66FF867C}">
                  <a14:compatExt spid="_x0000_s27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27796" name="Button 4244" hidden="1">
              <a:extLst>
                <a:ext uri="{63B3BB69-23CF-44E3-9099-C40C66FF867C}">
                  <a14:compatExt spid="_x0000_s27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27798" name="Button 4246" hidden="1">
              <a:extLst>
                <a:ext uri="{63B3BB69-23CF-44E3-9099-C40C66FF867C}">
                  <a14:compatExt spid="_x0000_s27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27799" name="Button 4247" hidden="1">
              <a:extLst>
                <a:ext uri="{63B3BB69-23CF-44E3-9099-C40C66FF867C}">
                  <a14:compatExt spid="_x0000_s27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27820" name="Button 4268" hidden="1">
              <a:extLst>
                <a:ext uri="{63B3BB69-23CF-44E3-9099-C40C66FF867C}">
                  <a14:compatExt spid="_x0000_s2782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27821" name="Button 4269" hidden="1">
              <a:extLst>
                <a:ext uri="{63B3BB69-23CF-44E3-9099-C40C66FF867C}">
                  <a14:compatExt spid="_x0000_s27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27822" name="Button 4270" hidden="1">
              <a:extLst>
                <a:ext uri="{63B3BB69-23CF-44E3-9099-C40C66FF867C}">
                  <a14:compatExt spid="_x0000_s2782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27826" name="Button 4274" hidden="1">
              <a:extLst>
                <a:ext uri="{63B3BB69-23CF-44E3-9099-C40C66FF867C}">
                  <a14:compatExt spid="_x0000_s27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7827" name="Button 4275" hidden="1">
              <a:extLst>
                <a:ext uri="{63B3BB69-23CF-44E3-9099-C40C66FF867C}">
                  <a14:compatExt spid="_x0000_s27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27828" name="Button 4276" hidden="1">
              <a:extLst>
                <a:ext uri="{63B3BB69-23CF-44E3-9099-C40C66FF867C}">
                  <a14:compatExt spid="_x0000_s278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7829" name="Button 4277" hidden="1">
              <a:extLst>
                <a:ext uri="{63B3BB69-23CF-44E3-9099-C40C66FF867C}">
                  <a14:compatExt spid="_x0000_s278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27851" name="Button 4299" hidden="1">
              <a:extLst>
                <a:ext uri="{63B3BB69-23CF-44E3-9099-C40C66FF867C}">
                  <a14:compatExt spid="_x0000_s2785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7852" name="Button 4300" hidden="1">
              <a:extLst>
                <a:ext uri="{63B3BB69-23CF-44E3-9099-C40C66FF867C}">
                  <a14:compatExt spid="_x0000_s278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27853" name="Button 4301" hidden="1">
              <a:extLst>
                <a:ext uri="{63B3BB69-23CF-44E3-9099-C40C66FF867C}">
                  <a14:compatExt spid="_x0000_s2785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7857" name="Button 4305" hidden="1">
              <a:extLst>
                <a:ext uri="{63B3BB69-23CF-44E3-9099-C40C66FF867C}">
                  <a14:compatExt spid="_x0000_s27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7858" name="Button 4306" hidden="1">
              <a:extLst>
                <a:ext uri="{63B3BB69-23CF-44E3-9099-C40C66FF867C}">
                  <a14:compatExt spid="_x0000_s27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27860" name="Button 4308" hidden="1">
              <a:extLst>
                <a:ext uri="{63B3BB69-23CF-44E3-9099-C40C66FF867C}">
                  <a14:compatExt spid="_x0000_s27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27861" name="Button 4309" hidden="1">
              <a:extLst>
                <a:ext uri="{63B3BB69-23CF-44E3-9099-C40C66FF867C}">
                  <a14:compatExt spid="_x0000_s27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27881" name="Button 4329" hidden="1">
              <a:extLst>
                <a:ext uri="{63B3BB69-23CF-44E3-9099-C40C66FF867C}">
                  <a14:compatExt spid="_x0000_s2788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27883" name="Button 4331" hidden="1">
              <a:extLst>
                <a:ext uri="{63B3BB69-23CF-44E3-9099-C40C66FF867C}">
                  <a14:compatExt spid="_x0000_s2788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27887" name="Button 4335" hidden="1">
              <a:extLst>
                <a:ext uri="{63B3BB69-23CF-44E3-9099-C40C66FF867C}">
                  <a14:compatExt spid="_x0000_s27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27888" name="Button 4336" hidden="1">
              <a:extLst>
                <a:ext uri="{63B3BB69-23CF-44E3-9099-C40C66FF867C}">
                  <a14:compatExt spid="_x0000_s27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27889" name="Button 4337" hidden="1">
              <a:extLst>
                <a:ext uri="{63B3BB69-23CF-44E3-9099-C40C66FF867C}">
                  <a14:compatExt spid="_x0000_s27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7890" name="Button 4338" hidden="1">
              <a:extLst>
                <a:ext uri="{63B3BB69-23CF-44E3-9099-C40C66FF867C}">
                  <a14:compatExt spid="_x0000_s27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27892" name="Button 4340" hidden="1">
              <a:extLst>
                <a:ext uri="{63B3BB69-23CF-44E3-9099-C40C66FF867C}">
                  <a14:compatExt spid="_x0000_s27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27895" name="Button 4343" hidden="1">
              <a:extLst>
                <a:ext uri="{63B3BB69-23CF-44E3-9099-C40C66FF867C}">
                  <a14:compatExt spid="_x0000_s27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27918" name="Button 4366" hidden="1">
              <a:extLst>
                <a:ext uri="{63B3BB69-23CF-44E3-9099-C40C66FF867C}">
                  <a14:compatExt spid="_x0000_s279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27919" name="Button 4367" hidden="1">
              <a:extLst>
                <a:ext uri="{63B3BB69-23CF-44E3-9099-C40C66FF867C}">
                  <a14:compatExt spid="_x0000_s27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27920" name="Button 4368" hidden="1">
              <a:extLst>
                <a:ext uri="{63B3BB69-23CF-44E3-9099-C40C66FF867C}">
                  <a14:compatExt spid="_x0000_s279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27924" name="Button 4372" hidden="1">
              <a:extLst>
                <a:ext uri="{63B3BB69-23CF-44E3-9099-C40C66FF867C}">
                  <a14:compatExt spid="_x0000_s27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27925" name="Button 4373" hidden="1">
              <a:extLst>
                <a:ext uri="{63B3BB69-23CF-44E3-9099-C40C66FF867C}">
                  <a14:compatExt spid="_x0000_s27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7946" name="Button 4394" hidden="1">
              <a:extLst>
                <a:ext uri="{63B3BB69-23CF-44E3-9099-C40C66FF867C}">
                  <a14:compatExt spid="_x0000_s2794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27947" name="Button 4395" hidden="1">
              <a:extLst>
                <a:ext uri="{63B3BB69-23CF-44E3-9099-C40C66FF867C}">
                  <a14:compatExt spid="_x0000_s27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27948" name="Button 4396" hidden="1">
              <a:extLst>
                <a:ext uri="{63B3BB69-23CF-44E3-9099-C40C66FF867C}">
                  <a14:compatExt spid="_x0000_s2794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27952" name="Button 4400" hidden="1">
              <a:extLst>
                <a:ext uri="{63B3BB69-23CF-44E3-9099-C40C66FF867C}">
                  <a14:compatExt spid="_x0000_s27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27953" name="Button 4401" hidden="1">
              <a:extLst>
                <a:ext uri="{63B3BB69-23CF-44E3-9099-C40C66FF867C}">
                  <a14:compatExt spid="_x0000_s27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27973" name="Button 4421" hidden="1">
              <a:extLst>
                <a:ext uri="{63B3BB69-23CF-44E3-9099-C40C66FF867C}">
                  <a14:compatExt spid="_x0000_s279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27974" name="Button 4422" hidden="1">
              <a:extLst>
                <a:ext uri="{63B3BB69-23CF-44E3-9099-C40C66FF867C}">
                  <a14:compatExt spid="_x0000_s27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27975" name="Button 4423" hidden="1">
              <a:extLst>
                <a:ext uri="{63B3BB69-23CF-44E3-9099-C40C66FF867C}">
                  <a14:compatExt spid="_x0000_s2797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27979" name="Button 4427" hidden="1">
              <a:extLst>
                <a:ext uri="{63B3BB69-23CF-44E3-9099-C40C66FF867C}">
                  <a14:compatExt spid="_x0000_s27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27980" name="Button 4428" hidden="1">
              <a:extLst>
                <a:ext uri="{63B3BB69-23CF-44E3-9099-C40C66FF867C}">
                  <a14:compatExt spid="_x0000_s27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28000" name="Button 4448" hidden="1">
              <a:extLst>
                <a:ext uri="{63B3BB69-23CF-44E3-9099-C40C66FF867C}">
                  <a14:compatExt spid="_x0000_s28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28001" name="Button 4449" hidden="1">
              <a:extLst>
                <a:ext uri="{63B3BB69-23CF-44E3-9099-C40C66FF867C}">
                  <a14:compatExt spid="_x0000_s28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28002" name="Button 4450" hidden="1">
              <a:extLst>
                <a:ext uri="{63B3BB69-23CF-44E3-9099-C40C66FF867C}">
                  <a14:compatExt spid="_x0000_s2800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28006" name="Button 4454" hidden="1">
              <a:extLst>
                <a:ext uri="{63B3BB69-23CF-44E3-9099-C40C66FF867C}">
                  <a14:compatExt spid="_x0000_s28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28007" name="Button 4455" hidden="1">
              <a:extLst>
                <a:ext uri="{63B3BB69-23CF-44E3-9099-C40C66FF867C}">
                  <a14:compatExt spid="_x0000_s28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28027" name="Button 4475" hidden="1">
              <a:extLst>
                <a:ext uri="{63B3BB69-23CF-44E3-9099-C40C66FF867C}">
                  <a14:compatExt spid="_x0000_s280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28028" name="Button 4476" hidden="1">
              <a:extLst>
                <a:ext uri="{63B3BB69-23CF-44E3-9099-C40C66FF867C}">
                  <a14:compatExt spid="_x0000_s28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28029" name="Button 4477" hidden="1">
              <a:extLst>
                <a:ext uri="{63B3BB69-23CF-44E3-9099-C40C66FF867C}">
                  <a14:compatExt spid="_x0000_s280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28030" name="Button 4478" hidden="1">
              <a:extLst>
                <a:ext uri="{63B3BB69-23CF-44E3-9099-C40C66FF867C}">
                  <a14:compatExt spid="_x0000_s28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28056" name="Button 4504" hidden="1">
              <a:extLst>
                <a:ext uri="{63B3BB69-23CF-44E3-9099-C40C66FF867C}">
                  <a14:compatExt spid="_x0000_s280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8057" name="Button 4505" hidden="1">
              <a:extLst>
                <a:ext uri="{63B3BB69-23CF-44E3-9099-C40C66FF867C}">
                  <a14:compatExt spid="_x0000_s28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28058" name="Button 4506" hidden="1">
              <a:extLst>
                <a:ext uri="{63B3BB69-23CF-44E3-9099-C40C66FF867C}">
                  <a14:compatExt spid="_x0000_s280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8062" name="Button 4510" hidden="1">
              <a:extLst>
                <a:ext uri="{63B3BB69-23CF-44E3-9099-C40C66FF867C}">
                  <a14:compatExt spid="_x0000_s28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28065" name="Button 4513" hidden="1">
              <a:extLst>
                <a:ext uri="{63B3BB69-23CF-44E3-9099-C40C66FF867C}">
                  <a14:compatExt spid="_x0000_s28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28067" name="Button 4515" hidden="1">
              <a:extLst>
                <a:ext uri="{63B3BB69-23CF-44E3-9099-C40C66FF867C}">
                  <a14:compatExt spid="_x0000_s28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28071" name="Button 4519" hidden="1">
              <a:extLst>
                <a:ext uri="{63B3BB69-23CF-44E3-9099-C40C66FF867C}">
                  <a14:compatExt spid="_x0000_s28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28072" name="Button 4520" hidden="1">
              <a:extLst>
                <a:ext uri="{63B3BB69-23CF-44E3-9099-C40C66FF867C}">
                  <a14:compatExt spid="_x0000_s28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28073" name="Button 4521" hidden="1">
              <a:extLst>
                <a:ext uri="{63B3BB69-23CF-44E3-9099-C40C66FF867C}">
                  <a14:compatExt spid="_x0000_s28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28074" name="Button 4522" hidden="1">
              <a:extLst>
                <a:ext uri="{63B3BB69-23CF-44E3-9099-C40C66FF867C}">
                  <a14:compatExt spid="_x0000_s28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28075" name="Button 4523" hidden="1">
              <a:extLst>
                <a:ext uri="{63B3BB69-23CF-44E3-9099-C40C66FF867C}">
                  <a14:compatExt spid="_x0000_s28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28076" name="Button 4524" hidden="1">
              <a:extLst>
                <a:ext uri="{63B3BB69-23CF-44E3-9099-C40C66FF867C}">
                  <a14:compatExt spid="_x0000_s28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28079" name="Button 4527" hidden="1">
              <a:extLst>
                <a:ext uri="{63B3BB69-23CF-44E3-9099-C40C66FF867C}">
                  <a14:compatExt spid="_x0000_s28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28080" name="Button 4528" hidden="1">
              <a:extLst>
                <a:ext uri="{63B3BB69-23CF-44E3-9099-C40C66FF867C}">
                  <a14:compatExt spid="_x0000_s28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28081" name="Button 4529" hidden="1">
              <a:extLst>
                <a:ext uri="{63B3BB69-23CF-44E3-9099-C40C66FF867C}">
                  <a14:compatExt spid="_x0000_s28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28082" name="Button 4530" hidden="1">
              <a:extLst>
                <a:ext uri="{63B3BB69-23CF-44E3-9099-C40C66FF867C}">
                  <a14:compatExt spid="_x0000_s28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28083" name="Button 4531" hidden="1">
              <a:extLst>
                <a:ext uri="{63B3BB69-23CF-44E3-9099-C40C66FF867C}">
                  <a14:compatExt spid="_x0000_s28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28084" name="Button 4532" hidden="1">
              <a:extLst>
                <a:ext uri="{63B3BB69-23CF-44E3-9099-C40C66FF867C}">
                  <a14:compatExt spid="_x0000_s28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28085" name="Button 4533" hidden="1">
              <a:extLst>
                <a:ext uri="{63B3BB69-23CF-44E3-9099-C40C66FF867C}">
                  <a14:compatExt spid="_x0000_s28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28086" name="Button 4534" hidden="1">
              <a:extLst>
                <a:ext uri="{63B3BB69-23CF-44E3-9099-C40C66FF867C}">
                  <a14:compatExt spid="_x0000_s28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28087" name="Button 4535" hidden="1">
              <a:extLst>
                <a:ext uri="{63B3BB69-23CF-44E3-9099-C40C66FF867C}">
                  <a14:compatExt spid="_x0000_s28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28092" name="Button 4540" hidden="1">
              <a:extLst>
                <a:ext uri="{63B3BB69-23CF-44E3-9099-C40C66FF867C}">
                  <a14:compatExt spid="_x0000_s28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28093" name="Button 4541" hidden="1">
              <a:extLst>
                <a:ext uri="{63B3BB69-23CF-44E3-9099-C40C66FF867C}">
                  <a14:compatExt spid="_x0000_s280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28094" name="Button 4542" hidden="1">
              <a:extLst>
                <a:ext uri="{63B3BB69-23CF-44E3-9099-C40C66FF867C}">
                  <a14:compatExt spid="_x0000_s280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28095" name="Button 4543" hidden="1">
              <a:extLst>
                <a:ext uri="{63B3BB69-23CF-44E3-9099-C40C66FF867C}">
                  <a14:compatExt spid="_x0000_s280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28101" name="Button 4549" hidden="1">
              <a:extLst>
                <a:ext uri="{63B3BB69-23CF-44E3-9099-C40C66FF867C}">
                  <a14:compatExt spid="_x0000_s281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28135" name="Button 4583" hidden="1">
              <a:extLst>
                <a:ext uri="{63B3BB69-23CF-44E3-9099-C40C66FF867C}">
                  <a14:compatExt spid="_x0000_s2813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28136" name="Button 4584" hidden="1">
              <a:extLst>
                <a:ext uri="{63B3BB69-23CF-44E3-9099-C40C66FF867C}">
                  <a14:compatExt spid="_x0000_s28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28137" name="Button 4585" hidden="1">
              <a:extLst>
                <a:ext uri="{63B3BB69-23CF-44E3-9099-C40C66FF867C}">
                  <a14:compatExt spid="_x0000_s2813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28161" name="Button 4609" hidden="1">
              <a:extLst>
                <a:ext uri="{63B3BB69-23CF-44E3-9099-C40C66FF867C}">
                  <a14:compatExt spid="_x0000_s281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28162" name="Button 4610" hidden="1">
              <a:extLst>
                <a:ext uri="{63B3BB69-23CF-44E3-9099-C40C66FF867C}">
                  <a14:compatExt spid="_x0000_s281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28163" name="Button 4611" hidden="1">
              <a:extLst>
                <a:ext uri="{63B3BB69-23CF-44E3-9099-C40C66FF867C}">
                  <a14:compatExt spid="_x0000_s2816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28213" name="Button 4661" hidden="1">
              <a:extLst>
                <a:ext uri="{63B3BB69-23CF-44E3-9099-C40C66FF867C}">
                  <a14:compatExt spid="_x0000_s282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28214" name="Button 4662" hidden="1">
              <a:extLst>
                <a:ext uri="{63B3BB69-23CF-44E3-9099-C40C66FF867C}">
                  <a14:compatExt spid="_x0000_s28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28215" name="Button 4663" hidden="1">
              <a:extLst>
                <a:ext uri="{63B3BB69-23CF-44E3-9099-C40C66FF867C}">
                  <a14:compatExt spid="_x0000_s2821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28238" name="Button 4686" hidden="1">
              <a:extLst>
                <a:ext uri="{63B3BB69-23CF-44E3-9099-C40C66FF867C}">
                  <a14:compatExt spid="_x0000_s282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28239" name="Button 4687" hidden="1">
              <a:extLst>
                <a:ext uri="{63B3BB69-23CF-44E3-9099-C40C66FF867C}">
                  <a14:compatExt spid="_x0000_s28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28240" name="Button 4688" hidden="1">
              <a:extLst>
                <a:ext uri="{63B3BB69-23CF-44E3-9099-C40C66FF867C}">
                  <a14:compatExt spid="_x0000_s282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28263" name="Button 4711" hidden="1">
              <a:extLst>
                <a:ext uri="{63B3BB69-23CF-44E3-9099-C40C66FF867C}">
                  <a14:compatExt spid="_x0000_s282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28264" name="Button 4712" hidden="1">
              <a:extLst>
                <a:ext uri="{63B3BB69-23CF-44E3-9099-C40C66FF867C}">
                  <a14:compatExt spid="_x0000_s28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28265" name="Button 4713" hidden="1">
              <a:extLst>
                <a:ext uri="{63B3BB69-23CF-44E3-9099-C40C66FF867C}">
                  <a14:compatExt spid="_x0000_s282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28287" name="Button 4735" hidden="1">
              <a:extLst>
                <a:ext uri="{63B3BB69-23CF-44E3-9099-C40C66FF867C}">
                  <a14:compatExt spid="_x0000_s282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28288" name="Button 4736" hidden="1">
              <a:extLst>
                <a:ext uri="{63B3BB69-23CF-44E3-9099-C40C66FF867C}">
                  <a14:compatExt spid="_x0000_s282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28289" name="Button 4737" hidden="1">
              <a:extLst>
                <a:ext uri="{63B3BB69-23CF-44E3-9099-C40C66FF867C}">
                  <a14:compatExt spid="_x0000_s282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28312" name="Button 4760" hidden="1">
              <a:extLst>
                <a:ext uri="{63B3BB69-23CF-44E3-9099-C40C66FF867C}">
                  <a14:compatExt spid="_x0000_s2831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28313" name="Button 4761" hidden="1">
              <a:extLst>
                <a:ext uri="{63B3BB69-23CF-44E3-9099-C40C66FF867C}">
                  <a14:compatExt spid="_x0000_s283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28314" name="Button 4762" hidden="1">
              <a:extLst>
                <a:ext uri="{63B3BB69-23CF-44E3-9099-C40C66FF867C}">
                  <a14:compatExt spid="_x0000_s283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28336" name="Button 4784" hidden="1">
              <a:extLst>
                <a:ext uri="{63B3BB69-23CF-44E3-9099-C40C66FF867C}">
                  <a14:compatExt spid="_x0000_s2833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28337" name="Button 4785" hidden="1">
              <a:extLst>
                <a:ext uri="{63B3BB69-23CF-44E3-9099-C40C66FF867C}">
                  <a14:compatExt spid="_x0000_s283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28338" name="Button 4786" hidden="1">
              <a:extLst>
                <a:ext uri="{63B3BB69-23CF-44E3-9099-C40C66FF867C}">
                  <a14:compatExt spid="_x0000_s2833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28361" name="Button 4809" hidden="1">
              <a:extLst>
                <a:ext uri="{63B3BB69-23CF-44E3-9099-C40C66FF867C}">
                  <a14:compatExt spid="_x0000_s283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28362" name="Button 4810" hidden="1">
              <a:extLst>
                <a:ext uri="{63B3BB69-23CF-44E3-9099-C40C66FF867C}">
                  <a14:compatExt spid="_x0000_s283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28363" name="Button 4811" hidden="1">
              <a:extLst>
                <a:ext uri="{63B3BB69-23CF-44E3-9099-C40C66FF867C}">
                  <a14:compatExt spid="_x0000_s2836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28426" name="Button 4874" hidden="1">
              <a:extLst>
                <a:ext uri="{63B3BB69-23CF-44E3-9099-C40C66FF867C}">
                  <a14:compatExt spid="_x0000_s2842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10</xdr:col>
          <xdr:colOff>0</xdr:colOff>
          <xdr:row>1587</xdr:row>
          <xdr:rowOff>0</xdr:rowOff>
        </xdr:to>
        <xdr:sp macro="" textlink="">
          <xdr:nvSpPr>
            <xdr:cNvPr id="28427" name="Button 4875" hidden="1">
              <a:extLst>
                <a:ext uri="{63B3BB69-23CF-44E3-9099-C40C66FF867C}">
                  <a14:compatExt spid="_x0000_s284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28428" name="Button 4876" hidden="1">
              <a:extLst>
                <a:ext uri="{63B3BB69-23CF-44E3-9099-C40C66FF867C}">
                  <a14:compatExt spid="_x0000_s2842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28429" name="Button 4877" hidden="1">
              <a:extLst>
                <a:ext uri="{63B3BB69-23CF-44E3-9099-C40C66FF867C}">
                  <a14:compatExt spid="_x0000_s28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28432" name="Button 4880" hidden="1">
              <a:extLst>
                <a:ext uri="{63B3BB69-23CF-44E3-9099-C40C66FF867C}">
                  <a14:compatExt spid="_x0000_s284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28433" name="Button 4881" hidden="1">
              <a:extLst>
                <a:ext uri="{63B3BB69-23CF-44E3-9099-C40C66FF867C}">
                  <a14:compatExt spid="_x0000_s28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28434" name="Button 4882" hidden="1">
              <a:extLst>
                <a:ext uri="{63B3BB69-23CF-44E3-9099-C40C66FF867C}">
                  <a14:compatExt spid="_x0000_s284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28435" name="Button 4883" hidden="1">
              <a:extLst>
                <a:ext uri="{63B3BB69-23CF-44E3-9099-C40C66FF867C}">
                  <a14:compatExt spid="_x0000_s284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28436" name="Button 4884" hidden="1">
              <a:extLst>
                <a:ext uri="{63B3BB69-23CF-44E3-9099-C40C66FF867C}">
                  <a14:compatExt spid="_x0000_s28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28439" name="Button 4887" hidden="1">
              <a:extLst>
                <a:ext uri="{63B3BB69-23CF-44E3-9099-C40C66FF867C}">
                  <a14:compatExt spid="_x0000_s284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28440" name="Button 4888" hidden="1">
              <a:extLst>
                <a:ext uri="{63B3BB69-23CF-44E3-9099-C40C66FF867C}">
                  <a14:compatExt spid="_x0000_s284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28441" name="Button 4889" hidden="1">
              <a:extLst>
                <a:ext uri="{63B3BB69-23CF-44E3-9099-C40C66FF867C}">
                  <a14:compatExt spid="_x0000_s284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28442" name="Button 4890" hidden="1">
              <a:extLst>
                <a:ext uri="{63B3BB69-23CF-44E3-9099-C40C66FF867C}">
                  <a14:compatExt spid="_x0000_s284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28443" name="Button 4891" hidden="1">
              <a:extLst>
                <a:ext uri="{63B3BB69-23CF-44E3-9099-C40C66FF867C}">
                  <a14:compatExt spid="_x0000_s284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28444" name="Button 4892" hidden="1">
              <a:extLst>
                <a:ext uri="{63B3BB69-23CF-44E3-9099-C40C66FF867C}">
                  <a14:compatExt spid="_x0000_s284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28445" name="Button 4893" hidden="1">
              <a:extLst>
                <a:ext uri="{63B3BB69-23CF-44E3-9099-C40C66FF867C}">
                  <a14:compatExt spid="_x0000_s284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28447" name="Button 4895" hidden="1">
              <a:extLst>
                <a:ext uri="{63B3BB69-23CF-44E3-9099-C40C66FF867C}">
                  <a14:compatExt spid="_x0000_s284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28448" name="Button 4896" hidden="1">
              <a:extLst>
                <a:ext uri="{63B3BB69-23CF-44E3-9099-C40C66FF867C}">
                  <a14:compatExt spid="_x0000_s284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28449" name="Button 4897" hidden="1">
              <a:extLst>
                <a:ext uri="{63B3BB69-23CF-44E3-9099-C40C66FF867C}">
                  <a14:compatExt spid="_x0000_s284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28450" name="Button 4898" hidden="1">
              <a:extLst>
                <a:ext uri="{63B3BB69-23CF-44E3-9099-C40C66FF867C}">
                  <a14:compatExt spid="_x0000_s284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28456" name="Button 4904" hidden="1">
              <a:extLst>
                <a:ext uri="{63B3BB69-23CF-44E3-9099-C40C66FF867C}">
                  <a14:compatExt spid="_x0000_s284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28462" name="Button 4910" hidden="1">
              <a:extLst>
                <a:ext uri="{63B3BB69-23CF-44E3-9099-C40C66FF867C}">
                  <a14:compatExt spid="_x0000_s284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28463" name="Button 4911" hidden="1">
              <a:extLst>
                <a:ext uri="{63B3BB69-23CF-44E3-9099-C40C66FF867C}">
                  <a14:compatExt spid="_x0000_s284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28464" name="Button 4912" hidden="1">
              <a:extLst>
                <a:ext uri="{63B3BB69-23CF-44E3-9099-C40C66FF867C}">
                  <a14:compatExt spid="_x0000_s284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8465" name="Button 4913" hidden="1">
              <a:extLst>
                <a:ext uri="{63B3BB69-23CF-44E3-9099-C40C66FF867C}">
                  <a14:compatExt spid="_x0000_s284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28466" name="Button 4914" hidden="1">
              <a:extLst>
                <a:ext uri="{63B3BB69-23CF-44E3-9099-C40C66FF867C}">
                  <a14:compatExt spid="_x0000_s28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28467" name="Button 4915" hidden="1">
              <a:extLst>
                <a:ext uri="{63B3BB69-23CF-44E3-9099-C40C66FF867C}">
                  <a14:compatExt spid="_x0000_s28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28468" name="Button 4916" hidden="1">
              <a:extLst>
                <a:ext uri="{63B3BB69-23CF-44E3-9099-C40C66FF867C}">
                  <a14:compatExt spid="_x0000_s284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28469" name="Button 4917" hidden="1">
              <a:extLst>
                <a:ext uri="{63B3BB69-23CF-44E3-9099-C40C66FF867C}">
                  <a14:compatExt spid="_x0000_s284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28470" name="Button 4918" hidden="1">
              <a:extLst>
                <a:ext uri="{63B3BB69-23CF-44E3-9099-C40C66FF867C}">
                  <a14:compatExt spid="_x0000_s284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28471" name="Button 4919" hidden="1">
              <a:extLst>
                <a:ext uri="{63B3BB69-23CF-44E3-9099-C40C66FF867C}">
                  <a14:compatExt spid="_x0000_s284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28476" name="Button 4924" hidden="1">
              <a:extLst>
                <a:ext uri="{63B3BB69-23CF-44E3-9099-C40C66FF867C}">
                  <a14:compatExt spid="_x0000_s28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28477" name="Button 4925" hidden="1">
              <a:extLst>
                <a:ext uri="{63B3BB69-23CF-44E3-9099-C40C66FF867C}">
                  <a14:compatExt spid="_x0000_s28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28478" name="Button 4926" hidden="1">
              <a:extLst>
                <a:ext uri="{63B3BB69-23CF-44E3-9099-C40C66FF867C}">
                  <a14:compatExt spid="_x0000_s284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28479" name="Button 4927" hidden="1">
              <a:extLst>
                <a:ext uri="{63B3BB69-23CF-44E3-9099-C40C66FF867C}">
                  <a14:compatExt spid="_x0000_s284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28480" name="Button 4928" hidden="1">
              <a:extLst>
                <a:ext uri="{63B3BB69-23CF-44E3-9099-C40C66FF867C}">
                  <a14:compatExt spid="_x0000_s284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28482" name="Button 4930" hidden="1">
              <a:extLst>
                <a:ext uri="{63B3BB69-23CF-44E3-9099-C40C66FF867C}">
                  <a14:compatExt spid="_x0000_s28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28483" name="Button 4931" hidden="1">
              <a:extLst>
                <a:ext uri="{63B3BB69-23CF-44E3-9099-C40C66FF867C}">
                  <a14:compatExt spid="_x0000_s28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28484" name="Button 4932" hidden="1">
              <a:extLst>
                <a:ext uri="{63B3BB69-23CF-44E3-9099-C40C66FF867C}">
                  <a14:compatExt spid="_x0000_s284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28552" name="Button 5000" hidden="1">
              <a:extLst>
                <a:ext uri="{63B3BB69-23CF-44E3-9099-C40C66FF867C}">
                  <a14:compatExt spid="_x0000_s28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28564" name="Button 5012" hidden="1">
              <a:extLst>
                <a:ext uri="{63B3BB69-23CF-44E3-9099-C40C66FF867C}">
                  <a14:compatExt spid="_x0000_s28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28565" name="Button 5013" hidden="1">
              <a:extLst>
                <a:ext uri="{63B3BB69-23CF-44E3-9099-C40C66FF867C}">
                  <a14:compatExt spid="_x0000_s28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28591" name="Button 5039" hidden="1">
              <a:extLst>
                <a:ext uri="{63B3BB69-23CF-44E3-9099-C40C66FF867C}">
                  <a14:compatExt spid="_x0000_s285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8592" name="Button 5040" hidden="1">
              <a:extLst>
                <a:ext uri="{63B3BB69-23CF-44E3-9099-C40C66FF867C}">
                  <a14:compatExt spid="_x0000_s28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28593" name="Button 5041" hidden="1">
              <a:extLst>
                <a:ext uri="{63B3BB69-23CF-44E3-9099-C40C66FF867C}">
                  <a14:compatExt spid="_x0000_s285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28597" name="Button 5045" hidden="1">
              <a:extLst>
                <a:ext uri="{63B3BB69-23CF-44E3-9099-C40C66FF867C}">
                  <a14:compatExt spid="_x0000_s285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28599" name="Button 5047" hidden="1">
              <a:extLst>
                <a:ext uri="{63B3BB69-23CF-44E3-9099-C40C66FF867C}">
                  <a14:compatExt spid="_x0000_s285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28600" name="Button 5048" hidden="1">
              <a:extLst>
                <a:ext uri="{63B3BB69-23CF-44E3-9099-C40C66FF867C}">
                  <a14:compatExt spid="_x0000_s286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28601" name="Button 5049" hidden="1">
              <a:extLst>
                <a:ext uri="{63B3BB69-23CF-44E3-9099-C40C66FF867C}">
                  <a14:compatExt spid="_x0000_s286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28603" name="Button 5051" hidden="1">
              <a:extLst>
                <a:ext uri="{63B3BB69-23CF-44E3-9099-C40C66FF867C}">
                  <a14:compatExt spid="_x0000_s286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28604" name="Button 5052" hidden="1">
              <a:extLst>
                <a:ext uri="{63B3BB69-23CF-44E3-9099-C40C66FF867C}">
                  <a14:compatExt spid="_x0000_s286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8605" name="Button 5053" hidden="1">
              <a:extLst>
                <a:ext uri="{63B3BB69-23CF-44E3-9099-C40C66FF867C}">
                  <a14:compatExt spid="_x0000_s286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28608" name="Button 5056" hidden="1">
              <a:extLst>
                <a:ext uri="{63B3BB69-23CF-44E3-9099-C40C66FF867C}">
                  <a14:compatExt spid="_x0000_s286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28609" name="Button 5057" hidden="1">
              <a:extLst>
                <a:ext uri="{63B3BB69-23CF-44E3-9099-C40C66FF867C}">
                  <a14:compatExt spid="_x0000_s286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28614" name="Button 5062" hidden="1">
              <a:extLst>
                <a:ext uri="{63B3BB69-23CF-44E3-9099-C40C66FF867C}">
                  <a14:compatExt spid="_x0000_s286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28615" name="Button 5063" hidden="1">
              <a:extLst>
                <a:ext uri="{63B3BB69-23CF-44E3-9099-C40C66FF867C}">
                  <a14:compatExt spid="_x0000_s286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28623" name="Button 5071" hidden="1">
              <a:extLst>
                <a:ext uri="{63B3BB69-23CF-44E3-9099-C40C66FF867C}">
                  <a14:compatExt spid="_x0000_s28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28624" name="Button 5072" hidden="1">
              <a:extLst>
                <a:ext uri="{63B3BB69-23CF-44E3-9099-C40C66FF867C}">
                  <a14:compatExt spid="_x0000_s28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28629" name="Button 5077" hidden="1">
              <a:extLst>
                <a:ext uri="{63B3BB69-23CF-44E3-9099-C40C66FF867C}">
                  <a14:compatExt spid="_x0000_s28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28630" name="Button 5078" hidden="1">
              <a:extLst>
                <a:ext uri="{63B3BB69-23CF-44E3-9099-C40C66FF867C}">
                  <a14:compatExt spid="_x0000_s286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28633" name="Button 5081" hidden="1">
              <a:extLst>
                <a:ext uri="{63B3BB69-23CF-44E3-9099-C40C66FF867C}">
                  <a14:compatExt spid="_x0000_s28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28635" name="Button 5083" hidden="1">
              <a:extLst>
                <a:ext uri="{63B3BB69-23CF-44E3-9099-C40C66FF867C}">
                  <a14:compatExt spid="_x0000_s28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28636" name="Button 5084" hidden="1">
              <a:extLst>
                <a:ext uri="{63B3BB69-23CF-44E3-9099-C40C66FF867C}">
                  <a14:compatExt spid="_x0000_s286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28637" name="Button 5085" hidden="1">
              <a:extLst>
                <a:ext uri="{63B3BB69-23CF-44E3-9099-C40C66FF867C}">
                  <a14:compatExt spid="_x0000_s286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28638" name="Button 5086" hidden="1">
              <a:extLst>
                <a:ext uri="{63B3BB69-23CF-44E3-9099-C40C66FF867C}">
                  <a14:compatExt spid="_x0000_s28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28639" name="Button 5087" hidden="1">
              <a:extLst>
                <a:ext uri="{63B3BB69-23CF-44E3-9099-C40C66FF867C}">
                  <a14:compatExt spid="_x0000_s28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28660" name="Button 5108" hidden="1">
              <a:extLst>
                <a:ext uri="{63B3BB69-23CF-44E3-9099-C40C66FF867C}">
                  <a14:compatExt spid="_x0000_s2866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28661" name="Button 5109" hidden="1">
              <a:extLst>
                <a:ext uri="{63B3BB69-23CF-44E3-9099-C40C66FF867C}">
                  <a14:compatExt spid="_x0000_s286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28662" name="Button 5110" hidden="1">
              <a:extLst>
                <a:ext uri="{63B3BB69-23CF-44E3-9099-C40C66FF867C}">
                  <a14:compatExt spid="_x0000_s286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28663" name="Button 5111" hidden="1">
              <a:extLst>
                <a:ext uri="{63B3BB69-23CF-44E3-9099-C40C66FF867C}">
                  <a14:compatExt spid="_x0000_s286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28664" name="Button 5112" hidden="1">
              <a:extLst>
                <a:ext uri="{63B3BB69-23CF-44E3-9099-C40C66FF867C}">
                  <a14:compatExt spid="_x0000_s286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28665" name="Button 5113" hidden="1">
              <a:extLst>
                <a:ext uri="{63B3BB69-23CF-44E3-9099-C40C66FF867C}">
                  <a14:compatExt spid="_x0000_s286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37900" name="Button 5132" hidden="1">
              <a:extLst>
                <a:ext uri="{63B3BB69-23CF-44E3-9099-C40C66FF867C}">
                  <a14:compatExt spid="_x0000_s379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37901" name="Button 5133" hidden="1">
              <a:extLst>
                <a:ext uri="{63B3BB69-23CF-44E3-9099-C40C66FF867C}">
                  <a14:compatExt spid="_x0000_s37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37902" name="Button 5134" hidden="1">
              <a:extLst>
                <a:ext uri="{63B3BB69-23CF-44E3-9099-C40C66FF867C}">
                  <a14:compatExt spid="_x0000_s3790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10</xdr:col>
          <xdr:colOff>0</xdr:colOff>
          <xdr:row>1670</xdr:row>
          <xdr:rowOff>0</xdr:rowOff>
        </xdr:to>
        <xdr:sp macro="" textlink="">
          <xdr:nvSpPr>
            <xdr:cNvPr id="37923" name="Button 5155" hidden="1">
              <a:extLst>
                <a:ext uri="{63B3BB69-23CF-44E3-9099-C40C66FF867C}">
                  <a14:compatExt spid="_x0000_s3792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37924" name="Button 5156" hidden="1">
              <a:extLst>
                <a:ext uri="{63B3BB69-23CF-44E3-9099-C40C66FF867C}">
                  <a14:compatExt spid="_x0000_s37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37925" name="Button 5157" hidden="1">
              <a:extLst>
                <a:ext uri="{63B3BB69-23CF-44E3-9099-C40C66FF867C}">
                  <a14:compatExt spid="_x0000_s3792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37946" name="Button 5178" hidden="1">
              <a:extLst>
                <a:ext uri="{63B3BB69-23CF-44E3-9099-C40C66FF867C}">
                  <a14:compatExt spid="_x0000_s3794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37947" name="Button 5179" hidden="1">
              <a:extLst>
                <a:ext uri="{63B3BB69-23CF-44E3-9099-C40C66FF867C}">
                  <a14:compatExt spid="_x0000_s37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37948" name="Button 5180" hidden="1">
              <a:extLst>
                <a:ext uri="{63B3BB69-23CF-44E3-9099-C40C66FF867C}">
                  <a14:compatExt spid="_x0000_s3794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10</xdr:col>
          <xdr:colOff>0</xdr:colOff>
          <xdr:row>1692</xdr:row>
          <xdr:rowOff>0</xdr:rowOff>
        </xdr:to>
        <xdr:sp macro="" textlink="">
          <xdr:nvSpPr>
            <xdr:cNvPr id="37970" name="Button 5202" hidden="1">
              <a:extLst>
                <a:ext uri="{63B3BB69-23CF-44E3-9099-C40C66FF867C}">
                  <a14:compatExt spid="_x0000_s379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10</xdr:col>
          <xdr:colOff>0</xdr:colOff>
          <xdr:row>1693</xdr:row>
          <xdr:rowOff>0</xdr:rowOff>
        </xdr:to>
        <xdr:sp macro="" textlink="">
          <xdr:nvSpPr>
            <xdr:cNvPr id="37971" name="Button 5203" hidden="1">
              <a:extLst>
                <a:ext uri="{63B3BB69-23CF-44E3-9099-C40C66FF867C}">
                  <a14:compatExt spid="_x0000_s37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37972" name="Button 5204" hidden="1">
              <a:extLst>
                <a:ext uri="{63B3BB69-23CF-44E3-9099-C40C66FF867C}">
                  <a14:compatExt spid="_x0000_s379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38021" name="Button 5253" hidden="1">
              <a:extLst>
                <a:ext uri="{63B3BB69-23CF-44E3-9099-C40C66FF867C}">
                  <a14:compatExt spid="_x0000_s3802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38022" name="Button 5254" hidden="1">
              <a:extLst>
                <a:ext uri="{63B3BB69-23CF-44E3-9099-C40C66FF867C}">
                  <a14:compatExt spid="_x0000_s380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10</xdr:col>
          <xdr:colOff>0</xdr:colOff>
          <xdr:row>1696</xdr:row>
          <xdr:rowOff>0</xdr:rowOff>
        </xdr:to>
        <xdr:sp macro="" textlink="">
          <xdr:nvSpPr>
            <xdr:cNvPr id="38023" name="Button 5255" hidden="1">
              <a:extLst>
                <a:ext uri="{63B3BB69-23CF-44E3-9099-C40C66FF867C}">
                  <a14:compatExt spid="_x0000_s380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38027" name="Button 5259" hidden="1">
              <a:extLst>
                <a:ext uri="{63B3BB69-23CF-44E3-9099-C40C66FF867C}">
                  <a14:compatExt spid="_x0000_s38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38028" name="Button 5260" hidden="1">
              <a:extLst>
                <a:ext uri="{63B3BB69-23CF-44E3-9099-C40C66FF867C}">
                  <a14:compatExt spid="_x0000_s38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10</xdr:col>
          <xdr:colOff>0</xdr:colOff>
          <xdr:row>1707</xdr:row>
          <xdr:rowOff>0</xdr:rowOff>
        </xdr:to>
        <xdr:sp macro="" textlink="">
          <xdr:nvSpPr>
            <xdr:cNvPr id="38029" name="Button 5261" hidden="1">
              <a:extLst>
                <a:ext uri="{63B3BB69-23CF-44E3-9099-C40C66FF867C}">
                  <a14:compatExt spid="_x0000_s38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38046" name="Button 5278" hidden="1">
              <a:extLst>
                <a:ext uri="{63B3BB69-23CF-44E3-9099-C40C66FF867C}">
                  <a14:compatExt spid="_x0000_s38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38047" name="Button 5279" hidden="1">
              <a:extLst>
                <a:ext uri="{63B3BB69-23CF-44E3-9099-C40C66FF867C}">
                  <a14:compatExt spid="_x0000_s38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38048" name="Button 5280" hidden="1">
              <a:extLst>
                <a:ext uri="{63B3BB69-23CF-44E3-9099-C40C66FF867C}">
                  <a14:compatExt spid="_x0000_s38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38049" name="Button 5281" hidden="1">
              <a:extLst>
                <a:ext uri="{63B3BB69-23CF-44E3-9099-C40C66FF867C}">
                  <a14:compatExt spid="_x0000_s38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38051" name="Button 5283" hidden="1">
              <a:extLst>
                <a:ext uri="{63B3BB69-23CF-44E3-9099-C40C66FF867C}">
                  <a14:compatExt spid="_x0000_s38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38054" name="Button 5286" hidden="1">
              <a:extLst>
                <a:ext uri="{63B3BB69-23CF-44E3-9099-C40C66FF867C}">
                  <a14:compatExt spid="_x0000_s38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38055" name="Button 5287" hidden="1">
              <a:extLst>
                <a:ext uri="{63B3BB69-23CF-44E3-9099-C40C66FF867C}">
                  <a14:compatExt spid="_x0000_s38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38057" name="Button 5289" hidden="1">
              <a:extLst>
                <a:ext uri="{63B3BB69-23CF-44E3-9099-C40C66FF867C}">
                  <a14:compatExt spid="_x0000_s38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38083" name="Button 5315" hidden="1">
              <a:extLst>
                <a:ext uri="{63B3BB69-23CF-44E3-9099-C40C66FF867C}">
                  <a14:compatExt spid="_x0000_s380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38084" name="Button 5316" hidden="1">
              <a:extLst>
                <a:ext uri="{63B3BB69-23CF-44E3-9099-C40C66FF867C}">
                  <a14:compatExt spid="_x0000_s38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38085" name="Button 5317" hidden="1">
              <a:extLst>
                <a:ext uri="{63B3BB69-23CF-44E3-9099-C40C66FF867C}">
                  <a14:compatExt spid="_x0000_s380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38107" name="Button 5339" hidden="1">
              <a:extLst>
                <a:ext uri="{63B3BB69-23CF-44E3-9099-C40C66FF867C}">
                  <a14:compatExt spid="_x0000_s381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10</xdr:col>
          <xdr:colOff>0</xdr:colOff>
          <xdr:row>1729</xdr:row>
          <xdr:rowOff>0</xdr:rowOff>
        </xdr:to>
        <xdr:sp macro="" textlink="">
          <xdr:nvSpPr>
            <xdr:cNvPr id="38108" name="Button 5340" hidden="1">
              <a:extLst>
                <a:ext uri="{63B3BB69-23CF-44E3-9099-C40C66FF867C}">
                  <a14:compatExt spid="_x0000_s38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38109" name="Button 5341" hidden="1">
              <a:extLst>
                <a:ext uri="{63B3BB69-23CF-44E3-9099-C40C66FF867C}">
                  <a14:compatExt spid="_x0000_s381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38131" name="Button 5363" hidden="1">
              <a:extLst>
                <a:ext uri="{63B3BB69-23CF-44E3-9099-C40C66FF867C}">
                  <a14:compatExt spid="_x0000_s381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10</xdr:col>
          <xdr:colOff>0</xdr:colOff>
          <xdr:row>1740</xdr:row>
          <xdr:rowOff>0</xdr:rowOff>
        </xdr:to>
        <xdr:sp macro="" textlink="">
          <xdr:nvSpPr>
            <xdr:cNvPr id="38132" name="Button 5364" hidden="1">
              <a:extLst>
                <a:ext uri="{63B3BB69-23CF-44E3-9099-C40C66FF867C}">
                  <a14:compatExt spid="_x0000_s38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38133" name="Button 5365" hidden="1">
              <a:extLst>
                <a:ext uri="{63B3BB69-23CF-44E3-9099-C40C66FF867C}">
                  <a14:compatExt spid="_x0000_s3813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38155" name="Button 5387" hidden="1">
              <a:extLst>
                <a:ext uri="{63B3BB69-23CF-44E3-9099-C40C66FF867C}">
                  <a14:compatExt spid="_x0000_s381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38156" name="Button 5388" hidden="1">
              <a:extLst>
                <a:ext uri="{63B3BB69-23CF-44E3-9099-C40C66FF867C}">
                  <a14:compatExt spid="_x0000_s381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10</xdr:col>
          <xdr:colOff>0</xdr:colOff>
          <xdr:row>1743</xdr:row>
          <xdr:rowOff>0</xdr:rowOff>
        </xdr:to>
        <xdr:sp macro="" textlink="">
          <xdr:nvSpPr>
            <xdr:cNvPr id="38157" name="Button 5389" hidden="1">
              <a:extLst>
                <a:ext uri="{63B3BB69-23CF-44E3-9099-C40C66FF867C}">
                  <a14:compatExt spid="_x0000_s381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10</xdr:col>
          <xdr:colOff>0</xdr:colOff>
          <xdr:row>1761</xdr:row>
          <xdr:rowOff>0</xdr:rowOff>
        </xdr:to>
        <xdr:sp macro="" textlink="">
          <xdr:nvSpPr>
            <xdr:cNvPr id="38179" name="Button 5411" hidden="1">
              <a:extLst>
                <a:ext uri="{63B3BB69-23CF-44E3-9099-C40C66FF867C}">
                  <a14:compatExt spid="_x0000_s3817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10</xdr:col>
          <xdr:colOff>0</xdr:colOff>
          <xdr:row>1762</xdr:row>
          <xdr:rowOff>0</xdr:rowOff>
        </xdr:to>
        <xdr:sp macro="" textlink="">
          <xdr:nvSpPr>
            <xdr:cNvPr id="38180" name="Button 5412" hidden="1">
              <a:extLst>
                <a:ext uri="{63B3BB69-23CF-44E3-9099-C40C66FF867C}">
                  <a14:compatExt spid="_x0000_s38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10</xdr:col>
          <xdr:colOff>0</xdr:colOff>
          <xdr:row>1754</xdr:row>
          <xdr:rowOff>0</xdr:rowOff>
        </xdr:to>
        <xdr:sp macro="" textlink="">
          <xdr:nvSpPr>
            <xdr:cNvPr id="38181" name="Button 5413" hidden="1">
              <a:extLst>
                <a:ext uri="{63B3BB69-23CF-44E3-9099-C40C66FF867C}">
                  <a14:compatExt spid="_x0000_s3818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38202" name="Button 5434" hidden="1">
              <a:extLst>
                <a:ext uri="{63B3BB69-23CF-44E3-9099-C40C66FF867C}">
                  <a14:compatExt spid="_x0000_s382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10</xdr:col>
          <xdr:colOff>0</xdr:colOff>
          <xdr:row>1773</xdr:row>
          <xdr:rowOff>0</xdr:rowOff>
        </xdr:to>
        <xdr:sp macro="" textlink="">
          <xdr:nvSpPr>
            <xdr:cNvPr id="38203" name="Button 5435" hidden="1">
              <a:extLst>
                <a:ext uri="{63B3BB69-23CF-44E3-9099-C40C66FF867C}">
                  <a14:compatExt spid="_x0000_s382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10</xdr:col>
          <xdr:colOff>0</xdr:colOff>
          <xdr:row>1765</xdr:row>
          <xdr:rowOff>0</xdr:rowOff>
        </xdr:to>
        <xdr:sp macro="" textlink="">
          <xdr:nvSpPr>
            <xdr:cNvPr id="38204" name="Button 5436" hidden="1">
              <a:extLst>
                <a:ext uri="{63B3BB69-23CF-44E3-9099-C40C66FF867C}">
                  <a14:compatExt spid="_x0000_s3820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38218" name="Button 5450" hidden="1">
              <a:extLst>
                <a:ext uri="{63B3BB69-23CF-44E3-9099-C40C66FF867C}">
                  <a14:compatExt spid="_x0000_s382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38219" name="Button 5451" hidden="1">
              <a:extLst>
                <a:ext uri="{63B3BB69-23CF-44E3-9099-C40C66FF867C}">
                  <a14:compatExt spid="_x0000_s382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38222" name="Button 5454" hidden="1">
              <a:extLst>
                <a:ext uri="{63B3BB69-23CF-44E3-9099-C40C66FF867C}">
                  <a14:compatExt spid="_x0000_s382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38224" name="Button 5456" hidden="1">
              <a:extLst>
                <a:ext uri="{63B3BB69-23CF-44E3-9099-C40C66FF867C}">
                  <a14:compatExt spid="_x0000_s382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38225" name="Button 5457" hidden="1">
              <a:extLst>
                <a:ext uri="{63B3BB69-23CF-44E3-9099-C40C66FF867C}">
                  <a14:compatExt spid="_x0000_s38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38226" name="Button 5458" hidden="1">
              <a:extLst>
                <a:ext uri="{63B3BB69-23CF-44E3-9099-C40C66FF867C}">
                  <a14:compatExt spid="_x0000_s382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38231" name="Button 5463" hidden="1">
              <a:extLst>
                <a:ext uri="{63B3BB69-23CF-44E3-9099-C40C66FF867C}">
                  <a14:compatExt spid="_x0000_s382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38232" name="Button 5464" hidden="1">
              <a:extLst>
                <a:ext uri="{63B3BB69-23CF-44E3-9099-C40C66FF867C}">
                  <a14:compatExt spid="_x0000_s382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10</xdr:col>
          <xdr:colOff>0</xdr:colOff>
          <xdr:row>1524</xdr:row>
          <xdr:rowOff>0</xdr:rowOff>
        </xdr:to>
        <xdr:sp macro="" textlink="">
          <xdr:nvSpPr>
            <xdr:cNvPr id="38233" name="Button 5465" hidden="1">
              <a:extLst>
                <a:ext uri="{63B3BB69-23CF-44E3-9099-C40C66FF867C}">
                  <a14:compatExt spid="_x0000_s382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38237" name="Button 5469" hidden="1">
              <a:extLst>
                <a:ext uri="{63B3BB69-23CF-44E3-9099-C40C66FF867C}">
                  <a14:compatExt spid="_x0000_s382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38238" name="Button 5470" hidden="1">
              <a:extLst>
                <a:ext uri="{63B3BB69-23CF-44E3-9099-C40C66FF867C}">
                  <a14:compatExt spid="_x0000_s382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38239" name="Button 5471" hidden="1">
              <a:extLst>
                <a:ext uri="{63B3BB69-23CF-44E3-9099-C40C66FF867C}">
                  <a14:compatExt spid="_x0000_s38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38290" name="Button 5522" hidden="1">
              <a:extLst>
                <a:ext uri="{63B3BB69-23CF-44E3-9099-C40C66FF867C}">
                  <a14:compatExt spid="_x0000_s3829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38291" name="Button 5523" hidden="1">
              <a:extLst>
                <a:ext uri="{63B3BB69-23CF-44E3-9099-C40C66FF867C}">
                  <a14:compatExt spid="_x0000_s382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38292" name="Button 5524" hidden="1">
              <a:extLst>
                <a:ext uri="{63B3BB69-23CF-44E3-9099-C40C66FF867C}">
                  <a14:compatExt spid="_x0000_s3829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38293" name="Button 5525" hidden="1">
              <a:extLst>
                <a:ext uri="{63B3BB69-23CF-44E3-9099-C40C66FF867C}">
                  <a14:compatExt spid="_x0000_s382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38294" name="Button 5526" hidden="1">
              <a:extLst>
                <a:ext uri="{63B3BB69-23CF-44E3-9099-C40C66FF867C}">
                  <a14:compatExt spid="_x0000_s382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38295" name="Button 5527" hidden="1">
              <a:extLst>
                <a:ext uri="{63B3BB69-23CF-44E3-9099-C40C66FF867C}">
                  <a14:compatExt spid="_x0000_s382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10</xdr:col>
          <xdr:colOff>0</xdr:colOff>
          <xdr:row>1788</xdr:row>
          <xdr:rowOff>0</xdr:rowOff>
        </xdr:to>
        <xdr:sp macro="" textlink="">
          <xdr:nvSpPr>
            <xdr:cNvPr id="38296" name="Button 5528" hidden="1">
              <a:extLst>
                <a:ext uri="{63B3BB69-23CF-44E3-9099-C40C66FF867C}">
                  <a14:compatExt spid="_x0000_s38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38297" name="Button 5529" hidden="1">
              <a:extLst>
                <a:ext uri="{63B3BB69-23CF-44E3-9099-C40C66FF867C}">
                  <a14:compatExt spid="_x0000_s382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4339" name="Button 3"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6" totalsRowShown="0">
  <tableColumns count="6">
    <tableColumn id="1" name="CÓDIGO CATÁLOGO" dataDxfId="138"/>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5" name="Table316" displayName="Table316" ref="A388:F422" totalsRowShown="0">
  <autoFilter ref="A388:F422"/>
  <tableColumns count="6">
    <tableColumn id="1" name="CÓDIGO CATÁLOGO" dataDxfId="115"/>
    <tableColumn id="2" name="ARTÍCULO">
      <calculatedColumnFormula>IFERROR(INDEX(UNSPSCDes,MATCH(INDIRECT(ADDRESS(ROW(),COLUMN()-1,4)),UNSPSCCode,0)),"")</calculatedColumnFormula>
    </tableColumn>
    <tableColumn id="3" name="UNIDAD DE MEDIDA"/>
    <tableColumn id="4" name="CANTIDAD TOTAL ESTIMADA" dataDxfId="114"/>
    <tableColumn id="5" name="PRECIO UNITARIO ESTIMADO" dataDxfId="11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6" name="Table317" displayName="Table317" ref="A432:F466" totalsRowShown="0">
  <autoFilter ref="A432:F466"/>
  <tableColumns count="6">
    <tableColumn id="1" name="CÓDIGO CATÁLOGO" dataDxfId="112"/>
    <tableColumn id="2" name="ARTÍCULO">
      <calculatedColumnFormula>IFERROR(INDEX(UNSPSCDes,MATCH(INDIRECT(ADDRESS(ROW(),COLUMN()-1,4)),UNSPSCCode,0)),"")</calculatedColumnFormula>
    </tableColumn>
    <tableColumn id="3" name="UNIDAD DE MEDIDA"/>
    <tableColumn id="4" name="CANTIDAD TOTAL ESTIMADA" dataDxfId="111"/>
    <tableColumn id="5" name="PRECIO UNITARIO ESTIMADO" dataDxfId="11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7" name="Table318" displayName="Table318" ref="A476:F510" totalsRowShown="0">
  <autoFilter ref="A476:F510"/>
  <tableColumns count="6">
    <tableColumn id="1" name="CÓDIGO CATÁLOGO" dataDxfId="109"/>
    <tableColumn id="2" name="ARTÍCULO">
      <calculatedColumnFormula>IFERROR(INDEX(UNSPSCDes,MATCH(INDIRECT(ADDRESS(ROW(),COLUMN()-1,4)),UNSPSCCode,0)),"")</calculatedColumnFormula>
    </tableColumn>
    <tableColumn id="3" name="UNIDAD DE MEDIDA"/>
    <tableColumn id="4" name="CANTIDAD TOTAL ESTIMADA" dataDxfId="108"/>
    <tableColumn id="5" name="PRECIO UNITARIO ESTIMADO" dataDxfId="10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8" name="Table319" displayName="Table319" ref="A520:F579" totalsRowShown="0">
  <autoFilter ref="A520:F579"/>
  <tableColumns count="6">
    <tableColumn id="1" name="CÓDIGO CATÁLOGO" dataDxfId="106"/>
    <tableColumn id="2" name="ARTÍCULO" dataDxfId="105">
      <calculatedColumnFormula>IFERROR(INDEX(UNSPSCDes,MATCH(INDIRECT(ADDRESS(ROW(),COLUMN()-1,4)),UNSPSCCode,0)),"")</calculatedColumnFormula>
    </tableColumn>
    <tableColumn id="3" name="UNIDAD DE MEDIDA"/>
    <tableColumn id="4" name="CANTIDAD TOTAL ESTIMADA"/>
    <tableColumn id="5" name="PRECIO UNITARIO ESTIMADO" dataDxfId="10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9" name="Table320" displayName="Table320" ref="A589:F637" totalsRowShown="0">
  <autoFilter ref="A589:F637"/>
  <tableColumns count="6">
    <tableColumn id="1" name="CÓDIGO CATÁLOGO" dataDxfId="103"/>
    <tableColumn id="2" name="ARTÍCULO" dataDxfId="102">
      <calculatedColumnFormula>IFERROR(INDEX(UNSPSCDes,MATCH(INDIRECT(ADDRESS(ROW(),COLUMN()-1,4)),UNSPSCCode,0)),"")</calculatedColumnFormula>
    </tableColumn>
    <tableColumn id="3" name="UNIDAD DE MEDIDA"/>
    <tableColumn id="4" name="CANTIDAD TOTAL ESTIMADA"/>
    <tableColumn id="5" name="PRECIO UNITARIO ESTIMADO" dataDxfId="10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21" name="Table322" displayName="Table322" ref="A647:F649" totalsRowShown="0">
  <autoFilter ref="A647:F649"/>
  <tableColumns count="6">
    <tableColumn id="1" name="CÓDIGO CATÁLOGO" dataDxfId="10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23" name="Table324" displayName="Table324" ref="A659:F699" totalsRowShown="0">
  <autoFilter ref="A659:F699"/>
  <tableColumns count="6">
    <tableColumn id="1" name="CÓDIGO CATÁLOGO" dataDxfId="99"/>
    <tableColumn id="2" name="ARTÍCULO" dataDxfId="98">
      <calculatedColumnFormula>IFERROR(INDEX(UNSPSCDes,MATCH(INDIRECT(ADDRESS(ROW(),COLUMN()-1,4)),UNSPSCCode,0)),"")</calculatedColumnFormula>
    </tableColumn>
    <tableColumn id="3" name="UNIDAD DE MEDIDA"/>
    <tableColumn id="4" name="CANTIDAD TOTAL ESTIMADA"/>
    <tableColumn id="5" name="PRECIO UNITARIO ESTIMADO" dataDxfId="9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25" name="Table326" displayName="Table326" ref="A709:F745" totalsRowShown="0">
  <autoFilter ref="A709:F745"/>
  <tableColumns count="6">
    <tableColumn id="1" name="CÓDIGO CATÁLOGO" dataDxfId="9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9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26" name="Table327" displayName="Table327" ref="A755:F778" totalsRowShown="0">
  <autoFilter ref="A755:F778"/>
  <tableColumns count="6">
    <tableColumn id="1" name="CÓDIGO CATÁLOGO" dataDxfId="9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9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7" name="Table328" displayName="Table328" ref="A788:F810" totalsRowShown="0">
  <autoFilter ref="A788:F810"/>
  <tableColumns count="6">
    <tableColumn id="1" name="CÓDIGO CATÁLOGO" dataDxfId="9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9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6" name="Table37" displayName="Table37" ref="A36:F42" totalsRowShown="0">
  <autoFilter ref="A36:F42"/>
  <tableColumns count="6">
    <tableColumn id="1" name="CÓDIGO CATÁLOGO" dataDxfId="137"/>
    <tableColumn id="2" name="ARTÍCULO">
      <calculatedColumnFormula>IFERROR(INDEX(UNSPSCDes,MATCH(INDIRECT(ADDRESS(ROW(),COLUMN()-1,4)),UNSPSCCode,0)),"")</calculatedColumnFormula>
    </tableColumn>
    <tableColumn id="3" name="UNIDAD DE MEDIDA"/>
    <tableColumn id="4" name="CANTIDAD TOTAL ESTIMADA" dataDxfId="136" dataCellStyle="ArticleBody"/>
    <tableColumn id="5" name="PRECIO UNITARIO ESTIMADO" dataDxfId="13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8" name="Table329" displayName="Table329" ref="A820:F827" totalsRowShown="0">
  <autoFilter ref="A820:F827"/>
  <tableColumns count="6">
    <tableColumn id="1" name="CÓDIGO CATÁLOGO" dataDxfId="9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8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9" name="Table330" displayName="Table330" ref="A837:F844" totalsRowShown="0">
  <autoFilter ref="A837:F844"/>
  <tableColumns count="6">
    <tableColumn id="1" name="CÓDIGO CATÁLOGO" dataDxfId="88"/>
    <tableColumn id="2" name="ARTÍCULO">
      <calculatedColumnFormula>IFERROR(INDEX(UNSPSCDes,MATCH(INDIRECT(ADDRESS(ROW(),COLUMN()-1,4)),UNSPSCCode,0)),"")</calculatedColumnFormula>
    </tableColumn>
    <tableColumn id="3" name="UNIDAD DE MEDIDA"/>
    <tableColumn id="4" name="CANTIDAD TOTAL ESTIMADA" dataDxfId="87" dataCellStyle="ArticleBody"/>
    <tableColumn id="5" name="PRECIO UNITARIO ESTIMADO" dataDxfId="8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30" name="Table331" displayName="Table331" ref="A854:F903" totalsRowShown="0">
  <autoFilter ref="A854:F903"/>
  <tableColumns count="6">
    <tableColumn id="1" name="CÓDIGO CATÁLOGO" dataDxfId="8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8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31" name="Table332" displayName="Table332" ref="A913:F957" totalsRowShown="0">
  <autoFilter ref="A913:F9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32" name="Table333" displayName="Table333" ref="A967:F1010" totalsRowShown="0">
  <autoFilter ref="A967:F1010"/>
  <tableColumns count="6">
    <tableColumn id="1" name="CÓDIGO CATÁLOGO" dataDxfId="8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8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33" name="Table334" displayName="Table334" ref="A1020:F1063" totalsRowShown="0">
  <autoFilter ref="A1020:F1063"/>
  <tableColumns count="6">
    <tableColumn id="1" name="CÓDIGO CATÁLOGO" dataDxfId="8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8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34" name="Table335" displayName="Table335" ref="A1073:F1079" totalsRowShown="0">
  <autoFilter ref="A1073:F1079"/>
  <tableColumns count="6">
    <tableColumn id="1" name="CÓDIGO CATÁLOGO" dataDxfId="7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7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35" name="Table336" displayName="Table336" ref="A1089:F1112" totalsRowShown="0">
  <autoFilter ref="A1089:F1112"/>
  <tableColumns count="6">
    <tableColumn id="1" name="CÓDIGO CATÁLOGO" dataDxfId="7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7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36" name="Table337" displayName="Table337" ref="A1122:F1145" totalsRowShown="0">
  <autoFilter ref="A1122:F1145"/>
  <tableColumns count="6">
    <tableColumn id="1" name="CÓDIGO CATÁLOGO" dataDxfId="7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7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7" name="Table338" displayName="Table338" ref="A1155:F1178" totalsRowShown="0">
  <autoFilter ref="A1155:F1178"/>
  <tableColumns count="6">
    <tableColumn id="1" name="CÓDIGO CATÁLOGO" dataDxfId="73"/>
    <tableColumn id="2" name="ARTÍCULO">
      <calculatedColumnFormula>IFERROR(INDEX(UNSPSCDes,MATCH(INDIRECT(ADDRESS(ROW(),COLUMN()-1,4)),UNSPSCCode,0)),"")</calculatedColumnFormula>
    </tableColumn>
    <tableColumn id="3" name="UNIDAD DE MEDIDA"/>
    <tableColumn id="4" name="CANTIDAD TOTAL ESTIMADA" dataDxfId="72" dataCellStyle="ArticleBody"/>
    <tableColumn id="5" name="PRECIO UNITARIO ESTIMADO" dataDxfId="7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8" name="Table39" displayName="Table39" ref="A52:F58" totalsRowShown="0">
  <autoFilter ref="A52:F58"/>
  <tableColumns count="6">
    <tableColumn id="1" name="CÓDIGO CATÁLOGO" dataDxfId="134"/>
    <tableColumn id="2" name="ARTÍCULO">
      <calculatedColumnFormula>IFERROR(INDEX(UNSPSCDes,MATCH(INDIRECT(ADDRESS(ROW(),COLUMN()-1,4)),UNSPSCCode,0)),"")</calculatedColumnFormula>
    </tableColumn>
    <tableColumn id="3" name="UNIDAD DE MEDIDA"/>
    <tableColumn id="4" name="CANTIDAD TOTAL ESTIMADA" dataDxfId="133" dataCellStyle="ArticleBody"/>
    <tableColumn id="5" name="PRECIO UNITARIO ESTIMADO" dataDxfId="13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8" name="Table339" displayName="Table339" ref="A1188:F1211" totalsRowShown="0">
  <autoFilter ref="A1188:F1211"/>
  <tableColumns count="6">
    <tableColumn id="1" name="CÓDIGO CATÁLOGO" dataDxfId="70"/>
    <tableColumn id="2" name="ARTÍCULO">
      <calculatedColumnFormula>IFERROR(INDEX(UNSPSCDes,MATCH(INDIRECT(ADDRESS(ROW(),COLUMN()-1,4)),UNSPSCCode,0)),"")</calculatedColumnFormula>
    </tableColumn>
    <tableColumn id="3" name="UNIDAD DE MEDIDA"/>
    <tableColumn id="4" name="CANTIDAD TOTAL ESTIMADA" dataDxfId="69" dataCellStyle="ArticleBody"/>
    <tableColumn id="5" name="PRECIO UNITARIO ESTIMADO" dataDxfId="6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9" name="Table340" displayName="Table340" ref="A1221:F1227" totalsRowShown="0">
  <autoFilter ref="A1221:F1227"/>
  <tableColumns count="6">
    <tableColumn id="1" name="CÓDIGO CATÁLOGO" dataDxfId="6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40" name="Table341" displayName="Table341" ref="A1237:F1243" totalsRowShown="0">
  <autoFilter ref="A1237:F1243"/>
  <tableColumns count="6">
    <tableColumn id="1" name="CÓDIGO CATÁLOGO" dataDxfId="6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41" name="Table342" displayName="Table342" ref="A1253:F1257" totalsRowShown="0">
  <autoFilter ref="A1253:F1257"/>
  <tableColumns count="6">
    <tableColumn id="1" name="CÓDIGO CATÁLOGO" dataDxfId="6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43" name="Table344" displayName="Table344" ref="A1267:F1269" totalsRowShown="0">
  <autoFilter ref="A1267:F1269"/>
  <tableColumns count="6">
    <tableColumn id="1" name="CÓDIGO CATÁLOGO" dataDxfId="6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44" name="Table345" displayName="Table345" ref="A1279:F1281" totalsRowShown="0">
  <autoFilter ref="A1279:F12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48" name="Table349" displayName="Table349" ref="A1291:F1300" totalsRowShown="0">
  <autoFilter ref="A1291:F1300"/>
  <tableColumns count="6">
    <tableColumn id="1" name="CÓDIGO CATÁLOGO"/>
    <tableColumn id="2" name="ARTÍCULO">
      <calculatedColumnFormula>IFERROR(INDEX(UNSPSCDes,MATCH(INDIRECT(ADDRESS(ROW(),COLUMN()-1,4)),UNSPSCCode,0)),"")</calculatedColumnFormula>
    </tableColumn>
    <tableColumn id="3" name="UNIDAD DE MEDIDA" dataDxfId="59"/>
    <tableColumn id="4" name="CANTIDAD TOTAL ESTIMADA" dataDxfId="58"/>
    <tableColumn id="5" name="PRECIO UNITARIO ESTIMADO" dataDxfId="57"/>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49" name="Table350" displayName="Table350" ref="A1310:F1318" totalsRowShown="0">
  <autoFilter ref="A1310:F1318"/>
  <tableColumns count="6">
    <tableColumn id="1" name="CÓDIGO CATÁLOGO"/>
    <tableColumn id="2" name="ARTÍCULO">
      <calculatedColumnFormula>IFERROR(INDEX(UNSPSCDes,MATCH(INDIRECT(ADDRESS(ROW(),COLUMN()-1,4)),UNSPSCCode,0)),"")</calculatedColumnFormula>
    </tableColumn>
    <tableColumn id="3" name="UNIDAD DE MEDIDA" dataDxfId="56"/>
    <tableColumn id="4" name="CANTIDAD TOTAL ESTIMADA" dataDxfId="55"/>
    <tableColumn id="5" name="PRECIO UNITARIO ESTIMADO" dataDxfId="5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50" name="Table351" displayName="Table351" ref="A1328:F1333" totalsRowShown="0">
  <autoFilter ref="A1328:F13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51" name="Table352" displayName="Table352" ref="A1343:F1348" totalsRowShown="0">
  <autoFilter ref="A1343:F13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52" dataCellStyle="ArticleBody"/>
    <tableColumn id="5" name="PRECIO UNITARIO ESTIMADO" dataDxfId="5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9" name="Table310" displayName="Table310" ref="A68:F74" totalsRowShown="0">
  <autoFilter ref="A68:F74"/>
  <tableColumns count="6">
    <tableColumn id="1" name="CÓDIGO CATÁLOGO" dataDxfId="131"/>
    <tableColumn id="2" name="ARTÍCULO">
      <calculatedColumnFormula>IFERROR(INDEX(UNSPSCDes,MATCH(INDIRECT(ADDRESS(ROW(),COLUMN()-1,4)),UNSPSCCode,0)),"")</calculatedColumnFormula>
    </tableColumn>
    <tableColumn id="3" name="UNIDAD DE MEDIDA"/>
    <tableColumn id="4" name="CANTIDAD TOTAL ESTIMADA" dataDxfId="130" dataCellStyle="ArticleBody"/>
    <tableColumn id="5" name="PRECIO UNITARIO ESTIMADO" dataDxfId="12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52" name="Table353" displayName="Table353" ref="A1358:F1362" totalsRowShown="0">
  <autoFilter ref="A1358:F13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53" name="Table354" displayName="Table354" ref="A1372:F1375" totalsRowShown="0">
  <autoFilter ref="A1372:F13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54" name="Table355" displayName="Table355" ref="A1385:F1388" totalsRowShown="0">
  <autoFilter ref="A1385:F13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55" name="Table356" displayName="Table356" ref="A1398:F1401" totalsRowShown="0">
  <autoFilter ref="A1398:F14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50" dataCellStyle="ArticleBody"/>
    <tableColumn id="5" name="PRECIO UNITARIO ESTIMADO" dataDxfId="4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56" name="Table357" displayName="Table357" ref="A1411:F1414" totalsRowShown="0">
  <autoFilter ref="A1411:F1414"/>
  <tableColumns count="6">
    <tableColumn id="1" name="CÓDIGO CATÁLOGO" dataDxfId="48"/>
    <tableColumn id="2" name="ARTÍCULO">
      <calculatedColumnFormula>IFERROR(INDEX(UNSPSCDes,MATCH(INDIRECT(ADDRESS(ROW(),COLUMN()-1,4)),UNSPSCCode,0)),"")</calculatedColumnFormula>
    </tableColumn>
    <tableColumn id="3" name="UNIDAD DE MEDIDA"/>
    <tableColumn id="4" name="CANTIDAD TOTAL ESTIMADA" dataDxfId="47" dataCellStyle="ArticleBody"/>
    <tableColumn id="5" name="PRECIO UNITARIO ESTIMADO" dataDxfId="4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57" name="Table358" displayName="Table358" ref="A1424:F1426" totalsRowShown="0">
  <autoFilter ref="A1424:F14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58" name="Table359" displayName="Table359" ref="A1436:F1460" totalsRowShown="0">
  <autoFilter ref="A1436:F1460"/>
  <tableColumns count="6">
    <tableColumn id="1" name="CÓDIGO CATÁLOGO" dataDxfId="4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59" name="Table360" displayName="Table360" ref="A1470:F1471" totalsRowShown="0">
  <autoFilter ref="A1470:F1471"/>
  <tableColumns count="6">
    <tableColumn id="1" name="CÓDIGO CATÁLOGO" dataDxfId="4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60" name="Table361" displayName="Table361" ref="A1481:F1482" totalsRowShown="0">
  <autoFilter ref="A1481:F1482"/>
  <tableColumns count="6">
    <tableColumn id="1" name="CÓDIGO CATÁLOGO" dataDxfId="43" dataCellStyle="Process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62" name="Table363" displayName="Table363" ref="A1492:F1496" totalsRowShown="0">
  <autoFilter ref="A1492:F1496"/>
  <tableColumns count="6">
    <tableColumn id="1" name="CÓDIGO CATÁLOGO" dataDxfId="41" dataCellStyle="Process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10" name="Table311" displayName="Table311" ref="A84:F139" totalsRowShown="0">
  <autoFilter ref="A84:F139"/>
  <tableColumns count="6">
    <tableColumn id="1" name="CÓDIGO CATÁLOGO" dataDxfId="12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2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63" name="Table364" displayName="Table364" ref="A1506:F1510" totalsRowShown="0">
  <autoFilter ref="A1506:F1510"/>
  <tableColumns count="6">
    <tableColumn id="1" name="CÓDIGO CATÁLOGO" dataDxfId="3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64" name="Table365" displayName="Table365" ref="A1520:F1524" totalsRowShown="0">
  <autoFilter ref="A1520:F1524"/>
  <tableColumns count="6">
    <tableColumn id="1" name="CÓDIGO CATÁLOGO" dataDxfId="3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65" name="Table366" displayName="Table366" ref="A1534:F1538" totalsRowShown="0">
  <autoFilter ref="A1534:F1538"/>
  <tableColumns count="6">
    <tableColumn id="1" name="CÓDIGO CATÁLOGO" dataDxfId="3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66" name="Table367" displayName="Table367" ref="A1548:F1549" totalsRowShown="0">
  <autoFilter ref="A1548:F1549"/>
  <tableColumns count="6">
    <tableColumn id="1" name="CÓDIGO CATÁLOGO" dataDxfId="3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67" name="Table368" displayName="Table368" ref="A1559:F1560" totalsRowShown="0">
  <autoFilter ref="A1559:F1560"/>
  <tableColumns count="6">
    <tableColumn id="1" name="CÓDIGO CATÁLOGO" dataDxfId="3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68" name="Table369" displayName="Table369" ref="A1570:F1576" totalsRowShown="0">
  <autoFilter ref="A1570:F15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70" name="Table371" displayName="Table371" ref="A1586:F1623" totalsRowShown="0">
  <autoFilter ref="A1586:F1623"/>
  <tableColumns count="6">
    <tableColumn id="1" name="CÓDIGO CATÁLOGO" dataDxfId="2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22" name="Table323" displayName="Table323" ref="A1633:F1635" totalsRowShown="0">
  <autoFilter ref="A1633:F16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dataDxfId="28">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20" name="Table321" displayName="Table321" ref="A1645:F1649" totalsRowShown="0">
  <autoFilter ref="A1645:F16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42" name="Table343" displayName="Table343" ref="A1659:F1660" totalsRowShown="0">
  <autoFilter ref="A1659:F1660"/>
  <tableColumns count="6">
    <tableColumn id="1" name="CÓDIGO CATÁLOGO" dataDxfId="27"/>
    <tableColumn id="2" name="ARTÍCULO">
      <calculatedColumnFormula>IFERROR(INDEX(UNSPSCDes,MATCH(INDIRECT(ADDRESS(ROW(),COLUMN()-1,4)),UNSPSCCode,0)),"")</calculatedColumnFormula>
    </tableColumn>
    <tableColumn id="3" name="UNIDAD DE MEDIDA"/>
    <tableColumn id="4" name="CANTIDAD TOTAL ESTIMADA" dataDxfId="26" dataCellStyle="ArticleBody"/>
    <tableColumn id="5" name="PRECIO UNITARIO ESTIMADO" dataDxfId="2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11" name="Table312" displayName="Table312" ref="A149:F204" totalsRowShown="0">
  <autoFilter ref="A149:F204"/>
  <tableColumns count="6">
    <tableColumn id="1" name="CÓDIGO CATÁLOGO" dataDxfId="126" dataCellStyle="ArticleBody"/>
    <tableColumn id="2" name="ARTÍCULO">
      <calculatedColumnFormula>IFERROR(INDEX(UNSPSCDes,MATCH(INDIRECT(ADDRESS(ROW(),COLUMN()-1,4)),UNSPSCCode,0)),"")</calculatedColumnFormula>
    </tableColumn>
    <tableColumn id="3" name="UNIDAD DE MEDIDA"/>
    <tableColumn id="4" name="CANTIDAD TOTAL ESTIMADA" dataDxfId="125" dataCellStyle="ArticleBody"/>
    <tableColumn id="5" name="PRECIO UNITARIO ESTIMADO" dataDxfId="12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45" name="Table346" displayName="Table346" ref="A1670:F1671" totalsRowShown="0">
  <autoFilter ref="A1670:F1671"/>
  <tableColumns count="6">
    <tableColumn id="1" name="CÓDIGO CATÁLOGO" dataDxfId="2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46" name="Table347" displayName="Table347" ref="A1681:F1682" totalsRowShown="0">
  <autoFilter ref="A1681:F1682"/>
  <tableColumns count="6">
    <tableColumn id="1" name="CÓDIGO CATÁLOGO" dataDxfId="22"/>
    <tableColumn id="2" name="ARTÍCULO">
      <calculatedColumnFormula>IFERROR(INDEX(UNSPSCDes,MATCH(INDIRECT(ADDRESS(ROW(),COLUMN()-1,4)),UNSPSCCode,0)),"")</calculatedColumnFormula>
    </tableColumn>
    <tableColumn id="3" name="UNIDAD DE MEDIDA"/>
    <tableColumn id="4" name="CANTIDAD TOTAL ESTIMADA" dataDxfId="21" dataCellStyle="ArticleBody"/>
    <tableColumn id="5" name="PRECIO UNITARIO ESTIMADO" dataDxfId="2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47" name="Table348" displayName="Table348" ref="A1692:F1693" totalsRowShown="0">
  <autoFilter ref="A1692:F1693"/>
  <tableColumns count="6">
    <tableColumn id="1" name="CÓDIGO CATÁLOGO" dataDxfId="19"/>
    <tableColumn id="2" name="ARTÍCULO">
      <calculatedColumnFormula>IFERROR(INDEX(UNSPSCDes,MATCH(INDIRECT(ADDRESS(ROW(),COLUMN()-1,4)),UNSPSCCode,0)),"")</calculatedColumnFormula>
    </tableColumn>
    <tableColumn id="3" name="UNIDAD DE MEDIDA"/>
    <tableColumn id="4" name="CANTIDAD TOTAL ESTIMADA" dataDxfId="18" dataCellStyle="ArticleBody"/>
    <tableColumn id="5" name="PRECIO UNITARIO ESTIMADO" dataDxfId="1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1" name="Table362" displayName="Table362" ref="A1703:F1707" totalsRowShown="0">
  <autoFilter ref="A1703:F1707"/>
  <tableColumns count="6">
    <tableColumn id="1" name="CÓDIGO CATÁLOGO" dataDxfId="16"/>
    <tableColumn id="2" name="ARTÍCULO">
      <calculatedColumnFormula>IFERROR(INDEX(UNSPSCDes,MATCH(INDIRECT(ADDRESS(ROW(),COLUMN()-1,4)),UNSPSCCode,0)),"")</calculatedColumnFormula>
    </tableColumn>
    <tableColumn id="3" name="UNIDAD DE MEDIDA"/>
    <tableColumn id="4" name="CANTIDAD TOTAL ESTIMADA" dataDxfId="15" dataCellStyle="ArticleBody"/>
    <tableColumn id="5" name="PRECIO UNITARIO ESTIMADO" dataDxfId="1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1" name="Table32" displayName="Table32" ref="A1717:F1718" totalsRowShown="0">
  <autoFilter ref="A1717:F17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2" name="Table33" displayName="Table33" ref="A1728:F1729" totalsRowShown="0">
  <autoFilter ref="A1728:F1729"/>
  <tableColumns count="6">
    <tableColumn id="1" name="CÓDIGO CATÁLOGO" dataDxfId="13" dataCellStyle="ArticleBody"/>
    <tableColumn id="2" name="ARTÍCULO">
      <calculatedColumnFormula>IFERROR(INDEX(UNSPSCDes,MATCH(INDIRECT(ADDRESS(ROW(),COLUMN()-1,4)),UNSPSCCode,0)),"")</calculatedColumnFormula>
    </tableColumn>
    <tableColumn id="3" name="UNIDAD DE MEDIDA"/>
    <tableColumn id="4" name="CANTIDAD TOTAL ESTIMADA" dataDxfId="12" dataCellStyle="ArticleBody"/>
    <tableColumn id="5" name="PRECIO UNITARIO ESTIMADO" dataDxfId="1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5" name="Table36" displayName="Table36" ref="A1739:F1740" totalsRowShown="0">
  <autoFilter ref="A1739:F1740"/>
  <tableColumns count="6">
    <tableColumn id="1" name="CÓDIGO CATÁLOGO" dataDxfId="10" dataCellStyle="ArticleBody"/>
    <tableColumn id="2" name="ARTÍCULO">
      <calculatedColumnFormula>IFERROR(INDEX(UNSPSCDes,MATCH(INDIRECT(ADDRESS(ROW(),COLUMN()-1,4)),UNSPSCCode,0)),"")</calculatedColumnFormula>
    </tableColumn>
    <tableColumn id="3" name="UNIDAD DE MEDIDA"/>
    <tableColumn id="4" name="CANTIDAD TOTAL ESTIMADA" dataDxfId="9" dataCellStyle="ArticleBody"/>
    <tableColumn id="5" name="PRECIO UNITARIO ESTIMADO" dataDxfId="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69" name="Table370" displayName="Table370" ref="A1750:F1751" totalsRowShown="0">
  <autoFilter ref="A1750:F1751"/>
  <tableColumns count="6">
    <tableColumn id="1" name="CÓDIGO CATÁLOGO" dataDxfId="7" dataCellStyle="ArticleBody"/>
    <tableColumn id="2" name="ARTÍCULO">
      <calculatedColumnFormula>IFERROR(INDEX(UNSPSCDes,MATCH(INDIRECT(ADDRESS(ROW(),COLUMN()-1,4)),UNSPSCCode,0)),"")</calculatedColumnFormula>
    </tableColumn>
    <tableColumn id="3" name="UNIDAD DE MEDIDA"/>
    <tableColumn id="4" name="CANTIDAD TOTAL ESTIMADA" dataDxfId="6" dataCellStyle="ArticleBody"/>
    <tableColumn id="5" name="PRECIO UNITARIO ESTIMADO" dataDxfId="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71" name="Table372" displayName="Table372" ref="A1761:F1762" totalsRowShown="0">
  <autoFilter ref="A1761:F17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72" name="Table373" displayName="Table373" ref="A1772:F1773" totalsRowShown="0">
  <autoFilter ref="A1772:F1773"/>
  <tableColumns count="6">
    <tableColumn id="1" name="CÓDIGO CATÁLOGO" dataDxfId="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12" name="Table313" displayName="Table313" ref="A214:F269" totalsRowShown="0">
  <autoFilter ref="A214:F2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23" dataCellStyle="ArticleBody"/>
    <tableColumn id="5" name="PRECIO UNITARIO ESTIMADO" dataDxfId="12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 name="Table38" displayName="Table38" ref="A1783:F1789" totalsRowShown="0">
  <autoFilter ref="A1783:F1789"/>
  <tableColumns count="6">
    <tableColumn id="1" name="CÓDIGO CATÁLOGO" dataDxfId="2"/>
    <tableColumn id="2" name="ARTÍCULO">
      <calculatedColumnFormula>IFERROR(INDEX(UNSPSCDes,MATCH(INDIRECT(ADDRESS(ROW(),COLUMN()-1,4)),UNSPSCCode,0)),"")</calculatedColumnFormula>
    </tableColumn>
    <tableColumn id="3" name="UNIDAD DE MEDIDA"/>
    <tableColumn id="4" name="CANTIDAD TOTAL ESTIMADA" dataDxfId="1" dataCellStyle="ArticleBody"/>
    <tableColumn id="5" name="PRECIO UNITARIO ESTIMADO" dataDxfId="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8.xml><?xml version="1.0" encoding="utf-8"?>
<table xmlns="http://schemas.openxmlformats.org/spreadsheetml/2006/main" id="13" name="Table314" displayName="Table314" ref="A279:F334" totalsRowShown="0">
  <autoFilter ref="A279:F334"/>
  <tableColumns count="6">
    <tableColumn id="1" name="CÓDIGO CATÁLOGO" dataDxfId="12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2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4" name="Table315" displayName="Table315" ref="A344:F378" totalsRowShown="0">
  <autoFilter ref="A344:F378"/>
  <tableColumns count="6">
    <tableColumn id="1" name="CÓDIGO CATÁLOGO" dataDxfId="119"/>
    <tableColumn id="2" name="ARTÍCULO">
      <calculatedColumnFormula>IFERROR(INDEX(UNSPSCDes,MATCH(INDIRECT(ADDRESS(ROW(),COLUMN()-1,4)),UNSPSCCode,0)),"")</calculatedColumnFormula>
    </tableColumn>
    <tableColumn id="3" name="UNIDAD DE MEDIDA" dataDxfId="118"/>
    <tableColumn id="4" name="CANTIDAD TOTAL ESTIMADA" dataDxfId="117"/>
    <tableColumn id="5" name="PRECIO UNITARIO ESTIMADO" dataDxfId="11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table" Target="../tables/table38.xml"/><Relationship Id="rId170" Type="http://schemas.openxmlformats.org/officeDocument/2006/relationships/ctrlProp" Target="../ctrlProps/ctrlProp167.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ctrlProp" Target="../ctrlProps/ctrlProp900.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table" Target="../tables/table29.xml"/><Relationship Id="rId357" Type="http://schemas.openxmlformats.org/officeDocument/2006/relationships/ctrlProp" Target="../ctrlProps/ctrlProp354.xml"/><Relationship Id="rId1110" Type="http://schemas.openxmlformats.org/officeDocument/2006/relationships/ctrlProp" Target="../ctrlProps/ctrlProp1107.xml"/><Relationship Id="rId1194" Type="http://schemas.openxmlformats.org/officeDocument/2006/relationships/ctrlProp" Target="../ctrlProps/ctrlProp1191.xml"/><Relationship Id="rId1208" Type="http://schemas.openxmlformats.org/officeDocument/2006/relationships/ctrlProp" Target="../ctrlProps/ctrlProp1205.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table" Target="../tables/table40.xml"/><Relationship Id="rId270" Type="http://schemas.openxmlformats.org/officeDocument/2006/relationships/ctrlProp" Target="../ctrlProps/ctrlProp267.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table" Target="../tables/table51.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table" Target="../tables/table62.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ctrlProp" Target="../ctrlProps/ctrlProp1000.xml"/><Relationship Id="rId1087" Type="http://schemas.openxmlformats.org/officeDocument/2006/relationships/ctrlProp" Target="../ctrlProps/ctrlProp1084.xml"/><Relationship Id="rId1210" Type="http://schemas.openxmlformats.org/officeDocument/2006/relationships/ctrlProp" Target="../ctrlProps/ctrlProp1207.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table" Target="../tables/table11.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table" Target="../tables/table22.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1103" Type="http://schemas.openxmlformats.org/officeDocument/2006/relationships/ctrlProp" Target="../ctrlProps/ctrlProp1100.xml"/><Relationship Id="rId1187" Type="http://schemas.openxmlformats.org/officeDocument/2006/relationships/ctrlProp" Target="../ctrlProps/ctrlProp1184.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table" Target="../tables/table33.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1114" Type="http://schemas.openxmlformats.org/officeDocument/2006/relationships/ctrlProp" Target="../ctrlProps/ctrlProp1111.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table" Target="../tables/table44.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1125" Type="http://schemas.openxmlformats.org/officeDocument/2006/relationships/ctrlProp" Target="../ctrlProps/ctrlProp1122.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table" Target="../tables/table55.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1203" Type="http://schemas.openxmlformats.org/officeDocument/2006/relationships/ctrlProp" Target="../ctrlProps/ctrlProp1200.xml"/><Relationship Id="rId1287" Type="http://schemas.openxmlformats.org/officeDocument/2006/relationships/table" Target="../tables/table66.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1214" Type="http://schemas.openxmlformats.org/officeDocument/2006/relationships/ctrlProp" Target="../ctrlProps/ctrlProp1211.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1225" Type="http://schemas.openxmlformats.org/officeDocument/2006/relationships/table" Target="../tables/table4.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table" Target="../tables/table15.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table" Target="../tables/table26.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ctrlProp" Target="../ctrlProps/ctrlProp1104.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table" Target="../tables/table37.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ctrlProp" Target="../ctrlProps/ctrlProp1115.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table" Target="../tables/table48.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1207" Type="http://schemas.openxmlformats.org/officeDocument/2006/relationships/ctrlProp" Target="../ctrlProps/ctrlProp1204.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table" Target="../tables/table39.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ctrlProp" Target="../ctrlProps/ctrlProp1215.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table" Target="../tables/table50.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table" Target="../tables/table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table" Target="../tables/table61.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ctrlProp" Target="../ctrlProps/ctrlProp1217.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table" Target="../tables/table1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ctrlProp" Target="../ctrlProps/ctrlProp791.xml"/><Relationship Id="rId1035" Type="http://schemas.openxmlformats.org/officeDocument/2006/relationships/ctrlProp" Target="../ctrlProps/ctrlProp1032.xml"/><Relationship Id="rId1077" Type="http://schemas.openxmlformats.org/officeDocument/2006/relationships/ctrlProp" Target="../ctrlProps/ctrlProp1074.xml"/><Relationship Id="rId1200" Type="http://schemas.openxmlformats.org/officeDocument/2006/relationships/ctrlProp" Target="../ctrlProps/ctrlProp1197.xml"/><Relationship Id="rId1242" Type="http://schemas.openxmlformats.org/officeDocument/2006/relationships/table" Target="../tables/table21.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861" Type="http://schemas.openxmlformats.org/officeDocument/2006/relationships/ctrlProp" Target="../ctrlProps/ctrlProp858.xml"/><Relationship Id="rId917" Type="http://schemas.openxmlformats.org/officeDocument/2006/relationships/ctrlProp" Target="../ctrlProps/ctrlProp914.xml"/><Relationship Id="rId959" Type="http://schemas.openxmlformats.org/officeDocument/2006/relationships/ctrlProp" Target="../ctrlProps/ctrlProp956.xml"/><Relationship Id="rId1102" Type="http://schemas.openxmlformats.org/officeDocument/2006/relationships/ctrlProp" Target="../ctrlProps/ctrlProp1099.xml"/><Relationship Id="rId1284" Type="http://schemas.openxmlformats.org/officeDocument/2006/relationships/table" Target="../tables/table6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1144" Type="http://schemas.openxmlformats.org/officeDocument/2006/relationships/ctrlProp" Target="../ctrlProps/ctrlProp1141.xml"/><Relationship Id="rId1186" Type="http://schemas.openxmlformats.org/officeDocument/2006/relationships/ctrlProp" Target="../ctrlProps/ctrlProp118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ctrlProp" Target="../ctrlProps/ctrlProp816.xml"/><Relationship Id="rId970" Type="http://schemas.openxmlformats.org/officeDocument/2006/relationships/ctrlProp" Target="../ctrlProps/ctrlProp967.xml"/><Relationship Id="rId1004" Type="http://schemas.openxmlformats.org/officeDocument/2006/relationships/ctrlProp" Target="../ctrlProps/ctrlProp1001.xml"/><Relationship Id="rId1046" Type="http://schemas.openxmlformats.org/officeDocument/2006/relationships/ctrlProp" Target="../ctrlProps/ctrlProp1043.xml"/><Relationship Id="rId1211" Type="http://schemas.openxmlformats.org/officeDocument/2006/relationships/ctrlProp" Target="../ctrlProps/ctrlProp1208.xml"/><Relationship Id="rId1253" Type="http://schemas.openxmlformats.org/officeDocument/2006/relationships/table" Target="../tables/table32.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ctrlProp" Target="../ctrlProps/ctrlProp827.xml"/><Relationship Id="rId872" Type="http://schemas.openxmlformats.org/officeDocument/2006/relationships/ctrlProp" Target="../ctrlProps/ctrlProp869.xml"/><Relationship Id="rId928" Type="http://schemas.openxmlformats.org/officeDocument/2006/relationships/ctrlProp" Target="../ctrlProps/ctrlProp925.xml"/><Relationship Id="rId1088" Type="http://schemas.openxmlformats.org/officeDocument/2006/relationships/ctrlProp" Target="../ctrlProps/ctrlProp108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1113" Type="http://schemas.openxmlformats.org/officeDocument/2006/relationships/ctrlProp" Target="../ctrlProps/ctrlProp1110.xml"/><Relationship Id="rId1155" Type="http://schemas.openxmlformats.org/officeDocument/2006/relationships/ctrlProp" Target="../ctrlProps/ctrlProp1152.xml"/><Relationship Id="rId1197" Type="http://schemas.openxmlformats.org/officeDocument/2006/relationships/ctrlProp" Target="../ctrlProps/ctrlProp119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981" Type="http://schemas.openxmlformats.org/officeDocument/2006/relationships/ctrlProp" Target="../ctrlProps/ctrlProp978.xml"/><Relationship Id="rId1015" Type="http://schemas.openxmlformats.org/officeDocument/2006/relationships/ctrlProp" Target="../ctrlProps/ctrlProp1012.xml"/><Relationship Id="rId1057" Type="http://schemas.openxmlformats.org/officeDocument/2006/relationships/ctrlProp" Target="../ctrlProps/ctrlProp1054.xml"/><Relationship Id="rId1222" Type="http://schemas.openxmlformats.org/officeDocument/2006/relationships/table" Target="../tables/table1.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ctrlProp" Target="../ctrlProps/ctrlProp838.xml"/><Relationship Id="rId883" Type="http://schemas.openxmlformats.org/officeDocument/2006/relationships/ctrlProp" Target="../ctrlProps/ctrlProp880.xml"/><Relationship Id="rId1099" Type="http://schemas.openxmlformats.org/officeDocument/2006/relationships/ctrlProp" Target="../ctrlProps/ctrlProp1096.xml"/><Relationship Id="rId1264" Type="http://schemas.openxmlformats.org/officeDocument/2006/relationships/table" Target="../tables/table4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166" Type="http://schemas.openxmlformats.org/officeDocument/2006/relationships/ctrlProp" Target="../ctrlProps/ctrlProp116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950" Type="http://schemas.openxmlformats.org/officeDocument/2006/relationships/ctrlProp" Target="../ctrlProps/ctrlProp947.xml"/><Relationship Id="rId992" Type="http://schemas.openxmlformats.org/officeDocument/2006/relationships/ctrlProp" Target="../ctrlProps/ctrlProp989.xml"/><Relationship Id="rId1026" Type="http://schemas.openxmlformats.org/officeDocument/2006/relationships/ctrlProp" Target="../ctrlProps/ctrlProp1023.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ctrlProp" Target="../ctrlProps/ctrlProp849.xml"/><Relationship Id="rId908" Type="http://schemas.openxmlformats.org/officeDocument/2006/relationships/ctrlProp" Target="../ctrlProps/ctrlProp905.xml"/><Relationship Id="rId1068" Type="http://schemas.openxmlformats.org/officeDocument/2006/relationships/ctrlProp" Target="../ctrlProps/ctrlProp1065.xml"/><Relationship Id="rId1233" Type="http://schemas.openxmlformats.org/officeDocument/2006/relationships/table" Target="../tables/table12.xml"/><Relationship Id="rId1275" Type="http://schemas.openxmlformats.org/officeDocument/2006/relationships/table" Target="../tables/table54.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ctrlProp" Target="../ctrlProps/ctrlProp891.xml"/><Relationship Id="rId1135" Type="http://schemas.openxmlformats.org/officeDocument/2006/relationships/ctrlProp" Target="../ctrlProps/ctrlProp1132.xml"/><Relationship Id="rId1177" Type="http://schemas.openxmlformats.org/officeDocument/2006/relationships/ctrlProp" Target="../ctrlProps/ctrlProp1174.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61" Type="http://schemas.openxmlformats.org/officeDocument/2006/relationships/ctrlProp" Target="../ctrlProps/ctrlProp958.xml"/><Relationship Id="rId1202" Type="http://schemas.openxmlformats.org/officeDocument/2006/relationships/ctrlProp" Target="../ctrlProps/ctrlProp1199.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ctrlProp" Target="../ctrlProps/ctrlProp860.xml"/><Relationship Id="rId1037" Type="http://schemas.openxmlformats.org/officeDocument/2006/relationships/ctrlProp" Target="../ctrlProps/ctrlProp1034.xml"/><Relationship Id="rId1079" Type="http://schemas.openxmlformats.org/officeDocument/2006/relationships/ctrlProp" Target="../ctrlProps/ctrlProp1076.xml"/><Relationship Id="rId1244" Type="http://schemas.openxmlformats.org/officeDocument/2006/relationships/table" Target="../tables/table23.xml"/><Relationship Id="rId1286" Type="http://schemas.openxmlformats.org/officeDocument/2006/relationships/table" Target="../tables/table65.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146" Type="http://schemas.openxmlformats.org/officeDocument/2006/relationships/ctrlProp" Target="../ctrlProps/ctrlProp114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930" Type="http://schemas.openxmlformats.org/officeDocument/2006/relationships/ctrlProp" Target="../ctrlProps/ctrlProp927.xml"/><Relationship Id="rId972" Type="http://schemas.openxmlformats.org/officeDocument/2006/relationships/ctrlProp" Target="../ctrlProps/ctrlProp969.xml"/><Relationship Id="rId1006" Type="http://schemas.openxmlformats.org/officeDocument/2006/relationships/ctrlProp" Target="../ctrlProps/ctrlProp1003.xml"/><Relationship Id="rId1188" Type="http://schemas.openxmlformats.org/officeDocument/2006/relationships/ctrlProp" Target="../ctrlProps/ctrlProp118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13" Type="http://schemas.openxmlformats.org/officeDocument/2006/relationships/ctrlProp" Target="../ctrlProps/ctrlProp1210.xml"/><Relationship Id="rId1255" Type="http://schemas.openxmlformats.org/officeDocument/2006/relationships/table" Target="../tables/table34.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ctrlProp" Target="../ctrlProps/ctrlProp871.xml"/><Relationship Id="rId1115" Type="http://schemas.openxmlformats.org/officeDocument/2006/relationships/ctrlProp" Target="../ctrlProps/ctrlProp1112.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941" Type="http://schemas.openxmlformats.org/officeDocument/2006/relationships/ctrlProp" Target="../ctrlProps/ctrlProp938.xml"/><Relationship Id="rId983" Type="http://schemas.openxmlformats.org/officeDocument/2006/relationships/ctrlProp" Target="../ctrlProps/ctrlProp980.xml"/><Relationship Id="rId1157" Type="http://schemas.openxmlformats.org/officeDocument/2006/relationships/ctrlProp" Target="../ctrlProps/ctrlProp1154.xml"/><Relationship Id="rId1199" Type="http://schemas.openxmlformats.org/officeDocument/2006/relationships/ctrlProp" Target="../ctrlProps/ctrlProp119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017" Type="http://schemas.openxmlformats.org/officeDocument/2006/relationships/ctrlProp" Target="../ctrlProps/ctrlProp1014.xml"/><Relationship Id="rId1059" Type="http://schemas.openxmlformats.org/officeDocument/2006/relationships/ctrlProp" Target="../ctrlProps/ctrlProp1056.xml"/><Relationship Id="rId1224" Type="http://schemas.openxmlformats.org/officeDocument/2006/relationships/table" Target="../tables/table3.xml"/><Relationship Id="rId1266" Type="http://schemas.openxmlformats.org/officeDocument/2006/relationships/table" Target="../tables/table45.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ctrlProp" Target="../ctrlProps/ctrlProp840.xml"/><Relationship Id="rId885" Type="http://schemas.openxmlformats.org/officeDocument/2006/relationships/ctrlProp" Target="../ctrlProps/ctrlProp882.xml"/><Relationship Id="rId1070" Type="http://schemas.openxmlformats.org/officeDocument/2006/relationships/ctrlProp" Target="../ctrlProps/ctrlProp1067.xml"/><Relationship Id="rId1126" Type="http://schemas.openxmlformats.org/officeDocument/2006/relationships/ctrlProp" Target="../ctrlProps/ctrlProp1123.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ctrlProp" Target="../ctrlProps/ctrlProp907.xml"/><Relationship Id="rId952" Type="http://schemas.openxmlformats.org/officeDocument/2006/relationships/ctrlProp" Target="../ctrlProps/ctrlProp949.xml"/><Relationship Id="rId1168" Type="http://schemas.openxmlformats.org/officeDocument/2006/relationships/ctrlProp" Target="../ctrlProps/ctrlProp116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994" Type="http://schemas.openxmlformats.org/officeDocument/2006/relationships/ctrlProp" Target="../ctrlProps/ctrlProp991.xml"/><Relationship Id="rId1028" Type="http://schemas.openxmlformats.org/officeDocument/2006/relationships/ctrlProp" Target="../ctrlProps/ctrlProp1025.xml"/><Relationship Id="rId1235" Type="http://schemas.openxmlformats.org/officeDocument/2006/relationships/table" Target="../tables/table14.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ctrlProp" Target="../ctrlProps/ctrlProp851.xml"/><Relationship Id="rId896" Type="http://schemas.openxmlformats.org/officeDocument/2006/relationships/ctrlProp" Target="../ctrlProps/ctrlProp893.xml"/><Relationship Id="rId1081" Type="http://schemas.openxmlformats.org/officeDocument/2006/relationships/ctrlProp" Target="../ctrlProps/ctrlProp1078.xml"/><Relationship Id="rId1277" Type="http://schemas.openxmlformats.org/officeDocument/2006/relationships/table" Target="../tables/table56.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ctrlProp" Target="../ctrlProps/ctrlProp918.xml"/><Relationship Id="rId1137" Type="http://schemas.openxmlformats.org/officeDocument/2006/relationships/ctrlProp" Target="../ctrlProps/ctrlProp1134.xml"/><Relationship Id="rId1179" Type="http://schemas.openxmlformats.org/officeDocument/2006/relationships/ctrlProp" Target="../ctrlProps/ctrlProp117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63" Type="http://schemas.openxmlformats.org/officeDocument/2006/relationships/ctrlProp" Target="../ctrlProps/ctrlProp960.xml"/><Relationship Id="rId1039" Type="http://schemas.openxmlformats.org/officeDocument/2006/relationships/ctrlProp" Target="../ctrlProps/ctrlProp1036.xml"/><Relationship Id="rId1190" Type="http://schemas.openxmlformats.org/officeDocument/2006/relationships/ctrlProp" Target="../ctrlProps/ctrlProp1187.xml"/><Relationship Id="rId1204" Type="http://schemas.openxmlformats.org/officeDocument/2006/relationships/ctrlProp" Target="../ctrlProps/ctrlProp1201.xml"/><Relationship Id="rId1246" Type="http://schemas.openxmlformats.org/officeDocument/2006/relationships/table" Target="../tables/table2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table" Target="../tables/table6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092" Type="http://schemas.openxmlformats.org/officeDocument/2006/relationships/ctrlProp" Target="../ctrlProps/ctrlProp1089.xml"/><Relationship Id="rId1106" Type="http://schemas.openxmlformats.org/officeDocument/2006/relationships/ctrlProp" Target="../ctrlProps/ctrlProp1103.xml"/><Relationship Id="rId1148" Type="http://schemas.openxmlformats.org/officeDocument/2006/relationships/ctrlProp" Target="../ctrlProps/ctrlProp114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974" Type="http://schemas.openxmlformats.org/officeDocument/2006/relationships/ctrlProp" Target="../ctrlProps/ctrlProp971.xml"/><Relationship Id="rId1008" Type="http://schemas.openxmlformats.org/officeDocument/2006/relationships/ctrlProp" Target="../ctrlProps/ctrlProp1005.xml"/><Relationship Id="rId1215" Type="http://schemas.openxmlformats.org/officeDocument/2006/relationships/ctrlProp" Target="../ctrlProps/ctrlProp1212.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ctrlProp" Target="../ctrlProps/ctrlProp873.xml"/><Relationship Id="rId1257" Type="http://schemas.openxmlformats.org/officeDocument/2006/relationships/table" Target="../tables/table3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ctrlProp" Target="../ctrlProps/ctrlProp898.xml"/><Relationship Id="rId1061" Type="http://schemas.openxmlformats.org/officeDocument/2006/relationships/ctrlProp" Target="../ctrlProps/ctrlProp1058.xml"/><Relationship Id="rId1117" Type="http://schemas.openxmlformats.org/officeDocument/2006/relationships/ctrlProp" Target="../ctrlProps/ctrlProp1114.xml"/><Relationship Id="rId1159" Type="http://schemas.openxmlformats.org/officeDocument/2006/relationships/ctrlProp" Target="../ctrlProps/ctrlProp115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ctrlProp" Target="../ctrlProps/ctrlProp940.xml"/><Relationship Id="rId985" Type="http://schemas.openxmlformats.org/officeDocument/2006/relationships/ctrlProp" Target="../ctrlProps/ctrlProp982.xml"/><Relationship Id="rId1019" Type="http://schemas.openxmlformats.org/officeDocument/2006/relationships/ctrlProp" Target="../ctrlProps/ctrlProp1016.xml"/><Relationship Id="rId1170" Type="http://schemas.openxmlformats.org/officeDocument/2006/relationships/ctrlProp" Target="../ctrlProps/ctrlProp116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1030" Type="http://schemas.openxmlformats.org/officeDocument/2006/relationships/ctrlProp" Target="../ctrlProps/ctrlProp1027.xml"/><Relationship Id="rId1226" Type="http://schemas.openxmlformats.org/officeDocument/2006/relationships/table" Target="../tables/table5.xml"/><Relationship Id="rId1268" Type="http://schemas.openxmlformats.org/officeDocument/2006/relationships/table" Target="../tables/table47.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ctrlProp" Target="../ctrlProps/ctrlProp884.xml"/><Relationship Id="rId1072" Type="http://schemas.openxmlformats.org/officeDocument/2006/relationships/ctrlProp" Target="../ctrlProps/ctrlProp1069.xml"/><Relationship Id="rId1128" Type="http://schemas.openxmlformats.org/officeDocument/2006/relationships/ctrlProp" Target="../ctrlProps/ctrlProp1125.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ctrlProp" Target="../ctrlProps/ctrlProp909.xml"/><Relationship Id="rId954" Type="http://schemas.openxmlformats.org/officeDocument/2006/relationships/ctrlProp" Target="../ctrlProps/ctrlProp951.xml"/><Relationship Id="rId996" Type="http://schemas.openxmlformats.org/officeDocument/2006/relationships/ctrlProp" Target="../ctrlProps/ctrlProp993.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181" Type="http://schemas.openxmlformats.org/officeDocument/2006/relationships/ctrlProp" Target="../ctrlProps/ctrlProp1178.xml"/><Relationship Id="rId1237" Type="http://schemas.openxmlformats.org/officeDocument/2006/relationships/table" Target="../tables/table16.xml"/><Relationship Id="rId1279" Type="http://schemas.openxmlformats.org/officeDocument/2006/relationships/table" Target="../tables/table58.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ctrlProp" Target="../ctrlProps/ctrlProp895.xml"/><Relationship Id="rId1041" Type="http://schemas.openxmlformats.org/officeDocument/2006/relationships/ctrlProp" Target="../ctrlProps/ctrlProp1038.xml"/><Relationship Id="rId1083" Type="http://schemas.openxmlformats.org/officeDocument/2006/relationships/ctrlProp" Target="../ctrlProps/ctrlProp1080.xml"/><Relationship Id="rId1139" Type="http://schemas.openxmlformats.org/officeDocument/2006/relationships/ctrlProp" Target="../ctrlProps/ctrlProp1136.xml"/><Relationship Id="rId1290" Type="http://schemas.openxmlformats.org/officeDocument/2006/relationships/table" Target="../tables/table69.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ctrlProp" Target="../ctrlProps/ctrlProp920.xml"/><Relationship Id="rId965" Type="http://schemas.openxmlformats.org/officeDocument/2006/relationships/ctrlProp" Target="../ctrlProps/ctrlProp962.xml"/><Relationship Id="rId1150" Type="http://schemas.openxmlformats.org/officeDocument/2006/relationships/ctrlProp" Target="../ctrlProps/ctrlProp1147.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1192" Type="http://schemas.openxmlformats.org/officeDocument/2006/relationships/ctrlProp" Target="../ctrlProps/ctrlProp1189.xml"/><Relationship Id="rId1206" Type="http://schemas.openxmlformats.org/officeDocument/2006/relationships/ctrlProp" Target="../ctrlProps/ctrlProp1203.xml"/><Relationship Id="rId1248" Type="http://schemas.openxmlformats.org/officeDocument/2006/relationships/table" Target="../tables/table27.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1010" Type="http://schemas.openxmlformats.org/officeDocument/2006/relationships/ctrlProp" Target="../ctrlProps/ctrlProp1007.xml"/><Relationship Id="rId1052" Type="http://schemas.openxmlformats.org/officeDocument/2006/relationships/ctrlProp" Target="../ctrlProps/ctrlProp1049.xml"/><Relationship Id="rId1094" Type="http://schemas.openxmlformats.org/officeDocument/2006/relationships/ctrlProp" Target="../ctrlProps/ctrlProp1091.xml"/><Relationship Id="rId1108" Type="http://schemas.openxmlformats.org/officeDocument/2006/relationships/ctrlProp" Target="../ctrlProps/ctrlProp1105.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table" Target="../tables/table49.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table" Target="../tables/table7.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table" Target="../tables/table60.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table" Target="../tables/table18.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omments" Target="../comments1.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table" Target="../tables/table9.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table" Target="../tables/table20.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table" Target="../tables/table31.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table" Target="../tables/table42.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table" Target="../tables/table53.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table" Target="../tables/table64.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table" Target="../tables/table2.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table" Target="../tables/table13.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table" Target="../tables/table24.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table" Target="../tables/table35.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table" Target="../tables/table46.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table" Target="../tables/table57.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table" Target="../tables/table68.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table" Target="../tables/table6.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table" Target="../tables/table59.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table" Target="../tables/table17.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table" Target="../tables/table70.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table" Target="../tables/table28.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table" Target="../tables/table19.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table" Target="../tables/table30.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table" Target="../tables/table41.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table" Target="../tables/table52.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219.xml"/><Relationship Id="rId7" Type="http://schemas.openxmlformats.org/officeDocument/2006/relationships/table" Target="../tables/table7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222.xml"/><Relationship Id="rId5" Type="http://schemas.openxmlformats.org/officeDocument/2006/relationships/ctrlProp" Target="../ctrlProps/ctrlProp1221.xml"/><Relationship Id="rId4" Type="http://schemas.openxmlformats.org/officeDocument/2006/relationships/ctrlProp" Target="../ctrlProps/ctrlProp122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E8" sqref="E8"/>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117" t="s">
        <v>15168</v>
      </c>
      <c r="C6" s="117"/>
    </row>
    <row r="7" spans="2:7" ht="18" x14ac:dyDescent="0.25">
      <c r="B7" s="52" t="s">
        <v>5215</v>
      </c>
      <c r="C7" s="53">
        <f ca="1">PACC!B10</f>
        <v>50782304.710000008</v>
      </c>
      <c r="G7" s="28"/>
    </row>
    <row r="8" spans="2:7" ht="18" x14ac:dyDescent="0.25">
      <c r="B8" s="54" t="s">
        <v>3642</v>
      </c>
      <c r="C8" s="55">
        <f ca="1">PACC!B9</f>
        <v>70</v>
      </c>
      <c r="G8" s="28"/>
    </row>
    <row r="9" spans="2:7" ht="18" x14ac:dyDescent="0.25">
      <c r="B9" s="54" t="s">
        <v>5771</v>
      </c>
      <c r="C9" s="56" t="str">
        <f>IF(PACC!E6="","",PACC!E6)</f>
        <v>0203</v>
      </c>
      <c r="G9" s="28"/>
    </row>
    <row r="10" spans="2:7" ht="18" x14ac:dyDescent="0.25">
      <c r="B10" s="54" t="s">
        <v>873</v>
      </c>
      <c r="C10" s="56" t="str">
        <f>IF(PACC!E7="","",PACC!E7)</f>
        <v>03</v>
      </c>
      <c r="G10" s="28"/>
    </row>
    <row r="11" spans="2:7" ht="18" x14ac:dyDescent="0.25">
      <c r="B11" s="54" t="s">
        <v>3363</v>
      </c>
      <c r="C11" s="56" t="str">
        <f>IF(PACC!E8="","",PACC!E8)</f>
        <v>0002</v>
      </c>
      <c r="G11" s="28"/>
    </row>
    <row r="12" spans="2:7" ht="16.5" customHeight="1" x14ac:dyDescent="0.25">
      <c r="B12" s="54" t="s">
        <v>17724</v>
      </c>
      <c r="C12" s="56" t="str">
        <f>IF(PACC!E9="","",PACC!E9)</f>
        <v>DIRECCION GENERAL DE DRAGAS, PRESAS Y BALIZAMIENTO MG</v>
      </c>
      <c r="G12" s="28"/>
    </row>
    <row r="13" spans="2:7" ht="16.5" customHeight="1" x14ac:dyDescent="0.25">
      <c r="B13" s="54" t="s">
        <v>18227</v>
      </c>
      <c r="C13" s="57">
        <f>IF(PACC!E11="","",PACC!E11)</f>
        <v>2021</v>
      </c>
      <c r="G13" s="29"/>
    </row>
    <row r="14" spans="2:7" ht="16.5" customHeight="1" x14ac:dyDescent="0.25">
      <c r="B14" s="54" t="s">
        <v>4036</v>
      </c>
      <c r="C14" s="75" t="str">
        <f>IF(PACC!E12="","",PACC!E12)</f>
        <v/>
      </c>
      <c r="G14" s="29"/>
    </row>
    <row r="15" spans="2:7" x14ac:dyDescent="0.25">
      <c r="B15" s="118" t="s">
        <v>3407</v>
      </c>
      <c r="C15" s="118"/>
    </row>
    <row r="16" spans="2:7" x14ac:dyDescent="0.25">
      <c r="B16" s="58" t="s">
        <v>10694</v>
      </c>
      <c r="C16" s="53">
        <f ca="1">SUMIF(ObjetoContratacionOculto,"="&amp;Bienes,TotalEstColumnValue)</f>
        <v>49547394.710000008</v>
      </c>
    </row>
    <row r="17" spans="2:3" x14ac:dyDescent="0.25">
      <c r="B17" s="58" t="s">
        <v>528</v>
      </c>
      <c r="C17" s="53">
        <f>SUMIF(ObjetoContratacionOculto,"="&amp;Obras,TotalEstColumnValue)</f>
        <v>0</v>
      </c>
    </row>
    <row r="18" spans="2:3" x14ac:dyDescent="0.25">
      <c r="B18" s="58" t="s">
        <v>91</v>
      </c>
      <c r="C18" s="53">
        <f ca="1">SUMIF(ObjetoContratacionOculto,"="&amp;Servicios,TotalEstColumnValue)</f>
        <v>1234910</v>
      </c>
    </row>
    <row r="19" spans="2:3" x14ac:dyDescent="0.25">
      <c r="B19" s="58" t="s">
        <v>6785</v>
      </c>
      <c r="C19" s="53">
        <f>SUMIF(ObjetoContratacionOculto,"="&amp;ServiciosConsultoria,TotalEstColumnValue)</f>
        <v>0</v>
      </c>
    </row>
    <row r="20" spans="2:3" x14ac:dyDescent="0.25">
      <c r="B20" s="58" t="s">
        <v>5128</v>
      </c>
      <c r="C20" s="53">
        <f>SUMIF(ObjetoContratacionOculto,"="&amp;ConsultoriaServicios,TotalEstColumnValue)</f>
        <v>0</v>
      </c>
    </row>
    <row r="21" spans="2:3" x14ac:dyDescent="0.25">
      <c r="B21" s="118" t="s">
        <v>16803</v>
      </c>
      <c r="C21" s="118"/>
    </row>
    <row r="22" spans="2:3" x14ac:dyDescent="0.25">
      <c r="B22" s="58" t="s">
        <v>11798</v>
      </c>
      <c r="C22" s="53">
        <f ca="1">SUMIF(MIPYMEOculto,"="&amp;MIPYMESí,TotalEstColumnValue)</f>
        <v>4682481.3499999996</v>
      </c>
    </row>
    <row r="23" spans="2:3" x14ac:dyDescent="0.25">
      <c r="B23" s="58" t="s">
        <v>17857</v>
      </c>
      <c r="C23" s="53">
        <f ca="1">SUMIF(MIPYMEOculto,"="&amp;MIPYMEMujer,TotalEstColumnValue)</f>
        <v>650000</v>
      </c>
    </row>
    <row r="24" spans="2:3" x14ac:dyDescent="0.25">
      <c r="B24" s="58" t="s">
        <v>3563</v>
      </c>
      <c r="C24" s="53">
        <f ca="1">SUMIF(MIPYMEOculto,"="&amp;MIPYMENo,TotalEstColumnValue)</f>
        <v>45449823.360000014</v>
      </c>
    </row>
    <row r="25" spans="2:3" x14ac:dyDescent="0.25">
      <c r="B25" s="117" t="s">
        <v>14394</v>
      </c>
      <c r="C25" s="117"/>
    </row>
    <row r="26" spans="2:3" x14ac:dyDescent="0.25">
      <c r="B26" s="58" t="s">
        <v>10105</v>
      </c>
      <c r="C26" s="53">
        <f ca="1">SUMIF(ProcedimientoOculto,"="&amp;ModCU,TotalEstColumnValue)</f>
        <v>2179359.3499999996</v>
      </c>
    </row>
    <row r="27" spans="2:3" x14ac:dyDescent="0.25">
      <c r="B27" s="58" t="s">
        <v>9176</v>
      </c>
      <c r="C27" s="53">
        <f ca="1">SUMIF(ProcedimientoOculto,"="&amp;ModCM,TotalEstColumnValue)</f>
        <v>5402945.3599999994</v>
      </c>
    </row>
    <row r="28" spans="2:3" x14ac:dyDescent="0.25">
      <c r="B28" s="58" t="s">
        <v>11066</v>
      </c>
      <c r="C28" s="53">
        <f>SUMIF(ProcedimientoOculto,"="&amp;ModCP,TotalEstColumnValue)</f>
        <v>0</v>
      </c>
    </row>
    <row r="29" spans="2:3" x14ac:dyDescent="0.25">
      <c r="B29" s="58" t="s">
        <v>7892</v>
      </c>
      <c r="C29" s="53">
        <f ca="1">SUMIF(ProcedimientoOculto,"="&amp;ModLP,TotalEstColumnValue)</f>
        <v>43200000</v>
      </c>
    </row>
    <row r="30" spans="2:3" x14ac:dyDescent="0.25">
      <c r="B30" s="58" t="s">
        <v>13161</v>
      </c>
      <c r="C30" s="53">
        <f>SUMIF(ProcedimientoOculto,"="&amp;ModLI,TotalEstColumnValue)</f>
        <v>0</v>
      </c>
    </row>
    <row r="31" spans="2:3" x14ac:dyDescent="0.25">
      <c r="B31" s="58" t="s">
        <v>10593</v>
      </c>
      <c r="C31" s="53">
        <f>SUMIF(ProcedimientoOculto,"="&amp;ModLR,TotalEstColumnValue)</f>
        <v>0</v>
      </c>
    </row>
    <row r="32" spans="2:3" x14ac:dyDescent="0.25">
      <c r="B32" s="58" t="s">
        <v>5123</v>
      </c>
      <c r="C32" s="53">
        <f>SUMIF(ProcedimientoOculto,"="&amp;ModSO,TotalEstColumnValue)</f>
        <v>0</v>
      </c>
    </row>
    <row r="33" spans="2:3" x14ac:dyDescent="0.25">
      <c r="B33" s="52" t="s">
        <v>15997</v>
      </c>
      <c r="C33" s="53">
        <f>SUMIF(ProcedimientoOculto,"="&amp;ModEBienes,TotalEstColumnValue)</f>
        <v>0</v>
      </c>
    </row>
    <row r="34" spans="2:3" ht="30" x14ac:dyDescent="0.25">
      <c r="B34" s="54" t="s">
        <v>12213</v>
      </c>
      <c r="C34" s="53">
        <f>SUMIF(ProcedimientoOculto,"="&amp;ModEConstruccion,TotalEstColumnValue)</f>
        <v>0</v>
      </c>
    </row>
    <row r="35" spans="2:3" ht="30" x14ac:dyDescent="0.25">
      <c r="B35" s="54" t="s">
        <v>13953</v>
      </c>
      <c r="C35" s="53">
        <f>SUMIF(ProcedimientoOculto,"="&amp;ModEPublicidad,TotalEstColumnValue)</f>
        <v>0</v>
      </c>
    </row>
    <row r="36" spans="2:3" ht="30" x14ac:dyDescent="0.25">
      <c r="B36" s="54" t="s">
        <v>17671</v>
      </c>
      <c r="C36" s="53">
        <f>SUMIF(ProcedimientoOculto,"="&amp;ModEObras,TotalEstColumnValue)</f>
        <v>0</v>
      </c>
    </row>
    <row r="37" spans="2:3" x14ac:dyDescent="0.25">
      <c r="B37" s="54" t="s">
        <v>12189</v>
      </c>
      <c r="C37" s="53">
        <f>SUMIF(ProcedimientoOculto,"="&amp;ModEProveedor,TotalEstColumnValue)</f>
        <v>0</v>
      </c>
    </row>
    <row r="38" spans="2:3" ht="30" x14ac:dyDescent="0.25">
      <c r="B38" s="54" t="s">
        <v>16717</v>
      </c>
      <c r="C38" s="53">
        <f>SUMIF(ProcedimientoOculto,"="&amp;ModE40,TotalEstColumnValue)</f>
        <v>0</v>
      </c>
    </row>
    <row r="39" spans="2:3" ht="30" x14ac:dyDescent="0.25">
      <c r="B39" s="54" t="s">
        <v>7835</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0866141732283472" right="0.70866141732283472" top="0.74803149606299213" bottom="0.74803149606299213" header="0.31496062992125984" footer="0.31496062992125984"/>
  <pageSetup paperSize="9"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D1790"/>
  <sheetViews>
    <sheetView tabSelected="1" zoomScaleNormal="100" zoomScaleSheetLayoutView="100" workbookViewId="0">
      <selection activeCell="C28" sqref="C28"/>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21"/>
      <c r="B1" s="42"/>
      <c r="C1" s="30"/>
      <c r="D1" s="30"/>
      <c r="E1" s="1"/>
      <c r="F1" s="42"/>
      <c r="G1" s="42"/>
      <c r="H1" s="2"/>
      <c r="I1" s="31"/>
      <c r="J1" s="31"/>
      <c r="K1" s="10"/>
      <c r="L1" s="10"/>
      <c r="M1" s="10"/>
    </row>
    <row r="2" spans="1:13" s="3" customFormat="1" ht="18" x14ac:dyDescent="0.25">
      <c r="A2" s="121"/>
      <c r="B2" s="124" t="s">
        <v>1390</v>
      </c>
      <c r="C2" s="124"/>
      <c r="D2" s="124"/>
      <c r="E2" s="124"/>
      <c r="F2" s="60"/>
      <c r="G2" s="42"/>
      <c r="H2" s="10"/>
    </row>
    <row r="3" spans="1:13" s="3" customFormat="1" ht="18" x14ac:dyDescent="0.25">
      <c r="A3" s="121"/>
      <c r="B3" s="125" t="str">
        <f>"AÑO "&amp;E11</f>
        <v>AÑO 2021</v>
      </c>
      <c r="C3" s="125"/>
      <c r="D3" s="125"/>
      <c r="E3" s="125"/>
      <c r="F3" s="61"/>
      <c r="G3" s="42"/>
      <c r="H3" s="10"/>
    </row>
    <row r="4" spans="1:13" s="3" customFormat="1" ht="18" x14ac:dyDescent="0.25">
      <c r="A4" s="121"/>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9819</v>
      </c>
      <c r="B6" s="44"/>
      <c r="C6" s="35"/>
      <c r="D6" s="46" t="s">
        <v>5261</v>
      </c>
      <c r="E6" s="122" t="s">
        <v>5315</v>
      </c>
      <c r="F6" s="123"/>
    </row>
    <row r="7" spans="1:13" s="43" customFormat="1" ht="13.5" x14ac:dyDescent="0.25">
      <c r="A7" s="36" t="s">
        <v>16010</v>
      </c>
      <c r="B7" s="44"/>
      <c r="C7" s="44"/>
      <c r="D7" s="46" t="s">
        <v>10083</v>
      </c>
      <c r="E7" s="122" t="s">
        <v>1218</v>
      </c>
      <c r="F7" s="123"/>
    </row>
    <row r="8" spans="1:13" s="43" customFormat="1" ht="13.5" x14ac:dyDescent="0.25">
      <c r="A8" s="44"/>
      <c r="B8" s="44"/>
      <c r="C8" s="44"/>
      <c r="D8" s="46" t="s">
        <v>11676</v>
      </c>
      <c r="E8" s="122" t="s">
        <v>6528</v>
      </c>
      <c r="F8" s="123"/>
    </row>
    <row r="9" spans="1:13" s="43" customFormat="1" ht="13.5" x14ac:dyDescent="0.25">
      <c r="A9" s="38" t="s">
        <v>3828</v>
      </c>
      <c r="B9" s="48">
        <f ca="1">COUNTIFS(TotalEstColumnName,"="&amp;TotalEstLabel,TotalEstColumnValue,"&gt;0")</f>
        <v>70</v>
      </c>
      <c r="C9" s="44"/>
      <c r="D9" s="46" t="s">
        <v>6841</v>
      </c>
      <c r="E9" s="122" t="s">
        <v>2208</v>
      </c>
      <c r="F9" s="123"/>
    </row>
    <row r="10" spans="1:13" s="43" customFormat="1" ht="13.5" x14ac:dyDescent="0.25">
      <c r="A10" s="40" t="s">
        <v>17061</v>
      </c>
      <c r="B10" s="47">
        <f ca="1">SUMIF(TotalEstColumnName,"="&amp;TotalEstLabel,TotalEstColumnValue)</f>
        <v>50782304.710000008</v>
      </c>
      <c r="C10" s="44"/>
      <c r="D10" s="46" t="s">
        <v>14708</v>
      </c>
      <c r="E10" s="122" t="s">
        <v>13618</v>
      </c>
      <c r="F10" s="123"/>
    </row>
    <row r="11" spans="1:13" s="43" customFormat="1" ht="13.5" x14ac:dyDescent="0.25">
      <c r="A11" s="39"/>
      <c r="B11" s="39"/>
      <c r="C11" s="44"/>
      <c r="D11" s="46" t="s">
        <v>3424</v>
      </c>
      <c r="E11" s="126">
        <v>2021</v>
      </c>
      <c r="F11" s="127"/>
    </row>
    <row r="12" spans="1:13" s="43" customFormat="1" ht="13.5" x14ac:dyDescent="0.25">
      <c r="A12" s="37"/>
      <c r="B12" s="37"/>
      <c r="C12" s="37"/>
      <c r="D12" s="46" t="s">
        <v>3495</v>
      </c>
      <c r="E12" s="128"/>
      <c r="F12" s="129"/>
    </row>
    <row r="15" spans="1:13" ht="33.950000000000003" customHeight="1" x14ac:dyDescent="0.25">
      <c r="A15" s="64" t="s">
        <v>16383</v>
      </c>
      <c r="B15" s="64" t="s">
        <v>161</v>
      </c>
      <c r="C15" s="64" t="s">
        <v>11726</v>
      </c>
      <c r="D15" s="64" t="s">
        <v>14380</v>
      </c>
      <c r="E15" s="64" t="s">
        <v>10964</v>
      </c>
      <c r="F15" s="64" t="s">
        <v>11097</v>
      </c>
    </row>
    <row r="16" spans="1:13" ht="13.5" customHeight="1" thickBot="1" x14ac:dyDescent="0.3">
      <c r="A16" s="66" t="s">
        <v>18832</v>
      </c>
      <c r="B16" s="66" t="s">
        <v>18833</v>
      </c>
      <c r="C16" s="66" t="s">
        <v>17798</v>
      </c>
      <c r="D16" s="66" t="s">
        <v>2520</v>
      </c>
      <c r="E16" s="66" t="s">
        <v>17854</v>
      </c>
      <c r="F16" s="66" t="s">
        <v>6783</v>
      </c>
    </row>
    <row r="17" spans="1:10" ht="14.1" customHeight="1" thickBot="1" x14ac:dyDescent="0.3">
      <c r="A17" s="119" t="s">
        <v>14830</v>
      </c>
      <c r="B17" s="67" t="s">
        <v>8531</v>
      </c>
      <c r="C17" s="76">
        <v>44201</v>
      </c>
      <c r="D17" s="119" t="s">
        <v>9388</v>
      </c>
      <c r="E17" s="79" t="s">
        <v>13095</v>
      </c>
      <c r="F17" s="80" t="s">
        <v>3082</v>
      </c>
    </row>
    <row r="18" spans="1:10" ht="14.1" customHeight="1" thickBot="1" x14ac:dyDescent="0.3">
      <c r="A18" s="120"/>
      <c r="B18" s="67" t="s">
        <v>1787</v>
      </c>
      <c r="C18" s="78">
        <f>IF(C17="","",IF(AND(MONTH(C17)&gt;=1,MONTH(C17)&lt;=3),1,IF(AND(MONTH(C17)&gt;=4,MONTH(C17)&lt;=6),2,IF(AND(MONTH(C17)&gt;=7,MONTH(C17)&lt;=9),3,4))))</f>
        <v>1</v>
      </c>
      <c r="D18" s="120"/>
      <c r="E18" s="79" t="s">
        <v>2419</v>
      </c>
      <c r="F18" s="80" t="s">
        <v>14451</v>
      </c>
    </row>
    <row r="19" spans="1:10" ht="14.1" customHeight="1" x14ac:dyDescent="0.25">
      <c r="A19" s="120"/>
      <c r="B19" s="67" t="s">
        <v>12944</v>
      </c>
      <c r="C19" s="77">
        <v>44377</v>
      </c>
      <c r="D19" s="120"/>
      <c r="E19" s="79" t="s">
        <v>3075</v>
      </c>
      <c r="F19" s="80" t="s">
        <v>4623</v>
      </c>
    </row>
    <row r="20" spans="1:10" ht="14.1" customHeight="1" x14ac:dyDescent="0.25">
      <c r="A20" s="120"/>
      <c r="B20" s="67" t="s">
        <v>1787</v>
      </c>
      <c r="C20" s="78">
        <f>IF(C19="","",IF(AND(MONTH(C19)&gt;=1,MONTH(C19)&lt;=3),1,IF(AND(MONTH(C19)&gt;=4,MONTH(C19)&lt;=6),2,IF(AND(MONTH(C19)&gt;=7,MONTH(C19)&lt;=9),3,4))))</f>
        <v>2</v>
      </c>
      <c r="D20" s="120"/>
      <c r="E20" s="79" t="s">
        <v>13194</v>
      </c>
      <c r="F20" s="80" t="s">
        <v>4623</v>
      </c>
    </row>
    <row r="22" spans="1:10" ht="14.1" customHeight="1" thickBot="1" x14ac:dyDescent="0.3">
      <c r="A22" s="72" t="s">
        <v>15736</v>
      </c>
      <c r="B22" s="72" t="s">
        <v>16147</v>
      </c>
      <c r="C22" s="72" t="s">
        <v>15642</v>
      </c>
      <c r="D22" s="72" t="s">
        <v>15252</v>
      </c>
      <c r="E22" s="72" t="s">
        <v>6935</v>
      </c>
      <c r="F22" s="72" t="s">
        <v>15281</v>
      </c>
    </row>
    <row r="23" spans="1:10" ht="13.5" customHeight="1" x14ac:dyDescent="0.25">
      <c r="A23" s="85">
        <v>15101505</v>
      </c>
      <c r="B23" s="69" t="str">
        <f t="shared" ref="B23:B26" ca="1" si="0">IFERROR(INDEX(UNSPSCDes,MATCH(INDIRECT(ADDRESS(ROW(),COLUMN()-1,4)),UNSPSCCode,0)),"")</f>
        <v>Combustible diesel</v>
      </c>
      <c r="C23" s="82" t="s">
        <v>1450</v>
      </c>
      <c r="D23" s="112">
        <v>27940</v>
      </c>
      <c r="E23" s="71">
        <v>500</v>
      </c>
      <c r="F23" s="70">
        <f ca="1">INDIRECT(ADDRESS(ROW(),COLUMN()-2,4))*INDIRECT(ADDRESS(ROW(),COLUMN()-1,4))</f>
        <v>13970000</v>
      </c>
    </row>
    <row r="24" spans="1:10" ht="13.5" customHeight="1" x14ac:dyDescent="0.25">
      <c r="A24" s="85">
        <v>15101505</v>
      </c>
      <c r="B24" s="69" t="str">
        <f t="shared" ca="1" si="0"/>
        <v>Combustible diesel</v>
      </c>
      <c r="C24" s="82" t="s">
        <v>1450</v>
      </c>
      <c r="D24" s="112">
        <v>1300</v>
      </c>
      <c r="E24" s="71">
        <v>100</v>
      </c>
      <c r="F24" s="70">
        <f t="shared" ref="F24:F26" ca="1" si="1">INDIRECT(ADDRESS(ROW(),COLUMN()-2,4))*INDIRECT(ADDRESS(ROW(),COLUMN()-1,4))</f>
        <v>130000</v>
      </c>
    </row>
    <row r="25" spans="1:10" ht="13.5" customHeight="1" x14ac:dyDescent="0.25">
      <c r="A25" s="85">
        <v>15101506</v>
      </c>
      <c r="B25" s="69" t="str">
        <f t="shared" ca="1" si="0"/>
        <v>Gasolina</v>
      </c>
      <c r="C25" s="82" t="s">
        <v>1450</v>
      </c>
      <c r="D25" s="112">
        <v>7380</v>
      </c>
      <c r="E25" s="71">
        <v>1000</v>
      </c>
      <c r="F25" s="70">
        <f t="shared" ca="1" si="1"/>
        <v>7380000</v>
      </c>
    </row>
    <row r="26" spans="1:10" ht="13.5" customHeight="1" x14ac:dyDescent="0.25">
      <c r="A26" s="85">
        <v>15101506</v>
      </c>
      <c r="B26" s="69" t="str">
        <f t="shared" ca="1" si="0"/>
        <v>Gasolina</v>
      </c>
      <c r="C26" s="82" t="s">
        <v>1450</v>
      </c>
      <c r="D26" s="112">
        <v>1200</v>
      </c>
      <c r="E26" s="71">
        <v>100</v>
      </c>
      <c r="F26" s="70">
        <f t="shared" ca="1" si="1"/>
        <v>120000</v>
      </c>
    </row>
    <row r="27" spans="1:10" ht="14.1" customHeight="1" x14ac:dyDescent="0.25">
      <c r="E27" s="83" t="s">
        <v>12552</v>
      </c>
      <c r="F27" s="74">
        <f ca="1">SUM(Table4[MONTO TOTAL ESTIMADO])</f>
        <v>21600000</v>
      </c>
      <c r="H27" s="26" t="str">
        <f>C16</f>
        <v>Bienes</v>
      </c>
      <c r="I27" s="26" t="str">
        <f>E16</f>
        <v>No</v>
      </c>
      <c r="J27" s="26" t="str">
        <f>D16</f>
        <v>Licitacion Publica</v>
      </c>
    </row>
    <row r="28" spans="1:10" ht="14.1" customHeight="1" thickBot="1" x14ac:dyDescent="0.3"/>
    <row r="29" spans="1:10" ht="33.75" customHeight="1" thickBot="1" x14ac:dyDescent="0.25">
      <c r="A29" s="64" t="s">
        <v>16383</v>
      </c>
      <c r="B29" s="64" t="s">
        <v>161</v>
      </c>
      <c r="C29" s="64" t="s">
        <v>11726</v>
      </c>
      <c r="D29" s="64" t="s">
        <v>14380</v>
      </c>
      <c r="E29" s="64" t="s">
        <v>10964</v>
      </c>
      <c r="F29" s="64" t="s">
        <v>11097</v>
      </c>
      <c r="G29" s="45"/>
      <c r="H29" s="45"/>
      <c r="I29" s="45"/>
      <c r="J29" s="45"/>
    </row>
    <row r="30" spans="1:10" ht="13.5" customHeight="1" thickBot="1" x14ac:dyDescent="0.25">
      <c r="A30" s="86" t="s">
        <v>18834</v>
      </c>
      <c r="B30" s="86" t="s">
        <v>18835</v>
      </c>
      <c r="C30" s="66" t="s">
        <v>17798</v>
      </c>
      <c r="D30" s="66" t="s">
        <v>17483</v>
      </c>
      <c r="E30" s="66" t="s">
        <v>6035</v>
      </c>
      <c r="F30" s="66"/>
      <c r="G30" s="45"/>
      <c r="H30" s="45"/>
      <c r="I30" s="45"/>
      <c r="J30" s="45"/>
    </row>
    <row r="31" spans="1:10" ht="14.1" customHeight="1" thickBot="1" x14ac:dyDescent="0.25">
      <c r="A31" s="119" t="s">
        <v>14830</v>
      </c>
      <c r="B31" s="67" t="s">
        <v>8531</v>
      </c>
      <c r="C31" s="77">
        <v>44201</v>
      </c>
      <c r="D31" s="119" t="s">
        <v>9388</v>
      </c>
      <c r="E31" s="67" t="s">
        <v>13095</v>
      </c>
      <c r="F31" s="66" t="s">
        <v>3082</v>
      </c>
      <c r="G31" s="45"/>
      <c r="H31" s="45"/>
      <c r="I31" s="45"/>
      <c r="J31" s="45"/>
    </row>
    <row r="32" spans="1:10" ht="14.1" customHeight="1" thickBot="1" x14ac:dyDescent="0.25">
      <c r="A32" s="120"/>
      <c r="B32" s="67" t="s">
        <v>1787</v>
      </c>
      <c r="C32" s="65">
        <f>IF(C31="","",IF(AND(MONTH(C31)&gt;=1,MONTH(C31)&lt;=3),1,IF(AND(MONTH(C31)&gt;=4,MONTH(C31)&lt;=6),2,IF(AND(MONTH(C31)&gt;=7,MONTH(C31)&lt;=9),3,4))))</f>
        <v>1</v>
      </c>
      <c r="D32" s="120"/>
      <c r="E32" s="67" t="s">
        <v>2419</v>
      </c>
      <c r="F32" s="66" t="s">
        <v>14451</v>
      </c>
      <c r="G32" s="45"/>
      <c r="H32" s="45"/>
      <c r="I32" s="45"/>
      <c r="J32" s="45"/>
    </row>
    <row r="33" spans="1:10" ht="14.1" customHeight="1" thickBot="1" x14ac:dyDescent="0.25">
      <c r="A33" s="120"/>
      <c r="B33" s="67" t="s">
        <v>12944</v>
      </c>
      <c r="C33" s="77">
        <v>44286</v>
      </c>
      <c r="D33" s="120"/>
      <c r="E33" s="67" t="s">
        <v>3075</v>
      </c>
      <c r="F33" s="66" t="s">
        <v>4623</v>
      </c>
      <c r="G33" s="45"/>
      <c r="H33" s="45"/>
      <c r="I33" s="45"/>
      <c r="J33" s="45"/>
    </row>
    <row r="34" spans="1:10" ht="14.1" customHeight="1" thickBot="1" x14ac:dyDescent="0.25">
      <c r="A34" s="120"/>
      <c r="B34" s="67" t="s">
        <v>1787</v>
      </c>
      <c r="C34" s="65">
        <f>IF(C33="","",IF(AND(MONTH(C33)&gt;=1,MONTH(C33)&lt;=3),1,IF(AND(MONTH(C33)&gt;=4,MONTH(C33)&lt;=6),2,IF(AND(MONTH(C33)&gt;=7,MONTH(C33)&lt;=9),3,4))))</f>
        <v>1</v>
      </c>
      <c r="D34" s="120"/>
      <c r="E34" s="67" t="s">
        <v>13194</v>
      </c>
      <c r="F34" s="66" t="s">
        <v>4623</v>
      </c>
      <c r="G34" s="45"/>
      <c r="H34" s="45"/>
      <c r="I34" s="45"/>
      <c r="J34" s="45"/>
    </row>
    <row r="35" spans="1:10" ht="14.1" customHeight="1" thickBot="1" x14ac:dyDescent="0.25">
      <c r="A35" s="45"/>
      <c r="B35" s="45"/>
      <c r="C35" s="45"/>
      <c r="D35" s="45"/>
      <c r="E35" s="45"/>
      <c r="F35" s="45"/>
      <c r="G35" s="45"/>
      <c r="H35" s="45"/>
      <c r="I35" s="45"/>
      <c r="J35" s="45"/>
    </row>
    <row r="36" spans="1:10" ht="14.1" customHeight="1" thickBot="1" x14ac:dyDescent="0.25">
      <c r="A36" s="72" t="s">
        <v>15736</v>
      </c>
      <c r="B36" s="72" t="s">
        <v>16147</v>
      </c>
      <c r="C36" s="72" t="s">
        <v>15642</v>
      </c>
      <c r="D36" s="72" t="s">
        <v>15252</v>
      </c>
      <c r="E36" s="72" t="s">
        <v>6935</v>
      </c>
      <c r="F36" s="72" t="s">
        <v>15281</v>
      </c>
      <c r="G36" s="45"/>
      <c r="H36" s="45"/>
      <c r="I36" s="45"/>
      <c r="J36" s="45"/>
    </row>
    <row r="37" spans="1:10" ht="13.5" customHeight="1" x14ac:dyDescent="0.2">
      <c r="A37" s="85">
        <v>15121501</v>
      </c>
      <c r="B37" s="69" t="str">
        <f t="shared" ref="B37:B42" ca="1" si="2">IFERROR(INDEX(UNSPSCDes,MATCH(INDIRECT(ADDRESS(ROW(),COLUMN()-1,4)),UNSPSCCode,0)),"")</f>
        <v>Aceite motor</v>
      </c>
      <c r="C37" s="81" t="s">
        <v>1450</v>
      </c>
      <c r="D37" s="112">
        <v>7</v>
      </c>
      <c r="E37" s="113">
        <v>25960</v>
      </c>
      <c r="F37" s="70">
        <f t="shared" ref="F37:F42" ca="1" si="3">INDIRECT(ADDRESS(ROW(),COLUMN()-2,4))*INDIRECT(ADDRESS(ROW(),COLUMN()-1,4))</f>
        <v>181720</v>
      </c>
      <c r="G37" s="45"/>
      <c r="H37" s="45"/>
      <c r="I37" s="45"/>
      <c r="J37" s="45"/>
    </row>
    <row r="38" spans="1:10" ht="13.5" customHeight="1" x14ac:dyDescent="0.2">
      <c r="A38" s="85">
        <v>15121504</v>
      </c>
      <c r="B38" s="69" t="str">
        <f t="shared" ca="1" si="2"/>
        <v>Aceite hidráulico</v>
      </c>
      <c r="C38" s="81" t="s">
        <v>1450</v>
      </c>
      <c r="D38" s="112">
        <v>3</v>
      </c>
      <c r="E38" s="113">
        <v>18880</v>
      </c>
      <c r="F38" s="70">
        <f t="shared" ca="1" si="3"/>
        <v>56640</v>
      </c>
      <c r="G38" s="45"/>
      <c r="H38" s="45"/>
      <c r="I38" s="45"/>
      <c r="J38" s="45"/>
    </row>
    <row r="39" spans="1:10" ht="13.5" customHeight="1" x14ac:dyDescent="0.2">
      <c r="A39" s="85">
        <v>15121508</v>
      </c>
      <c r="B39" s="69" t="str">
        <f t="shared" ca="1" si="2"/>
        <v>Aceite de transmisión</v>
      </c>
      <c r="C39" s="81" t="s">
        <v>1450</v>
      </c>
      <c r="D39" s="112">
        <v>15</v>
      </c>
      <c r="E39" s="113">
        <v>2124</v>
      </c>
      <c r="F39" s="70">
        <f t="shared" ca="1" si="3"/>
        <v>31860</v>
      </c>
      <c r="G39" s="45"/>
      <c r="H39" s="45"/>
      <c r="I39" s="45"/>
      <c r="J39" s="45"/>
    </row>
    <row r="40" spans="1:10" ht="13.5" customHeight="1" x14ac:dyDescent="0.2">
      <c r="A40" s="85">
        <v>15121509</v>
      </c>
      <c r="B40" s="69" t="str">
        <f t="shared" ca="1" si="2"/>
        <v>Aceite de frenos</v>
      </c>
      <c r="C40" s="81" t="s">
        <v>1450</v>
      </c>
      <c r="D40" s="112">
        <v>6</v>
      </c>
      <c r="E40" s="113">
        <v>4130</v>
      </c>
      <c r="F40" s="70">
        <f t="shared" ca="1" si="3"/>
        <v>24780</v>
      </c>
      <c r="G40" s="45"/>
      <c r="H40" s="45"/>
      <c r="I40" s="45"/>
      <c r="J40" s="45"/>
    </row>
    <row r="41" spans="1:10" ht="13.5" customHeight="1" x14ac:dyDescent="0.2">
      <c r="A41" s="85">
        <v>15121902</v>
      </c>
      <c r="B41" s="69" t="str">
        <f t="shared" ca="1" si="2"/>
        <v>Grasa</v>
      </c>
      <c r="C41" s="81" t="s">
        <v>1450</v>
      </c>
      <c r="D41" s="112">
        <v>9</v>
      </c>
      <c r="E41" s="113">
        <v>2832</v>
      </c>
      <c r="F41" s="70">
        <f t="shared" ca="1" si="3"/>
        <v>25488</v>
      </c>
      <c r="G41" s="45"/>
      <c r="H41" s="45"/>
      <c r="I41" s="45"/>
      <c r="J41" s="45"/>
    </row>
    <row r="42" spans="1:10" ht="13.5" customHeight="1" x14ac:dyDescent="0.2">
      <c r="A42" s="85">
        <v>15121902</v>
      </c>
      <c r="B42" s="69" t="str">
        <f t="shared" ca="1" si="2"/>
        <v>Grasa</v>
      </c>
      <c r="C42" s="81" t="s">
        <v>1450</v>
      </c>
      <c r="D42" s="112">
        <v>3</v>
      </c>
      <c r="E42" s="113">
        <v>1504</v>
      </c>
      <c r="F42" s="70">
        <f t="shared" ca="1" si="3"/>
        <v>4512</v>
      </c>
      <c r="G42" s="45"/>
      <c r="H42" s="45"/>
      <c r="I42" s="45"/>
      <c r="J42" s="45"/>
    </row>
    <row r="43" spans="1:10" ht="14.1" customHeight="1" x14ac:dyDescent="0.2">
      <c r="A43" s="45"/>
      <c r="B43" s="45"/>
      <c r="C43" s="45"/>
      <c r="D43" s="45"/>
      <c r="E43" s="73" t="s">
        <v>12552</v>
      </c>
      <c r="F43" s="74">
        <f ca="1">SUM(Table37[MONTO TOTAL ESTIMADO])</f>
        <v>325000</v>
      </c>
      <c r="G43" s="45"/>
      <c r="H43" s="45" t="str">
        <f>C30</f>
        <v>Bienes</v>
      </c>
      <c r="I43" s="45" t="str">
        <f>E30</f>
        <v>MIPYME Mujeres</v>
      </c>
      <c r="J43" s="45" t="str">
        <f>D30</f>
        <v>Compras Menores</v>
      </c>
    </row>
    <row r="44" spans="1:10" ht="14.1" customHeight="1" thickBot="1" x14ac:dyDescent="0.3"/>
    <row r="45" spans="1:10" ht="33.75" customHeight="1" thickBot="1" x14ac:dyDescent="0.25">
      <c r="A45" s="64" t="s">
        <v>16383</v>
      </c>
      <c r="B45" s="64" t="s">
        <v>161</v>
      </c>
      <c r="C45" s="64" t="s">
        <v>11726</v>
      </c>
      <c r="D45" s="64" t="s">
        <v>14380</v>
      </c>
      <c r="E45" s="64" t="s">
        <v>10964</v>
      </c>
      <c r="F45" s="64" t="s">
        <v>11097</v>
      </c>
      <c r="G45" s="45"/>
      <c r="H45" s="45"/>
      <c r="I45" s="45"/>
      <c r="J45" s="45"/>
    </row>
    <row r="46" spans="1:10" ht="13.5" customHeight="1" thickBot="1" x14ac:dyDescent="0.25">
      <c r="A46" s="86" t="s">
        <v>18834</v>
      </c>
      <c r="B46" s="86" t="s">
        <v>18835</v>
      </c>
      <c r="C46" s="66" t="s">
        <v>17798</v>
      </c>
      <c r="D46" s="66" t="s">
        <v>17483</v>
      </c>
      <c r="E46" s="66" t="s">
        <v>6035</v>
      </c>
      <c r="F46" s="66"/>
      <c r="G46" s="45"/>
      <c r="H46" s="45"/>
      <c r="I46" s="45"/>
      <c r="J46" s="45"/>
    </row>
    <row r="47" spans="1:10" ht="14.1" customHeight="1" thickBot="1" x14ac:dyDescent="0.25">
      <c r="A47" s="119" t="s">
        <v>14830</v>
      </c>
      <c r="B47" s="67" t="s">
        <v>8531</v>
      </c>
      <c r="C47" s="76">
        <v>44378</v>
      </c>
      <c r="D47" s="119" t="s">
        <v>9388</v>
      </c>
      <c r="E47" s="67" t="s">
        <v>13095</v>
      </c>
      <c r="F47" s="66" t="s">
        <v>3082</v>
      </c>
      <c r="G47" s="45"/>
      <c r="H47" s="45"/>
      <c r="I47" s="45"/>
      <c r="J47" s="45"/>
    </row>
    <row r="48" spans="1:10" ht="14.1" customHeight="1" thickBot="1" x14ac:dyDescent="0.25">
      <c r="A48" s="120"/>
      <c r="B48" s="67" t="s">
        <v>1787</v>
      </c>
      <c r="C48" s="65">
        <f>IF(C47="","",IF(AND(MONTH(C47)&gt;=1,MONTH(C47)&lt;=3),1,IF(AND(MONTH(C47)&gt;=4,MONTH(C47)&lt;=6),2,IF(AND(MONTH(C47)&gt;=7,MONTH(C47)&lt;=9),3,4))))</f>
        <v>3</v>
      </c>
      <c r="D48" s="120"/>
      <c r="E48" s="67" t="s">
        <v>2419</v>
      </c>
      <c r="F48" s="66" t="s">
        <v>14451</v>
      </c>
      <c r="G48" s="45"/>
      <c r="H48" s="45"/>
      <c r="I48" s="45"/>
      <c r="J48" s="45"/>
    </row>
    <row r="49" spans="1:10" ht="14.1" customHeight="1" thickBot="1" x14ac:dyDescent="0.25">
      <c r="A49" s="120"/>
      <c r="B49" s="67" t="s">
        <v>12944</v>
      </c>
      <c r="C49" s="76">
        <v>44469</v>
      </c>
      <c r="D49" s="120"/>
      <c r="E49" s="67" t="s">
        <v>3075</v>
      </c>
      <c r="F49" s="66" t="s">
        <v>4623</v>
      </c>
      <c r="G49" s="45"/>
      <c r="H49" s="45"/>
      <c r="I49" s="45"/>
      <c r="J49" s="45"/>
    </row>
    <row r="50" spans="1:10" ht="14.1" customHeight="1" thickBot="1" x14ac:dyDescent="0.25">
      <c r="A50" s="120"/>
      <c r="B50" s="67" t="s">
        <v>1787</v>
      </c>
      <c r="C50" s="65">
        <f>IF(C49="","",IF(AND(MONTH(C49)&gt;=1,MONTH(C49)&lt;=3),1,IF(AND(MONTH(C49)&gt;=4,MONTH(C49)&lt;=6),2,IF(AND(MONTH(C49)&gt;=7,MONTH(C49)&lt;=9),3,4))))</f>
        <v>3</v>
      </c>
      <c r="D50" s="120"/>
      <c r="E50" s="67" t="s">
        <v>13194</v>
      </c>
      <c r="F50" s="66" t="s">
        <v>4623</v>
      </c>
      <c r="G50" s="45"/>
      <c r="H50" s="45"/>
      <c r="I50" s="45"/>
      <c r="J50" s="45"/>
    </row>
    <row r="51" spans="1:10" ht="14.1" customHeight="1" thickBot="1" x14ac:dyDescent="0.25">
      <c r="A51" s="45"/>
      <c r="B51" s="45"/>
      <c r="C51" s="45"/>
      <c r="D51" s="45"/>
      <c r="E51" s="45"/>
      <c r="F51" s="45"/>
      <c r="G51" s="45"/>
      <c r="H51" s="45"/>
      <c r="I51" s="45"/>
      <c r="J51" s="45"/>
    </row>
    <row r="52" spans="1:10" ht="14.1" customHeight="1" thickBot="1" x14ac:dyDescent="0.25">
      <c r="A52" s="72" t="s">
        <v>15736</v>
      </c>
      <c r="B52" s="72" t="s">
        <v>16147</v>
      </c>
      <c r="C52" s="72" t="s">
        <v>15642</v>
      </c>
      <c r="D52" s="72" t="s">
        <v>15252</v>
      </c>
      <c r="E52" s="72" t="s">
        <v>6935</v>
      </c>
      <c r="F52" s="72" t="s">
        <v>15281</v>
      </c>
      <c r="G52" s="45"/>
      <c r="H52" s="45"/>
      <c r="I52" s="45"/>
      <c r="J52" s="45"/>
    </row>
    <row r="53" spans="1:10" ht="13.5" customHeight="1" x14ac:dyDescent="0.2">
      <c r="A53" s="85">
        <v>15121501</v>
      </c>
      <c r="B53" s="69" t="str">
        <f t="shared" ref="B53:B58" ca="1" si="4">IFERROR(INDEX(UNSPSCDes,MATCH(INDIRECT(ADDRESS(ROW(),COLUMN()-1,4)),UNSPSCCode,0)),"")</f>
        <v>Aceite motor</v>
      </c>
      <c r="C53" s="81" t="s">
        <v>1450</v>
      </c>
      <c r="D53" s="112">
        <v>7</v>
      </c>
      <c r="E53" s="113">
        <v>25960</v>
      </c>
      <c r="F53" s="70">
        <f t="shared" ref="F53:F58" ca="1" si="5">INDIRECT(ADDRESS(ROW(),COLUMN()-2,4))*INDIRECT(ADDRESS(ROW(),COLUMN()-1,4))</f>
        <v>181720</v>
      </c>
      <c r="G53" s="45"/>
      <c r="H53" s="45"/>
      <c r="I53" s="45"/>
      <c r="J53" s="45"/>
    </row>
    <row r="54" spans="1:10" ht="13.5" customHeight="1" x14ac:dyDescent="0.2">
      <c r="A54" s="85">
        <v>15121504</v>
      </c>
      <c r="B54" s="69" t="str">
        <f t="shared" ca="1" si="4"/>
        <v>Aceite hidráulico</v>
      </c>
      <c r="C54" s="81" t="s">
        <v>1450</v>
      </c>
      <c r="D54" s="112">
        <v>3</v>
      </c>
      <c r="E54" s="113">
        <v>18880</v>
      </c>
      <c r="F54" s="70">
        <f t="shared" ca="1" si="5"/>
        <v>56640</v>
      </c>
      <c r="G54" s="45"/>
      <c r="H54" s="45"/>
      <c r="I54" s="45"/>
      <c r="J54" s="45"/>
    </row>
    <row r="55" spans="1:10" ht="13.5" customHeight="1" x14ac:dyDescent="0.2">
      <c r="A55" s="85">
        <v>15121508</v>
      </c>
      <c r="B55" s="69" t="str">
        <f t="shared" ca="1" si="4"/>
        <v>Aceite de transmisión</v>
      </c>
      <c r="C55" s="81" t="s">
        <v>1450</v>
      </c>
      <c r="D55" s="112">
        <v>15</v>
      </c>
      <c r="E55" s="113">
        <v>2124</v>
      </c>
      <c r="F55" s="70">
        <f t="shared" ca="1" si="5"/>
        <v>31860</v>
      </c>
      <c r="G55" s="45"/>
      <c r="H55" s="45"/>
      <c r="I55" s="45"/>
      <c r="J55" s="45"/>
    </row>
    <row r="56" spans="1:10" ht="13.5" customHeight="1" x14ac:dyDescent="0.2">
      <c r="A56" s="85">
        <v>15121509</v>
      </c>
      <c r="B56" s="69" t="str">
        <f t="shared" ca="1" si="4"/>
        <v>Aceite de frenos</v>
      </c>
      <c r="C56" s="81" t="s">
        <v>1450</v>
      </c>
      <c r="D56" s="112">
        <v>6</v>
      </c>
      <c r="E56" s="113">
        <v>4130</v>
      </c>
      <c r="F56" s="70">
        <f t="shared" ca="1" si="5"/>
        <v>24780</v>
      </c>
      <c r="G56" s="45"/>
      <c r="H56" s="45"/>
      <c r="I56" s="45"/>
      <c r="J56" s="45"/>
    </row>
    <row r="57" spans="1:10" ht="13.5" customHeight="1" x14ac:dyDescent="0.2">
      <c r="A57" s="85">
        <v>15121902</v>
      </c>
      <c r="B57" s="69" t="str">
        <f t="shared" ca="1" si="4"/>
        <v>Grasa</v>
      </c>
      <c r="C57" s="81" t="s">
        <v>1450</v>
      </c>
      <c r="D57" s="112">
        <v>9</v>
      </c>
      <c r="E57" s="113">
        <v>2832</v>
      </c>
      <c r="F57" s="70">
        <f t="shared" ca="1" si="5"/>
        <v>25488</v>
      </c>
      <c r="G57" s="45"/>
      <c r="H57" s="45"/>
      <c r="I57" s="45"/>
      <c r="J57" s="45"/>
    </row>
    <row r="58" spans="1:10" ht="13.5" customHeight="1" x14ac:dyDescent="0.2">
      <c r="A58" s="85">
        <v>15121902</v>
      </c>
      <c r="B58" s="69" t="str">
        <f t="shared" ca="1" si="4"/>
        <v>Grasa</v>
      </c>
      <c r="C58" s="81" t="s">
        <v>1450</v>
      </c>
      <c r="D58" s="112">
        <v>3</v>
      </c>
      <c r="E58" s="113">
        <v>1504</v>
      </c>
      <c r="F58" s="70">
        <f t="shared" ca="1" si="5"/>
        <v>4512</v>
      </c>
      <c r="G58" s="45"/>
      <c r="H58" s="45"/>
      <c r="I58" s="45"/>
      <c r="J58" s="45"/>
    </row>
    <row r="59" spans="1:10" ht="14.1" customHeight="1" x14ac:dyDescent="0.2">
      <c r="A59" s="45"/>
      <c r="B59" s="45"/>
      <c r="C59" s="45"/>
      <c r="D59" s="45"/>
      <c r="E59" s="73" t="s">
        <v>12552</v>
      </c>
      <c r="F59" s="74">
        <f ca="1">SUM(Table39[MONTO TOTAL ESTIMADO])</f>
        <v>325000</v>
      </c>
      <c r="G59" s="45"/>
      <c r="H59" s="45" t="str">
        <f>C46</f>
        <v>Bienes</v>
      </c>
      <c r="I59" s="45" t="str">
        <f>E46</f>
        <v>MIPYME Mujeres</v>
      </c>
      <c r="J59" s="45" t="str">
        <f>D46</f>
        <v>Compras Menores</v>
      </c>
    </row>
    <row r="60" spans="1:10" ht="14.1" customHeight="1" thickBot="1" x14ac:dyDescent="0.3"/>
    <row r="61" spans="1:10" ht="33.75" customHeight="1" thickBot="1" x14ac:dyDescent="0.25">
      <c r="A61" s="64" t="s">
        <v>16383</v>
      </c>
      <c r="B61" s="64" t="s">
        <v>161</v>
      </c>
      <c r="C61" s="64" t="s">
        <v>11726</v>
      </c>
      <c r="D61" s="64" t="s">
        <v>14380</v>
      </c>
      <c r="E61" s="64" t="s">
        <v>10964</v>
      </c>
      <c r="F61" s="64" t="s">
        <v>11097</v>
      </c>
      <c r="G61" s="45"/>
      <c r="H61" s="45"/>
      <c r="I61" s="45"/>
      <c r="J61" s="45"/>
    </row>
    <row r="62" spans="1:10" ht="13.5" customHeight="1" thickBot="1" x14ac:dyDescent="0.25">
      <c r="A62" s="86" t="s">
        <v>18834</v>
      </c>
      <c r="B62" s="86" t="s">
        <v>18835</v>
      </c>
      <c r="C62" s="66" t="s">
        <v>17798</v>
      </c>
      <c r="D62" s="66" t="s">
        <v>17483</v>
      </c>
      <c r="E62" s="66" t="s">
        <v>8857</v>
      </c>
      <c r="F62" s="66"/>
      <c r="G62" s="45"/>
      <c r="H62" s="45"/>
      <c r="I62" s="45"/>
      <c r="J62" s="45"/>
    </row>
    <row r="63" spans="1:10" ht="14.1" customHeight="1" thickBot="1" x14ac:dyDescent="0.25">
      <c r="A63" s="119" t="s">
        <v>14830</v>
      </c>
      <c r="B63" s="67" t="s">
        <v>8531</v>
      </c>
      <c r="C63" s="76">
        <v>44470</v>
      </c>
      <c r="D63" s="119" t="s">
        <v>9388</v>
      </c>
      <c r="E63" s="67" t="s">
        <v>13095</v>
      </c>
      <c r="F63" s="66" t="s">
        <v>3082</v>
      </c>
      <c r="G63" s="45"/>
      <c r="H63" s="45"/>
      <c r="I63" s="45"/>
      <c r="J63" s="45"/>
    </row>
    <row r="64" spans="1:10" ht="14.1" customHeight="1" thickBot="1" x14ac:dyDescent="0.25">
      <c r="A64" s="120"/>
      <c r="B64" s="67" t="s">
        <v>1787</v>
      </c>
      <c r="C64" s="65">
        <f>IF(C63="","",IF(AND(MONTH(C63)&gt;=1,MONTH(C63)&lt;=3),1,IF(AND(MONTH(C63)&gt;=4,MONTH(C63)&lt;=6),2,IF(AND(MONTH(C63)&gt;=7,MONTH(C63)&lt;=9),3,4))))</f>
        <v>4</v>
      </c>
      <c r="D64" s="120"/>
      <c r="E64" s="67" t="s">
        <v>2419</v>
      </c>
      <c r="F64" s="66" t="s">
        <v>14451</v>
      </c>
      <c r="G64" s="45"/>
      <c r="H64" s="45"/>
      <c r="I64" s="45"/>
      <c r="J64" s="45"/>
    </row>
    <row r="65" spans="1:10" ht="14.1" customHeight="1" thickBot="1" x14ac:dyDescent="0.25">
      <c r="A65" s="120"/>
      <c r="B65" s="67" t="s">
        <v>12944</v>
      </c>
      <c r="C65" s="76">
        <v>44561</v>
      </c>
      <c r="D65" s="120"/>
      <c r="E65" s="67" t="s">
        <v>3075</v>
      </c>
      <c r="F65" s="66" t="s">
        <v>4623</v>
      </c>
      <c r="G65" s="45"/>
      <c r="H65" s="45"/>
      <c r="I65" s="45"/>
      <c r="J65" s="45"/>
    </row>
    <row r="66" spans="1:10" ht="14.1" customHeight="1" thickBot="1" x14ac:dyDescent="0.25">
      <c r="A66" s="120"/>
      <c r="B66" s="67" t="s">
        <v>1787</v>
      </c>
      <c r="C66" s="65">
        <f>IF(C65="","",IF(AND(MONTH(C65)&gt;=1,MONTH(C65)&lt;=3),1,IF(AND(MONTH(C65)&gt;=4,MONTH(C65)&lt;=6),2,IF(AND(MONTH(C65)&gt;=7,MONTH(C65)&lt;=9),3,4))))</f>
        <v>4</v>
      </c>
      <c r="D66" s="120"/>
      <c r="E66" s="67" t="s">
        <v>13194</v>
      </c>
      <c r="F66" s="66" t="s">
        <v>4623</v>
      </c>
      <c r="G66" s="45"/>
      <c r="H66" s="45"/>
      <c r="I66" s="45"/>
      <c r="J66" s="45"/>
    </row>
    <row r="67" spans="1:10" ht="14.1" customHeight="1" thickBot="1" x14ac:dyDescent="0.25">
      <c r="A67" s="45"/>
      <c r="B67" s="45"/>
      <c r="C67" s="45"/>
      <c r="D67" s="45"/>
      <c r="E67" s="45"/>
      <c r="F67" s="45"/>
      <c r="G67" s="45"/>
      <c r="H67" s="45"/>
      <c r="I67" s="45"/>
      <c r="J67" s="45"/>
    </row>
    <row r="68" spans="1:10" ht="14.1" customHeight="1" thickBot="1" x14ac:dyDescent="0.25">
      <c r="A68" s="72" t="s">
        <v>15736</v>
      </c>
      <c r="B68" s="72" t="s">
        <v>16147</v>
      </c>
      <c r="C68" s="72" t="s">
        <v>15642</v>
      </c>
      <c r="D68" s="72" t="s">
        <v>15252</v>
      </c>
      <c r="E68" s="72" t="s">
        <v>6935</v>
      </c>
      <c r="F68" s="72" t="s">
        <v>15281</v>
      </c>
      <c r="G68" s="45"/>
      <c r="H68" s="45"/>
      <c r="I68" s="45"/>
      <c r="J68" s="45"/>
    </row>
    <row r="69" spans="1:10" ht="13.5" customHeight="1" x14ac:dyDescent="0.2">
      <c r="A69" s="85">
        <v>15121501</v>
      </c>
      <c r="B69" s="69" t="str">
        <f t="shared" ref="B69:B74" ca="1" si="6">IFERROR(INDEX(UNSPSCDes,MATCH(INDIRECT(ADDRESS(ROW(),COLUMN()-1,4)),UNSPSCCode,0)),"")</f>
        <v>Aceite motor</v>
      </c>
      <c r="C69" s="81" t="s">
        <v>1450</v>
      </c>
      <c r="D69" s="112">
        <v>7</v>
      </c>
      <c r="E69" s="113">
        <v>25960</v>
      </c>
      <c r="F69" s="70">
        <f t="shared" ref="F69:F74" ca="1" si="7">INDIRECT(ADDRESS(ROW(),COLUMN()-2,4))*INDIRECT(ADDRESS(ROW(),COLUMN()-1,4))</f>
        <v>181720</v>
      </c>
      <c r="G69" s="45"/>
      <c r="H69" s="45"/>
      <c r="I69" s="45"/>
      <c r="J69" s="45"/>
    </row>
    <row r="70" spans="1:10" ht="13.5" customHeight="1" x14ac:dyDescent="0.2">
      <c r="A70" s="85">
        <v>15121504</v>
      </c>
      <c r="B70" s="69" t="str">
        <f t="shared" ca="1" si="6"/>
        <v>Aceite hidráulico</v>
      </c>
      <c r="C70" s="81" t="s">
        <v>1450</v>
      </c>
      <c r="D70" s="112">
        <v>3</v>
      </c>
      <c r="E70" s="113">
        <v>18880</v>
      </c>
      <c r="F70" s="70">
        <f t="shared" ca="1" si="7"/>
        <v>56640</v>
      </c>
      <c r="G70" s="45"/>
      <c r="H70" s="45"/>
      <c r="I70" s="45"/>
      <c r="J70" s="45"/>
    </row>
    <row r="71" spans="1:10" ht="13.5" customHeight="1" x14ac:dyDescent="0.2">
      <c r="A71" s="85">
        <v>15121508</v>
      </c>
      <c r="B71" s="69" t="str">
        <f t="shared" ca="1" si="6"/>
        <v>Aceite de transmisión</v>
      </c>
      <c r="C71" s="81" t="s">
        <v>1450</v>
      </c>
      <c r="D71" s="112">
        <v>15</v>
      </c>
      <c r="E71" s="113">
        <v>2124</v>
      </c>
      <c r="F71" s="70">
        <f t="shared" ca="1" si="7"/>
        <v>31860</v>
      </c>
      <c r="G71" s="45"/>
      <c r="H71" s="45"/>
      <c r="I71" s="45"/>
      <c r="J71" s="45"/>
    </row>
    <row r="72" spans="1:10" ht="13.5" customHeight="1" x14ac:dyDescent="0.2">
      <c r="A72" s="85">
        <v>15121509</v>
      </c>
      <c r="B72" s="69" t="str">
        <f t="shared" ca="1" si="6"/>
        <v>Aceite de frenos</v>
      </c>
      <c r="C72" s="81" t="s">
        <v>1450</v>
      </c>
      <c r="D72" s="112">
        <v>6</v>
      </c>
      <c r="E72" s="113">
        <v>4130</v>
      </c>
      <c r="F72" s="70">
        <f t="shared" ca="1" si="7"/>
        <v>24780</v>
      </c>
      <c r="G72" s="45"/>
      <c r="H72" s="45"/>
      <c r="I72" s="45"/>
      <c r="J72" s="45"/>
    </row>
    <row r="73" spans="1:10" ht="13.5" customHeight="1" x14ac:dyDescent="0.2">
      <c r="A73" s="85">
        <v>15121902</v>
      </c>
      <c r="B73" s="69" t="str">
        <f t="shared" ca="1" si="6"/>
        <v>Grasa</v>
      </c>
      <c r="C73" s="81" t="s">
        <v>1450</v>
      </c>
      <c r="D73" s="112">
        <v>9</v>
      </c>
      <c r="E73" s="113">
        <v>2832</v>
      </c>
      <c r="F73" s="70">
        <f t="shared" ca="1" si="7"/>
        <v>25488</v>
      </c>
      <c r="G73" s="45"/>
      <c r="H73" s="45"/>
      <c r="I73" s="45"/>
      <c r="J73" s="45"/>
    </row>
    <row r="74" spans="1:10" ht="13.5" customHeight="1" x14ac:dyDescent="0.2">
      <c r="A74" s="85">
        <v>15121902</v>
      </c>
      <c r="B74" s="69" t="str">
        <f t="shared" ca="1" si="6"/>
        <v>Grasa</v>
      </c>
      <c r="C74" s="81" t="s">
        <v>1450</v>
      </c>
      <c r="D74" s="112">
        <v>3</v>
      </c>
      <c r="E74" s="113">
        <v>1504</v>
      </c>
      <c r="F74" s="70">
        <f t="shared" ca="1" si="7"/>
        <v>4512</v>
      </c>
      <c r="G74" s="45"/>
      <c r="H74" s="45"/>
      <c r="I74" s="45"/>
      <c r="J74" s="45"/>
    </row>
    <row r="75" spans="1:10" ht="14.1" customHeight="1" x14ac:dyDescent="0.2">
      <c r="A75" s="45"/>
      <c r="B75" s="45"/>
      <c r="C75" s="45"/>
      <c r="D75" s="45"/>
      <c r="E75" s="73" t="s">
        <v>12552</v>
      </c>
      <c r="F75" s="74">
        <f ca="1">SUM(Table310[MONTO TOTAL ESTIMADO])</f>
        <v>325000</v>
      </c>
      <c r="G75" s="45"/>
      <c r="H75" s="45" t="str">
        <f>C62</f>
        <v>Bienes</v>
      </c>
      <c r="I75" s="45" t="str">
        <f>E62</f>
        <v>Sí</v>
      </c>
      <c r="J75" s="45" t="str">
        <f>D62</f>
        <v>Compras Menores</v>
      </c>
    </row>
    <row r="76" spans="1:10" ht="14.1" customHeight="1" thickBot="1" x14ac:dyDescent="0.3"/>
    <row r="77" spans="1:10" ht="33.75" customHeight="1" thickBot="1" x14ac:dyDescent="0.25">
      <c r="A77" s="64" t="s">
        <v>16383</v>
      </c>
      <c r="B77" s="64" t="s">
        <v>161</v>
      </c>
      <c r="C77" s="64" t="s">
        <v>11726</v>
      </c>
      <c r="D77" s="64" t="s">
        <v>14380</v>
      </c>
      <c r="E77" s="64" t="s">
        <v>10964</v>
      </c>
      <c r="F77" s="64" t="s">
        <v>11097</v>
      </c>
      <c r="G77" s="45"/>
      <c r="H77" s="45"/>
      <c r="I77" s="45"/>
      <c r="J77" s="45"/>
    </row>
    <row r="78" spans="1:10" ht="13.5" customHeight="1" thickBot="1" x14ac:dyDescent="0.25">
      <c r="A78" s="86" t="s">
        <v>18836</v>
      </c>
      <c r="B78" s="86" t="s">
        <v>18837</v>
      </c>
      <c r="C78" s="66" t="s">
        <v>17798</v>
      </c>
      <c r="D78" s="66" t="s">
        <v>10173</v>
      </c>
      <c r="E78" s="66" t="s">
        <v>17854</v>
      </c>
      <c r="F78" s="66"/>
      <c r="G78" s="45"/>
      <c r="H78" s="45"/>
      <c r="I78" s="45"/>
      <c r="J78" s="45"/>
    </row>
    <row r="79" spans="1:10" ht="14.1" customHeight="1" thickBot="1" x14ac:dyDescent="0.25">
      <c r="A79" s="119" t="s">
        <v>14830</v>
      </c>
      <c r="B79" s="67" t="s">
        <v>8531</v>
      </c>
      <c r="C79" s="76">
        <v>44201</v>
      </c>
      <c r="D79" s="119" t="s">
        <v>9388</v>
      </c>
      <c r="E79" s="67" t="s">
        <v>13095</v>
      </c>
      <c r="F79" s="66" t="s">
        <v>3082</v>
      </c>
      <c r="G79" s="45"/>
      <c r="H79" s="45"/>
      <c r="I79" s="45"/>
      <c r="J79" s="45"/>
    </row>
    <row r="80" spans="1:10" ht="14.1" customHeight="1" thickBot="1" x14ac:dyDescent="0.25">
      <c r="A80" s="120"/>
      <c r="B80" s="67" t="s">
        <v>1787</v>
      </c>
      <c r="C80" s="65">
        <f>IF(C79="","",IF(AND(MONTH(C79)&gt;=1,MONTH(C79)&lt;=3),1,IF(AND(MONTH(C79)&gt;=4,MONTH(C79)&lt;=6),2,IF(AND(MONTH(C79)&gt;=7,MONTH(C79)&lt;=9),3,4))))</f>
        <v>1</v>
      </c>
      <c r="D80" s="120"/>
      <c r="E80" s="67" t="s">
        <v>2419</v>
      </c>
      <c r="F80" s="66" t="s">
        <v>14451</v>
      </c>
      <c r="G80" s="45"/>
      <c r="H80" s="45"/>
      <c r="I80" s="45"/>
      <c r="J80" s="45"/>
    </row>
    <row r="81" spans="1:10" ht="14.1" customHeight="1" thickBot="1" x14ac:dyDescent="0.25">
      <c r="A81" s="120"/>
      <c r="B81" s="67" t="s">
        <v>12944</v>
      </c>
      <c r="C81" s="76">
        <v>44286</v>
      </c>
      <c r="D81" s="120"/>
      <c r="E81" s="67" t="s">
        <v>3075</v>
      </c>
      <c r="F81" s="66" t="s">
        <v>4623</v>
      </c>
      <c r="G81" s="45"/>
      <c r="H81" s="45"/>
      <c r="I81" s="45"/>
      <c r="J81" s="45"/>
    </row>
    <row r="82" spans="1:10" ht="14.1" customHeight="1" thickBot="1" x14ac:dyDescent="0.25">
      <c r="A82" s="120"/>
      <c r="B82" s="67" t="s">
        <v>1787</v>
      </c>
      <c r="C82" s="65">
        <f>IF(C81="","",IF(AND(MONTH(C81)&gt;=1,MONTH(C81)&lt;=3),1,IF(AND(MONTH(C81)&gt;=4,MONTH(C81)&lt;=6),2,IF(AND(MONTH(C81)&gt;=7,MONTH(C81)&lt;=9),3,4))))</f>
        <v>1</v>
      </c>
      <c r="D82" s="120"/>
      <c r="E82" s="67" t="s">
        <v>13194</v>
      </c>
      <c r="F82" s="66" t="s">
        <v>4623</v>
      </c>
      <c r="G82" s="45"/>
      <c r="H82" s="45"/>
      <c r="I82" s="45"/>
      <c r="J82" s="45"/>
    </row>
    <row r="83" spans="1:10" ht="14.1" customHeight="1" thickBot="1" x14ac:dyDescent="0.25">
      <c r="A83" s="45"/>
      <c r="B83" s="45"/>
      <c r="C83" s="45"/>
      <c r="D83" s="45"/>
      <c r="E83" s="45"/>
      <c r="F83" s="45"/>
      <c r="G83" s="45"/>
      <c r="H83" s="45"/>
      <c r="I83" s="45"/>
      <c r="J83" s="45"/>
    </row>
    <row r="84" spans="1:10" ht="14.1" customHeight="1" thickBot="1" x14ac:dyDescent="0.25">
      <c r="A84" s="72" t="s">
        <v>15736</v>
      </c>
      <c r="B84" s="72" t="s">
        <v>16147</v>
      </c>
      <c r="C84" s="72" t="s">
        <v>15642</v>
      </c>
      <c r="D84" s="72" t="s">
        <v>15252</v>
      </c>
      <c r="E84" s="72" t="s">
        <v>6935</v>
      </c>
      <c r="F84" s="72" t="s">
        <v>15281</v>
      </c>
      <c r="G84" s="45"/>
      <c r="H84" s="45"/>
      <c r="I84" s="45"/>
      <c r="J84" s="45"/>
    </row>
    <row r="85" spans="1:10" ht="13.5" customHeight="1" x14ac:dyDescent="0.2">
      <c r="A85" s="81">
        <v>51121819</v>
      </c>
      <c r="B85" s="69" t="str">
        <f t="shared" ref="B85:B116" ca="1" si="8">IFERROR(INDEX(UNSPSCDes,MATCH(INDIRECT(ADDRESS(ROW(),COLUMN()-1,4)),UNSPSCCode,0)),"")</f>
        <v>Ezetimiba</v>
      </c>
      <c r="C85" s="81" t="s">
        <v>16989</v>
      </c>
      <c r="D85" s="81">
        <v>3</v>
      </c>
      <c r="E85" s="71">
        <v>1300</v>
      </c>
      <c r="F85" s="70">
        <f t="shared" ref="F85:F116" ca="1" si="9">INDIRECT(ADDRESS(ROW(),COLUMN()-2,4))*INDIRECT(ADDRESS(ROW(),COLUMN()-1,4))</f>
        <v>3900</v>
      </c>
      <c r="G85" s="45"/>
      <c r="H85" s="45"/>
      <c r="I85" s="45"/>
      <c r="J85" s="45"/>
    </row>
    <row r="86" spans="1:10" ht="13.5" customHeight="1" x14ac:dyDescent="0.2">
      <c r="A86" s="81">
        <v>51121706</v>
      </c>
      <c r="B86" s="69" t="str">
        <f t="shared" ca="1" si="8"/>
        <v>Isradipina</v>
      </c>
      <c r="C86" s="81" t="s">
        <v>16989</v>
      </c>
      <c r="D86" s="81">
        <v>3</v>
      </c>
      <c r="E86" s="71">
        <v>900</v>
      </c>
      <c r="F86" s="70">
        <f t="shared" ca="1" si="9"/>
        <v>2700</v>
      </c>
      <c r="G86" s="45"/>
      <c r="H86" s="45"/>
      <c r="I86" s="45"/>
      <c r="J86" s="45"/>
    </row>
    <row r="87" spans="1:10" ht="13.5" customHeight="1" x14ac:dyDescent="0.2">
      <c r="A87" s="81">
        <v>51141706</v>
      </c>
      <c r="B87" s="69" t="str">
        <f t="shared" ca="1" si="8"/>
        <v>Citicolina</v>
      </c>
      <c r="C87" s="81" t="s">
        <v>16989</v>
      </c>
      <c r="D87" s="81">
        <v>3</v>
      </c>
      <c r="E87" s="71">
        <v>2800</v>
      </c>
      <c r="F87" s="70">
        <f t="shared" ca="1" si="9"/>
        <v>8400</v>
      </c>
      <c r="G87" s="45"/>
      <c r="H87" s="45"/>
      <c r="I87" s="45"/>
      <c r="J87" s="45"/>
    </row>
    <row r="88" spans="1:10" ht="13.5" customHeight="1" x14ac:dyDescent="0.2">
      <c r="A88" s="81">
        <v>51121765</v>
      </c>
      <c r="B88" s="69" t="str">
        <f t="shared" ca="1" si="8"/>
        <v>Metoprolol</v>
      </c>
      <c r="C88" s="81" t="s">
        <v>16989</v>
      </c>
      <c r="D88" s="81">
        <v>3</v>
      </c>
      <c r="E88" s="71">
        <v>1500</v>
      </c>
      <c r="F88" s="70">
        <f t="shared" ca="1" si="9"/>
        <v>4500</v>
      </c>
      <c r="G88" s="45"/>
      <c r="H88" s="45"/>
      <c r="I88" s="45"/>
      <c r="J88" s="45"/>
    </row>
    <row r="89" spans="1:10" ht="13.5" customHeight="1" x14ac:dyDescent="0.2">
      <c r="A89" s="81">
        <v>51181608</v>
      </c>
      <c r="B89" s="69" t="str">
        <f t="shared" ca="1" si="8"/>
        <v>Levotiroxina</v>
      </c>
      <c r="C89" s="81" t="s">
        <v>16989</v>
      </c>
      <c r="D89" s="81">
        <v>3</v>
      </c>
      <c r="E89" s="71">
        <v>950</v>
      </c>
      <c r="F89" s="70">
        <f t="shared" ca="1" si="9"/>
        <v>2850</v>
      </c>
      <c r="G89" s="45"/>
      <c r="H89" s="45"/>
      <c r="I89" s="45"/>
      <c r="J89" s="45"/>
    </row>
    <row r="90" spans="1:10" ht="13.5" customHeight="1" x14ac:dyDescent="0.2">
      <c r="A90" s="81">
        <v>51181608</v>
      </c>
      <c r="B90" s="69" t="str">
        <f t="shared" ca="1" si="8"/>
        <v>Levotiroxina</v>
      </c>
      <c r="C90" s="81" t="s">
        <v>16989</v>
      </c>
      <c r="D90" s="81">
        <v>3</v>
      </c>
      <c r="E90" s="71">
        <v>2300</v>
      </c>
      <c r="F90" s="70">
        <f t="shared" ca="1" si="9"/>
        <v>6900</v>
      </c>
      <c r="G90" s="45"/>
      <c r="H90" s="45"/>
      <c r="I90" s="45"/>
      <c r="J90" s="45"/>
    </row>
    <row r="91" spans="1:10" ht="13.5" customHeight="1" x14ac:dyDescent="0.2">
      <c r="A91" s="81">
        <v>51181516</v>
      </c>
      <c r="B91" s="69" t="str">
        <f t="shared" ca="1" si="8"/>
        <v>Glibenclamida o gliburida</v>
      </c>
      <c r="C91" s="81" t="s">
        <v>16989</v>
      </c>
      <c r="D91" s="81">
        <v>3</v>
      </c>
      <c r="E91" s="71">
        <v>2800</v>
      </c>
      <c r="F91" s="70">
        <f t="shared" ca="1" si="9"/>
        <v>8400</v>
      </c>
      <c r="G91" s="45"/>
      <c r="H91" s="45"/>
      <c r="I91" s="45"/>
      <c r="J91" s="45"/>
    </row>
    <row r="92" spans="1:10" ht="13.5" customHeight="1" x14ac:dyDescent="0.2">
      <c r="A92" s="81">
        <v>51181608</v>
      </c>
      <c r="B92" s="69" t="str">
        <f t="shared" ca="1" si="8"/>
        <v>Levotiroxina</v>
      </c>
      <c r="C92" s="81" t="s">
        <v>16989</v>
      </c>
      <c r="D92" s="81">
        <v>3</v>
      </c>
      <c r="E92" s="71">
        <v>1300</v>
      </c>
      <c r="F92" s="70">
        <f t="shared" ca="1" si="9"/>
        <v>3900</v>
      </c>
      <c r="G92" s="45"/>
      <c r="H92" s="45"/>
      <c r="I92" s="45"/>
      <c r="J92" s="45"/>
    </row>
    <row r="93" spans="1:10" ht="13.5" customHeight="1" x14ac:dyDescent="0.2">
      <c r="A93" s="81">
        <v>51121710</v>
      </c>
      <c r="B93" s="69" t="str">
        <f t="shared" ca="1" si="8"/>
        <v>Losartán potásico</v>
      </c>
      <c r="C93" s="81" t="s">
        <v>16989</v>
      </c>
      <c r="D93" s="81">
        <v>3</v>
      </c>
      <c r="E93" s="71">
        <v>2800</v>
      </c>
      <c r="F93" s="70">
        <f t="shared" ca="1" si="9"/>
        <v>8400</v>
      </c>
      <c r="G93" s="45"/>
      <c r="H93" s="45"/>
      <c r="I93" s="45"/>
      <c r="J93" s="45"/>
    </row>
    <row r="94" spans="1:10" ht="13.5" customHeight="1" x14ac:dyDescent="0.2">
      <c r="A94" s="81">
        <v>51191515</v>
      </c>
      <c r="B94" s="69" t="str">
        <f t="shared" ca="1" si="8"/>
        <v>Hidroclorotiazida</v>
      </c>
      <c r="C94" s="81" t="s">
        <v>16989</v>
      </c>
      <c r="D94" s="81">
        <v>3</v>
      </c>
      <c r="E94" s="71">
        <v>2200</v>
      </c>
      <c r="F94" s="70">
        <f t="shared" ca="1" si="9"/>
        <v>6600</v>
      </c>
      <c r="G94" s="45"/>
      <c r="H94" s="45"/>
      <c r="I94" s="45"/>
      <c r="J94" s="45"/>
    </row>
    <row r="95" spans="1:10" ht="13.5" customHeight="1" x14ac:dyDescent="0.2">
      <c r="A95" s="81">
        <v>51121735</v>
      </c>
      <c r="B95" s="69" t="str">
        <f t="shared" ca="1" si="8"/>
        <v>Candesartán cilexetilo</v>
      </c>
      <c r="C95" s="81" t="s">
        <v>16989</v>
      </c>
      <c r="D95" s="81">
        <v>3</v>
      </c>
      <c r="E95" s="71">
        <v>1500</v>
      </c>
      <c r="F95" s="70">
        <f t="shared" ca="1" si="9"/>
        <v>4500</v>
      </c>
      <c r="G95" s="45"/>
      <c r="H95" s="45"/>
      <c r="I95" s="45"/>
      <c r="J95" s="45"/>
    </row>
    <row r="96" spans="1:10" ht="13.5" customHeight="1" x14ac:dyDescent="0.2">
      <c r="A96" s="81">
        <v>51101805</v>
      </c>
      <c r="B96" s="69" t="str">
        <f t="shared" ca="1" si="8"/>
        <v>Clotrimazol</v>
      </c>
      <c r="C96" s="81" t="s">
        <v>1450</v>
      </c>
      <c r="D96" s="81">
        <v>30</v>
      </c>
      <c r="E96" s="71">
        <v>175</v>
      </c>
      <c r="F96" s="70">
        <f t="shared" ca="1" si="9"/>
        <v>5250</v>
      </c>
      <c r="G96" s="45"/>
      <c r="H96" s="45"/>
      <c r="I96" s="45"/>
      <c r="J96" s="45"/>
    </row>
    <row r="97" spans="1:10" ht="13.5" customHeight="1" x14ac:dyDescent="0.2">
      <c r="A97" s="81">
        <v>51241205</v>
      </c>
      <c r="B97" s="69" t="str">
        <f t="shared" ca="1" si="8"/>
        <v>Calamina</v>
      </c>
      <c r="C97" s="81" t="s">
        <v>1450</v>
      </c>
      <c r="D97" s="81">
        <v>10</v>
      </c>
      <c r="E97" s="71">
        <v>160</v>
      </c>
      <c r="F97" s="70">
        <f t="shared" ca="1" si="9"/>
        <v>1600</v>
      </c>
      <c r="G97" s="45"/>
      <c r="H97" s="45"/>
      <c r="I97" s="45"/>
      <c r="J97" s="45"/>
    </row>
    <row r="98" spans="1:10" ht="13.5" customHeight="1" x14ac:dyDescent="0.2">
      <c r="A98" s="81">
        <v>51181608</v>
      </c>
      <c r="B98" s="69" t="str">
        <f t="shared" ca="1" si="8"/>
        <v>Levotiroxina</v>
      </c>
      <c r="C98" s="81" t="s">
        <v>16989</v>
      </c>
      <c r="D98" s="81">
        <v>3</v>
      </c>
      <c r="E98" s="71">
        <v>1700</v>
      </c>
      <c r="F98" s="70">
        <f t="shared" ca="1" si="9"/>
        <v>5100</v>
      </c>
      <c r="G98" s="45"/>
      <c r="H98" s="45"/>
      <c r="I98" s="45"/>
      <c r="J98" s="45"/>
    </row>
    <row r="99" spans="1:10" ht="13.5" customHeight="1" x14ac:dyDescent="0.2">
      <c r="A99" s="81">
        <v>51121710</v>
      </c>
      <c r="B99" s="69" t="str">
        <f t="shared" ca="1" si="8"/>
        <v>Losartán potásico</v>
      </c>
      <c r="C99" s="81" t="s">
        <v>16989</v>
      </c>
      <c r="D99" s="81">
        <v>3</v>
      </c>
      <c r="E99" s="71">
        <v>1800</v>
      </c>
      <c r="F99" s="70">
        <f t="shared" ca="1" si="9"/>
        <v>5400</v>
      </c>
      <c r="G99" s="45"/>
      <c r="H99" s="45"/>
      <c r="I99" s="45"/>
      <c r="J99" s="45"/>
    </row>
    <row r="100" spans="1:10" ht="13.5" customHeight="1" x14ac:dyDescent="0.2">
      <c r="A100" s="81">
        <v>51121735</v>
      </c>
      <c r="B100" s="69" t="str">
        <f t="shared" ca="1" si="8"/>
        <v>Candesartán cilexetilo</v>
      </c>
      <c r="C100" s="81" t="s">
        <v>16989</v>
      </c>
      <c r="D100" s="81">
        <v>3</v>
      </c>
      <c r="E100" s="71">
        <v>1900</v>
      </c>
      <c r="F100" s="70">
        <f t="shared" ca="1" si="9"/>
        <v>5700</v>
      </c>
      <c r="G100" s="45"/>
      <c r="H100" s="45"/>
      <c r="I100" s="45"/>
      <c r="J100" s="45"/>
    </row>
    <row r="101" spans="1:10" ht="13.5" customHeight="1" x14ac:dyDescent="0.2">
      <c r="A101" s="81">
        <v>51141515</v>
      </c>
      <c r="B101" s="69" t="str">
        <f t="shared" ca="1" si="8"/>
        <v>Etotoína</v>
      </c>
      <c r="C101" s="81" t="s">
        <v>16989</v>
      </c>
      <c r="D101" s="81">
        <v>3</v>
      </c>
      <c r="E101" s="71">
        <v>990</v>
      </c>
      <c r="F101" s="70">
        <f t="shared" ca="1" si="9"/>
        <v>2970</v>
      </c>
      <c r="G101" s="45"/>
      <c r="H101" s="45"/>
      <c r="I101" s="45"/>
      <c r="J101" s="45"/>
    </row>
    <row r="102" spans="1:10" ht="13.5" customHeight="1" x14ac:dyDescent="0.2">
      <c r="A102" s="81">
        <v>51121818</v>
      </c>
      <c r="B102" s="69" t="str">
        <f t="shared" ca="1" si="8"/>
        <v>Atorvastatina</v>
      </c>
      <c r="C102" s="81" t="s">
        <v>16989</v>
      </c>
      <c r="D102" s="81">
        <v>3</v>
      </c>
      <c r="E102" s="71">
        <v>8000</v>
      </c>
      <c r="F102" s="70">
        <f t="shared" ca="1" si="9"/>
        <v>24000</v>
      </c>
      <c r="G102" s="45"/>
      <c r="H102" s="45"/>
      <c r="I102" s="45"/>
      <c r="J102" s="45"/>
    </row>
    <row r="103" spans="1:10" ht="13.5" customHeight="1" x14ac:dyDescent="0.2">
      <c r="A103" s="81">
        <v>51101811</v>
      </c>
      <c r="B103" s="69" t="str">
        <f t="shared" ca="1" si="8"/>
        <v>Ketoconazol</v>
      </c>
      <c r="C103" s="81" t="s">
        <v>1450</v>
      </c>
      <c r="D103" s="81">
        <v>30</v>
      </c>
      <c r="E103" s="71">
        <v>80</v>
      </c>
      <c r="F103" s="70">
        <f t="shared" ca="1" si="9"/>
        <v>2400</v>
      </c>
      <c r="G103" s="45"/>
      <c r="H103" s="45"/>
      <c r="I103" s="45"/>
      <c r="J103" s="45"/>
    </row>
    <row r="104" spans="1:10" ht="13.5" customHeight="1" x14ac:dyDescent="0.2">
      <c r="A104" s="81">
        <v>51142001</v>
      </c>
      <c r="B104" s="69" t="str">
        <f t="shared" ca="1" si="8"/>
        <v>Acetaminofén</v>
      </c>
      <c r="C104" s="81" t="s">
        <v>1450</v>
      </c>
      <c r="D104" s="81">
        <v>56</v>
      </c>
      <c r="E104" s="71">
        <v>175</v>
      </c>
      <c r="F104" s="70">
        <f t="shared" ca="1" si="9"/>
        <v>9800</v>
      </c>
      <c r="G104" s="45"/>
      <c r="H104" s="45"/>
      <c r="I104" s="45"/>
      <c r="J104" s="45"/>
    </row>
    <row r="105" spans="1:10" ht="13.5" customHeight="1" x14ac:dyDescent="0.2">
      <c r="A105" s="81">
        <v>51121704</v>
      </c>
      <c r="B105" s="69" t="str">
        <f t="shared" ca="1" si="8"/>
        <v>Lisinopril</v>
      </c>
      <c r="C105" s="81" t="s">
        <v>16989</v>
      </c>
      <c r="D105" s="81">
        <v>3</v>
      </c>
      <c r="E105" s="71">
        <v>4400</v>
      </c>
      <c r="F105" s="70">
        <f t="shared" ca="1" si="9"/>
        <v>13200</v>
      </c>
      <c r="G105" s="45"/>
      <c r="H105" s="45"/>
      <c r="I105" s="45"/>
      <c r="J105" s="45"/>
    </row>
    <row r="106" spans="1:10" ht="13.5" customHeight="1" x14ac:dyDescent="0.2">
      <c r="A106" s="81">
        <v>51142002</v>
      </c>
      <c r="B106" s="69" t="str">
        <f t="shared" ca="1" si="8"/>
        <v>Ácido acetilsalicílico</v>
      </c>
      <c r="C106" s="81" t="s">
        <v>16989</v>
      </c>
      <c r="D106" s="81">
        <v>3</v>
      </c>
      <c r="E106" s="71">
        <v>408</v>
      </c>
      <c r="F106" s="70">
        <f t="shared" ca="1" si="9"/>
        <v>1224</v>
      </c>
      <c r="G106" s="45"/>
      <c r="H106" s="45"/>
      <c r="I106" s="45"/>
      <c r="J106" s="45"/>
    </row>
    <row r="107" spans="1:10" ht="13.5" customHeight="1" x14ac:dyDescent="0.2">
      <c r="A107" s="81">
        <v>51121735</v>
      </c>
      <c r="B107" s="69" t="str">
        <f t="shared" ca="1" si="8"/>
        <v>Candesartán cilexetilo</v>
      </c>
      <c r="C107" s="81" t="s">
        <v>16989</v>
      </c>
      <c r="D107" s="81">
        <v>3</v>
      </c>
      <c r="E107" s="71">
        <v>5000</v>
      </c>
      <c r="F107" s="70">
        <f t="shared" ca="1" si="9"/>
        <v>15000</v>
      </c>
      <c r="G107" s="45"/>
      <c r="H107" s="45"/>
      <c r="I107" s="45"/>
      <c r="J107" s="45"/>
    </row>
    <row r="108" spans="1:10" ht="13.5" customHeight="1" x14ac:dyDescent="0.2">
      <c r="A108" s="81">
        <v>51121737</v>
      </c>
      <c r="B108" s="69" t="str">
        <f t="shared" ca="1" si="8"/>
        <v>Clorhidrato de benazepril</v>
      </c>
      <c r="C108" s="81" t="s">
        <v>16989</v>
      </c>
      <c r="D108" s="81">
        <v>3</v>
      </c>
      <c r="E108" s="71">
        <v>1600</v>
      </c>
      <c r="F108" s="70">
        <f t="shared" ca="1" si="9"/>
        <v>4800</v>
      </c>
      <c r="G108" s="45"/>
      <c r="H108" s="45"/>
      <c r="I108" s="45"/>
      <c r="J108" s="45"/>
    </row>
    <row r="109" spans="1:10" ht="13.5" customHeight="1" x14ac:dyDescent="0.2">
      <c r="A109" s="81">
        <v>51121745</v>
      </c>
      <c r="B109" s="69" t="str">
        <f t="shared" ca="1" si="8"/>
        <v>Dihidrato de enalaprilato</v>
      </c>
      <c r="C109" s="81" t="s">
        <v>16989</v>
      </c>
      <c r="D109" s="81">
        <v>3</v>
      </c>
      <c r="E109" s="71">
        <v>2300</v>
      </c>
      <c r="F109" s="70">
        <f t="shared" ca="1" si="9"/>
        <v>6900</v>
      </c>
      <c r="G109" s="45"/>
      <c r="H109" s="45"/>
      <c r="I109" s="45"/>
      <c r="J109" s="45"/>
    </row>
    <row r="110" spans="1:10" ht="13.5" customHeight="1" x14ac:dyDescent="0.2">
      <c r="A110" s="81">
        <v>51101805</v>
      </c>
      <c r="B110" s="69" t="str">
        <f t="shared" ca="1" si="8"/>
        <v>Clotrimazol</v>
      </c>
      <c r="C110" s="81" t="s">
        <v>1450</v>
      </c>
      <c r="D110" s="81">
        <v>27</v>
      </c>
      <c r="E110" s="71">
        <v>90</v>
      </c>
      <c r="F110" s="70">
        <f t="shared" ca="1" si="9"/>
        <v>2430</v>
      </c>
      <c r="G110" s="45"/>
      <c r="H110" s="45"/>
      <c r="I110" s="45"/>
      <c r="J110" s="45"/>
    </row>
    <row r="111" spans="1:10" ht="13.5" customHeight="1" x14ac:dyDescent="0.2">
      <c r="A111" s="81">
        <v>51121715</v>
      </c>
      <c r="B111" s="69" t="str">
        <f t="shared" ca="1" si="8"/>
        <v>Enalapril</v>
      </c>
      <c r="C111" s="81" t="s">
        <v>16989</v>
      </c>
      <c r="D111" s="81">
        <v>15</v>
      </c>
      <c r="E111" s="71">
        <v>180</v>
      </c>
      <c r="F111" s="70">
        <f t="shared" ca="1" si="9"/>
        <v>2700</v>
      </c>
      <c r="G111" s="45"/>
      <c r="H111" s="45"/>
      <c r="I111" s="45"/>
      <c r="J111" s="45"/>
    </row>
    <row r="112" spans="1:10" ht="13.5" customHeight="1" x14ac:dyDescent="0.2">
      <c r="A112" s="81">
        <v>51121715</v>
      </c>
      <c r="B112" s="69" t="str">
        <f t="shared" ca="1" si="8"/>
        <v>Enalapril</v>
      </c>
      <c r="C112" s="81" t="s">
        <v>16989</v>
      </c>
      <c r="D112" s="81">
        <v>9</v>
      </c>
      <c r="E112" s="71">
        <v>200</v>
      </c>
      <c r="F112" s="70">
        <f t="shared" ca="1" si="9"/>
        <v>1800</v>
      </c>
      <c r="G112" s="45"/>
      <c r="H112" s="45"/>
      <c r="I112" s="45"/>
      <c r="J112" s="45"/>
    </row>
    <row r="113" spans="1:10" ht="13.5" customHeight="1" x14ac:dyDescent="0.2">
      <c r="A113" s="81">
        <v>51191510</v>
      </c>
      <c r="B113" s="69" t="str">
        <f t="shared" ca="1" si="8"/>
        <v>Furosemida</v>
      </c>
      <c r="C113" s="81" t="s">
        <v>1450</v>
      </c>
      <c r="D113" s="81">
        <v>9</v>
      </c>
      <c r="E113" s="71">
        <v>12</v>
      </c>
      <c r="F113" s="70">
        <f t="shared" ca="1" si="9"/>
        <v>108</v>
      </c>
      <c r="G113" s="45"/>
      <c r="H113" s="45"/>
      <c r="I113" s="45"/>
      <c r="J113" s="45"/>
    </row>
    <row r="114" spans="1:10" ht="13.5" customHeight="1" x14ac:dyDescent="0.2">
      <c r="A114" s="81">
        <v>51121743</v>
      </c>
      <c r="B114" s="69" t="str">
        <f t="shared" ca="1" si="8"/>
        <v>Besilato de amlodipina</v>
      </c>
      <c r="C114" s="81" t="s">
        <v>16989</v>
      </c>
      <c r="D114" s="81">
        <v>30</v>
      </c>
      <c r="E114" s="71">
        <v>270</v>
      </c>
      <c r="F114" s="70">
        <f t="shared" ca="1" si="9"/>
        <v>8100</v>
      </c>
      <c r="G114" s="45"/>
      <c r="H114" s="45"/>
      <c r="I114" s="45"/>
      <c r="J114" s="45"/>
    </row>
    <row r="115" spans="1:10" ht="13.5" customHeight="1" x14ac:dyDescent="0.2">
      <c r="A115" s="81">
        <v>51121743</v>
      </c>
      <c r="B115" s="69" t="str">
        <f t="shared" ca="1" si="8"/>
        <v>Besilato de amlodipina</v>
      </c>
      <c r="C115" s="81" t="s">
        <v>16989</v>
      </c>
      <c r="D115" s="81">
        <v>21</v>
      </c>
      <c r="E115" s="71">
        <v>280</v>
      </c>
      <c r="F115" s="70">
        <f t="shared" ca="1" si="9"/>
        <v>5880</v>
      </c>
      <c r="G115" s="45"/>
      <c r="H115" s="45"/>
      <c r="I115" s="45"/>
      <c r="J115" s="45"/>
    </row>
    <row r="116" spans="1:10" ht="13.5" customHeight="1" x14ac:dyDescent="0.2">
      <c r="A116" s="81">
        <v>51191515</v>
      </c>
      <c r="B116" s="69" t="str">
        <f t="shared" ca="1" si="8"/>
        <v>Hidroclorotiazida</v>
      </c>
      <c r="C116" s="81" t="s">
        <v>16989</v>
      </c>
      <c r="D116" s="81">
        <v>21</v>
      </c>
      <c r="E116" s="71">
        <v>400</v>
      </c>
      <c r="F116" s="70">
        <f t="shared" ca="1" si="9"/>
        <v>8400</v>
      </c>
      <c r="G116" s="45"/>
      <c r="H116" s="45"/>
      <c r="I116" s="45"/>
      <c r="J116" s="45"/>
    </row>
    <row r="117" spans="1:10" ht="13.5" customHeight="1" x14ac:dyDescent="0.2">
      <c r="A117" s="85">
        <v>51131503</v>
      </c>
      <c r="B117" s="69" t="str">
        <f t="shared" ref="B117:B139" ca="1" si="10">IFERROR(INDEX(UNSPSCDes,MATCH(INDIRECT(ADDRESS(ROW(),COLUMN()-1,4)),UNSPSCCode,0)),"")</f>
        <v>Sulfato ferroso</v>
      </c>
      <c r="C117" s="81" t="s">
        <v>1450</v>
      </c>
      <c r="D117" s="81">
        <v>21</v>
      </c>
      <c r="E117" s="71">
        <v>340</v>
      </c>
      <c r="F117" s="70">
        <f t="shared" ref="F117:F139" ca="1" si="11">INDIRECT(ADDRESS(ROW(),COLUMN()-2,4))*INDIRECT(ADDRESS(ROW(),COLUMN()-1,4))</f>
        <v>7140</v>
      </c>
      <c r="G117" s="45"/>
      <c r="H117" s="45"/>
      <c r="I117" s="45"/>
      <c r="J117" s="45"/>
    </row>
    <row r="118" spans="1:10" ht="13.5" customHeight="1" x14ac:dyDescent="0.2">
      <c r="A118" s="85">
        <v>51101542</v>
      </c>
      <c r="B118" s="69" t="str">
        <f t="shared" ca="1" si="10"/>
        <v>Ciprofloxacina</v>
      </c>
      <c r="C118" s="81" t="s">
        <v>16989</v>
      </c>
      <c r="D118" s="81">
        <v>9</v>
      </c>
      <c r="E118" s="71">
        <v>785</v>
      </c>
      <c r="F118" s="70">
        <f t="shared" ca="1" si="11"/>
        <v>7065</v>
      </c>
      <c r="G118" s="45"/>
      <c r="H118" s="45"/>
      <c r="I118" s="45"/>
      <c r="J118" s="45"/>
    </row>
    <row r="119" spans="1:10" ht="13.5" customHeight="1" x14ac:dyDescent="0.2">
      <c r="A119" s="85">
        <v>51131501</v>
      </c>
      <c r="B119" s="69" t="str">
        <f t="shared" ca="1" si="10"/>
        <v>Fumarato ferroso</v>
      </c>
      <c r="C119" s="81" t="s">
        <v>16989</v>
      </c>
      <c r="D119" s="81">
        <v>16.5</v>
      </c>
      <c r="E119" s="71">
        <v>235</v>
      </c>
      <c r="F119" s="70">
        <f t="shared" ca="1" si="11"/>
        <v>3877.5</v>
      </c>
      <c r="G119" s="45"/>
      <c r="H119" s="45"/>
      <c r="I119" s="45"/>
      <c r="J119" s="45"/>
    </row>
    <row r="120" spans="1:10" ht="13.5" customHeight="1" x14ac:dyDescent="0.2">
      <c r="A120" s="85">
        <v>51142405</v>
      </c>
      <c r="B120" s="69" t="str">
        <f t="shared" ca="1" si="10"/>
        <v>Combinación de ácido acetilsalicílico paracetamol</v>
      </c>
      <c r="C120" s="81" t="s">
        <v>16989</v>
      </c>
      <c r="D120" s="81">
        <v>9</v>
      </c>
      <c r="E120" s="71">
        <v>1000</v>
      </c>
      <c r="F120" s="70">
        <f t="shared" ca="1" si="11"/>
        <v>9000</v>
      </c>
      <c r="G120" s="45"/>
      <c r="H120" s="45"/>
      <c r="I120" s="45"/>
      <c r="J120" s="45"/>
    </row>
    <row r="121" spans="1:10" ht="13.5" customHeight="1" x14ac:dyDescent="0.2">
      <c r="A121" s="85">
        <v>51142001</v>
      </c>
      <c r="B121" s="69" t="str">
        <f t="shared" ca="1" si="10"/>
        <v>Acetaminofén</v>
      </c>
      <c r="C121" s="81" t="s">
        <v>16989</v>
      </c>
      <c r="D121" s="81">
        <v>12</v>
      </c>
      <c r="E121" s="71">
        <v>110</v>
      </c>
      <c r="F121" s="70">
        <f t="shared" ca="1" si="11"/>
        <v>1320</v>
      </c>
      <c r="G121" s="45"/>
      <c r="H121" s="45"/>
      <c r="I121" s="45"/>
      <c r="J121" s="45"/>
    </row>
    <row r="122" spans="1:10" ht="13.5" customHeight="1" x14ac:dyDescent="0.2">
      <c r="A122" s="85">
        <v>51131503</v>
      </c>
      <c r="B122" s="69" t="str">
        <f t="shared" ca="1" si="10"/>
        <v>Sulfato ferroso</v>
      </c>
      <c r="C122" s="81" t="s">
        <v>1450</v>
      </c>
      <c r="D122" s="81">
        <v>12</v>
      </c>
      <c r="E122" s="71">
        <v>410</v>
      </c>
      <c r="F122" s="70">
        <f t="shared" ca="1" si="11"/>
        <v>4920</v>
      </c>
      <c r="G122" s="45"/>
      <c r="H122" s="45"/>
      <c r="I122" s="45"/>
      <c r="J122" s="45"/>
    </row>
    <row r="123" spans="1:10" ht="13.5" customHeight="1" x14ac:dyDescent="0.2">
      <c r="A123" s="85">
        <v>51142405</v>
      </c>
      <c r="B123" s="69" t="str">
        <f t="shared" ca="1" si="10"/>
        <v>Combinación de ácido acetilsalicílico paracetamol</v>
      </c>
      <c r="C123" s="81" t="s">
        <v>1450</v>
      </c>
      <c r="D123" s="81">
        <v>9</v>
      </c>
      <c r="E123" s="71">
        <v>410</v>
      </c>
      <c r="F123" s="70">
        <f t="shared" ca="1" si="11"/>
        <v>3690</v>
      </c>
      <c r="G123" s="45"/>
      <c r="H123" s="45"/>
      <c r="I123" s="45"/>
      <c r="J123" s="45"/>
    </row>
    <row r="124" spans="1:10" ht="13.5" customHeight="1" x14ac:dyDescent="0.2">
      <c r="A124" s="85">
        <v>51101603</v>
      </c>
      <c r="B124" s="69" t="str">
        <f t="shared" ca="1" si="10"/>
        <v>Metronidazol</v>
      </c>
      <c r="C124" s="81" t="s">
        <v>1450</v>
      </c>
      <c r="D124" s="81">
        <v>36</v>
      </c>
      <c r="E124" s="71">
        <v>400</v>
      </c>
      <c r="F124" s="70">
        <f t="shared" ca="1" si="11"/>
        <v>14400</v>
      </c>
      <c r="G124" s="45"/>
      <c r="H124" s="45"/>
      <c r="I124" s="45"/>
      <c r="J124" s="45"/>
    </row>
    <row r="125" spans="1:10" ht="13.5" customHeight="1" x14ac:dyDescent="0.2">
      <c r="A125" s="85">
        <v>51121753</v>
      </c>
      <c r="B125" s="69" t="str">
        <f t="shared" ca="1" si="10"/>
        <v>Irbesartán</v>
      </c>
      <c r="C125" s="81" t="s">
        <v>16989</v>
      </c>
      <c r="D125" s="81">
        <v>1</v>
      </c>
      <c r="E125" s="71">
        <v>2099</v>
      </c>
      <c r="F125" s="70">
        <f t="shared" ca="1" si="11"/>
        <v>2099</v>
      </c>
      <c r="G125" s="45"/>
      <c r="H125" s="45"/>
      <c r="I125" s="45"/>
      <c r="J125" s="45"/>
    </row>
    <row r="126" spans="1:10" ht="13.5" customHeight="1" x14ac:dyDescent="0.2">
      <c r="A126" s="85">
        <v>51171504</v>
      </c>
      <c r="B126" s="69" t="str">
        <f t="shared" ca="1" si="10"/>
        <v>Antiácidos de bicarbonato de sodio</v>
      </c>
      <c r="C126" s="81" t="s">
        <v>1450</v>
      </c>
      <c r="D126" s="81">
        <v>60</v>
      </c>
      <c r="E126" s="71">
        <v>140</v>
      </c>
      <c r="F126" s="70">
        <f t="shared" ca="1" si="11"/>
        <v>8400</v>
      </c>
      <c r="G126" s="45"/>
      <c r="H126" s="45"/>
      <c r="I126" s="45"/>
      <c r="J126" s="45"/>
    </row>
    <row r="127" spans="1:10" ht="13.5" customHeight="1" x14ac:dyDescent="0.2">
      <c r="A127" s="85">
        <v>51161811</v>
      </c>
      <c r="B127" s="69" t="str">
        <f t="shared" ca="1" si="10"/>
        <v>Bromhexina</v>
      </c>
      <c r="C127" s="81" t="s">
        <v>1450</v>
      </c>
      <c r="D127" s="81">
        <v>60</v>
      </c>
      <c r="E127" s="71">
        <v>110</v>
      </c>
      <c r="F127" s="70">
        <f t="shared" ca="1" si="11"/>
        <v>6600</v>
      </c>
      <c r="G127" s="45"/>
      <c r="H127" s="45"/>
      <c r="I127" s="45"/>
      <c r="J127" s="45"/>
    </row>
    <row r="128" spans="1:10" ht="13.5" customHeight="1" x14ac:dyDescent="0.2">
      <c r="A128" s="85">
        <v>51171909</v>
      </c>
      <c r="B128" s="69" t="str">
        <f t="shared" ca="1" si="10"/>
        <v>Omeprazol</v>
      </c>
      <c r="C128" s="81" t="s">
        <v>16989</v>
      </c>
      <c r="D128" s="81">
        <v>9</v>
      </c>
      <c r="E128" s="71">
        <v>555</v>
      </c>
      <c r="F128" s="70">
        <f t="shared" ca="1" si="11"/>
        <v>4995</v>
      </c>
      <c r="G128" s="45"/>
      <c r="H128" s="45"/>
      <c r="I128" s="45"/>
      <c r="J128" s="45"/>
    </row>
    <row r="129" spans="1:10" ht="13.5" customHeight="1" x14ac:dyDescent="0.2">
      <c r="A129" s="85">
        <v>51161811</v>
      </c>
      <c r="B129" s="69" t="str">
        <f t="shared" ca="1" si="10"/>
        <v>Bromhexina</v>
      </c>
      <c r="C129" s="81" t="s">
        <v>1450</v>
      </c>
      <c r="D129" s="81">
        <v>40</v>
      </c>
      <c r="E129" s="71">
        <v>105</v>
      </c>
      <c r="F129" s="70">
        <f t="shared" ca="1" si="11"/>
        <v>4200</v>
      </c>
      <c r="G129" s="45"/>
      <c r="H129" s="45"/>
      <c r="I129" s="45"/>
      <c r="J129" s="45"/>
    </row>
    <row r="130" spans="1:10" ht="13.5" customHeight="1" x14ac:dyDescent="0.2">
      <c r="A130" s="85">
        <v>51101701</v>
      </c>
      <c r="B130" s="69" t="str">
        <f t="shared" ca="1" si="10"/>
        <v>Albendazol</v>
      </c>
      <c r="C130" s="81" t="s">
        <v>1450</v>
      </c>
      <c r="D130" s="81">
        <v>23</v>
      </c>
      <c r="E130" s="71">
        <v>45</v>
      </c>
      <c r="F130" s="70">
        <f t="shared" ca="1" si="11"/>
        <v>1035</v>
      </c>
      <c r="G130" s="45"/>
      <c r="H130" s="45"/>
      <c r="I130" s="45"/>
      <c r="J130" s="45"/>
    </row>
    <row r="131" spans="1:10" ht="13.5" customHeight="1" x14ac:dyDescent="0.2">
      <c r="A131" s="85">
        <v>51101511</v>
      </c>
      <c r="B131" s="69" t="str">
        <f t="shared" ca="1" si="10"/>
        <v>Amoxicilina</v>
      </c>
      <c r="C131" s="81" t="s">
        <v>1450</v>
      </c>
      <c r="D131" s="81">
        <v>19</v>
      </c>
      <c r="E131" s="71">
        <v>425</v>
      </c>
      <c r="F131" s="70">
        <f t="shared" ca="1" si="11"/>
        <v>8075</v>
      </c>
      <c r="G131" s="45"/>
      <c r="H131" s="45"/>
      <c r="I131" s="45"/>
      <c r="J131" s="45"/>
    </row>
    <row r="132" spans="1:10" ht="13.5" customHeight="1" x14ac:dyDescent="0.2">
      <c r="A132" s="85">
        <v>51101542</v>
      </c>
      <c r="B132" s="69" t="str">
        <f t="shared" ca="1" si="10"/>
        <v>Ciprofloxacina</v>
      </c>
      <c r="C132" s="81" t="s">
        <v>16989</v>
      </c>
      <c r="D132" s="81">
        <v>9</v>
      </c>
      <c r="E132" s="71">
        <v>720</v>
      </c>
      <c r="F132" s="70">
        <f t="shared" ca="1" si="11"/>
        <v>6480</v>
      </c>
      <c r="G132" s="45"/>
      <c r="H132" s="45"/>
      <c r="I132" s="45"/>
      <c r="J132" s="45"/>
    </row>
    <row r="133" spans="1:10" ht="13.5" customHeight="1" x14ac:dyDescent="0.2">
      <c r="A133" s="85">
        <v>53131608</v>
      </c>
      <c r="B133" s="69" t="str">
        <f t="shared" ca="1" si="10"/>
        <v>Jabones</v>
      </c>
      <c r="C133" s="81" t="s">
        <v>1450</v>
      </c>
      <c r="D133" s="81">
        <v>17</v>
      </c>
      <c r="E133" s="71">
        <v>12</v>
      </c>
      <c r="F133" s="70">
        <f t="shared" ca="1" si="11"/>
        <v>204</v>
      </c>
      <c r="G133" s="45"/>
      <c r="H133" s="45"/>
      <c r="I133" s="45"/>
      <c r="J133" s="45"/>
    </row>
    <row r="134" spans="1:10" ht="13.5" customHeight="1" x14ac:dyDescent="0.2">
      <c r="A134" s="85">
        <v>51121733</v>
      </c>
      <c r="B134" s="69" t="str">
        <f t="shared" ca="1" si="10"/>
        <v>Valsartán</v>
      </c>
      <c r="C134" s="81" t="s">
        <v>16989</v>
      </c>
      <c r="D134" s="81">
        <v>0.75</v>
      </c>
      <c r="E134" s="71">
        <v>1400</v>
      </c>
      <c r="F134" s="70">
        <f t="shared" ca="1" si="11"/>
        <v>1050</v>
      </c>
      <c r="G134" s="45"/>
      <c r="H134" s="45"/>
      <c r="I134" s="45"/>
      <c r="J134" s="45"/>
    </row>
    <row r="135" spans="1:10" ht="13.5" customHeight="1" x14ac:dyDescent="0.2">
      <c r="A135" s="85">
        <v>51171904</v>
      </c>
      <c r="B135" s="69" t="str">
        <f t="shared" ca="1" si="10"/>
        <v>Clorhidrato de ranitidina</v>
      </c>
      <c r="C135" s="81" t="s">
        <v>16989</v>
      </c>
      <c r="D135" s="81">
        <v>7</v>
      </c>
      <c r="E135" s="71">
        <v>165</v>
      </c>
      <c r="F135" s="70">
        <f t="shared" ca="1" si="11"/>
        <v>1155</v>
      </c>
      <c r="G135" s="45"/>
      <c r="H135" s="45"/>
      <c r="I135" s="45"/>
      <c r="J135" s="45"/>
    </row>
    <row r="136" spans="1:10" ht="13.5" customHeight="1" x14ac:dyDescent="0.2">
      <c r="A136" s="85">
        <v>51142104</v>
      </c>
      <c r="B136" s="69" t="str">
        <f t="shared" ca="1" si="10"/>
        <v>Diclofenaco sódico</v>
      </c>
      <c r="C136" s="81" t="s">
        <v>16989</v>
      </c>
      <c r="D136" s="81">
        <v>2</v>
      </c>
      <c r="E136" s="71">
        <v>1000</v>
      </c>
      <c r="F136" s="70">
        <f t="shared" ca="1" si="11"/>
        <v>2000</v>
      </c>
      <c r="G136" s="45"/>
      <c r="H136" s="45"/>
      <c r="I136" s="45"/>
      <c r="J136" s="45"/>
    </row>
    <row r="137" spans="1:10" ht="13.5" customHeight="1" x14ac:dyDescent="0.2">
      <c r="A137" s="85">
        <v>51142104</v>
      </c>
      <c r="B137" s="69" t="str">
        <f t="shared" ca="1" si="10"/>
        <v>Diclofenaco sódico</v>
      </c>
      <c r="C137" s="81" t="s">
        <v>16989</v>
      </c>
      <c r="D137" s="81">
        <v>3</v>
      </c>
      <c r="E137" s="71">
        <v>300</v>
      </c>
      <c r="F137" s="70">
        <f t="shared" ca="1" si="11"/>
        <v>900</v>
      </c>
      <c r="G137" s="45"/>
      <c r="H137" s="45"/>
      <c r="I137" s="45"/>
      <c r="J137" s="45"/>
    </row>
    <row r="138" spans="1:10" ht="13.5" customHeight="1" x14ac:dyDescent="0.2">
      <c r="A138" s="85">
        <v>51142106</v>
      </c>
      <c r="B138" s="69" t="str">
        <f t="shared" ca="1" si="10"/>
        <v>Ibuprofeno</v>
      </c>
      <c r="C138" s="81" t="s">
        <v>16989</v>
      </c>
      <c r="D138" s="81">
        <v>6</v>
      </c>
      <c r="E138" s="71">
        <v>450</v>
      </c>
      <c r="F138" s="70">
        <f t="shared" ca="1" si="11"/>
        <v>2700</v>
      </c>
      <c r="G138" s="45"/>
      <c r="H138" s="45"/>
      <c r="I138" s="45"/>
      <c r="J138" s="45"/>
    </row>
    <row r="139" spans="1:10" ht="13.5" customHeight="1" x14ac:dyDescent="0.2">
      <c r="A139" s="85">
        <v>51101603</v>
      </c>
      <c r="B139" s="69" t="str">
        <f t="shared" ca="1" si="10"/>
        <v>Metronidazol</v>
      </c>
      <c r="C139" s="81" t="s">
        <v>1450</v>
      </c>
      <c r="D139" s="81">
        <v>30</v>
      </c>
      <c r="E139" s="71">
        <v>162.75</v>
      </c>
      <c r="F139" s="70">
        <f t="shared" ca="1" si="11"/>
        <v>4882.5</v>
      </c>
      <c r="G139" s="45"/>
      <c r="H139" s="45"/>
      <c r="I139" s="45"/>
      <c r="J139" s="45"/>
    </row>
    <row r="140" spans="1:10" ht="14.1" customHeight="1" x14ac:dyDescent="0.2">
      <c r="A140" s="45"/>
      <c r="B140" s="45"/>
      <c r="C140" s="45"/>
      <c r="D140" s="45"/>
      <c r="E140" s="73" t="s">
        <v>12552</v>
      </c>
      <c r="F140" s="74">
        <f ca="1">SUM(Table311[MONTO TOTAL ESTIMADO])</f>
        <v>300000</v>
      </c>
      <c r="G140" s="45"/>
      <c r="H140" s="45" t="str">
        <f>C78</f>
        <v>Bienes</v>
      </c>
      <c r="I140" s="45" t="str">
        <f>E78</f>
        <v>No</v>
      </c>
      <c r="J140" s="45" t="str">
        <f>D78</f>
        <v>Compras por debajo del Umbral</v>
      </c>
    </row>
    <row r="141" spans="1:10" ht="14.1" customHeight="1" thickBot="1" x14ac:dyDescent="0.3"/>
    <row r="142" spans="1:10" ht="33.75" customHeight="1" thickBot="1" x14ac:dyDescent="0.25">
      <c r="A142" s="64" t="s">
        <v>16383</v>
      </c>
      <c r="B142" s="64" t="s">
        <v>161</v>
      </c>
      <c r="C142" s="64" t="s">
        <v>11726</v>
      </c>
      <c r="D142" s="64" t="s">
        <v>14380</v>
      </c>
      <c r="E142" s="64" t="s">
        <v>10964</v>
      </c>
      <c r="F142" s="64" t="s">
        <v>11097</v>
      </c>
      <c r="G142" s="45"/>
      <c r="H142" s="45"/>
      <c r="I142" s="45"/>
      <c r="J142" s="45"/>
    </row>
    <row r="143" spans="1:10" ht="13.5" customHeight="1" thickBot="1" x14ac:dyDescent="0.25">
      <c r="A143" s="86" t="s">
        <v>18836</v>
      </c>
      <c r="B143" s="86" t="s">
        <v>18837</v>
      </c>
      <c r="C143" s="66" t="s">
        <v>17798</v>
      </c>
      <c r="D143" s="66" t="s">
        <v>17483</v>
      </c>
      <c r="E143" s="66" t="s">
        <v>17854</v>
      </c>
      <c r="F143" s="66"/>
      <c r="G143" s="45"/>
      <c r="H143" s="45"/>
      <c r="I143" s="45"/>
      <c r="J143" s="45"/>
    </row>
    <row r="144" spans="1:10" ht="14.1" customHeight="1" thickBot="1" x14ac:dyDescent="0.25">
      <c r="A144" s="119" t="s">
        <v>14830</v>
      </c>
      <c r="B144" s="67" t="s">
        <v>8531</v>
      </c>
      <c r="C144" s="76">
        <v>44287</v>
      </c>
      <c r="D144" s="119" t="s">
        <v>9388</v>
      </c>
      <c r="E144" s="67" t="s">
        <v>13095</v>
      </c>
      <c r="F144" s="66" t="s">
        <v>3082</v>
      </c>
      <c r="G144" s="45"/>
      <c r="H144" s="45"/>
      <c r="I144" s="45"/>
      <c r="J144" s="45"/>
    </row>
    <row r="145" spans="1:10" ht="14.1" customHeight="1" thickBot="1" x14ac:dyDescent="0.25">
      <c r="A145" s="120"/>
      <c r="B145" s="67" t="s">
        <v>1787</v>
      </c>
      <c r="C145" s="84">
        <f>IF(C144="","",IF(AND(MONTH(C144)&gt;=1,MONTH(C144)&lt;=3),1,IF(AND(MONTH(C144)&gt;=4,MONTH(C144)&lt;=6),2,IF(AND(MONTH(C144)&gt;=7,MONTH(C144)&lt;=9),3,4))))</f>
        <v>2</v>
      </c>
      <c r="D145" s="120"/>
      <c r="E145" s="67" t="s">
        <v>2419</v>
      </c>
      <c r="F145" s="66" t="s">
        <v>14451</v>
      </c>
      <c r="G145" s="45"/>
      <c r="H145" s="45"/>
      <c r="I145" s="45"/>
      <c r="J145" s="45"/>
    </row>
    <row r="146" spans="1:10" ht="14.1" customHeight="1" thickBot="1" x14ac:dyDescent="0.25">
      <c r="A146" s="120"/>
      <c r="B146" s="67" t="s">
        <v>12944</v>
      </c>
      <c r="C146" s="76">
        <v>44377</v>
      </c>
      <c r="D146" s="120"/>
      <c r="E146" s="67" t="s">
        <v>3075</v>
      </c>
      <c r="F146" s="66" t="s">
        <v>4623</v>
      </c>
      <c r="G146" s="45"/>
      <c r="H146" s="45"/>
      <c r="I146" s="45"/>
      <c r="J146" s="45"/>
    </row>
    <row r="147" spans="1:10" ht="14.1" customHeight="1" thickBot="1" x14ac:dyDescent="0.25">
      <c r="A147" s="120"/>
      <c r="B147" s="67" t="s">
        <v>1787</v>
      </c>
      <c r="C147" s="84">
        <f>IF(C146="","",IF(AND(MONTH(C146)&gt;=1,MONTH(C146)&lt;=3),1,IF(AND(MONTH(C146)&gt;=4,MONTH(C146)&lt;=6),2,IF(AND(MONTH(C146)&gt;=7,MONTH(C146)&lt;=9),3,4))))</f>
        <v>2</v>
      </c>
      <c r="D147" s="120"/>
      <c r="E147" s="67" t="s">
        <v>13194</v>
      </c>
      <c r="F147" s="66" t="s">
        <v>4623</v>
      </c>
      <c r="G147" s="45"/>
      <c r="H147" s="45"/>
      <c r="I147" s="45"/>
      <c r="J147" s="45"/>
    </row>
    <row r="148" spans="1:10" ht="14.1" customHeight="1" thickBot="1" x14ac:dyDescent="0.25">
      <c r="A148" s="45"/>
      <c r="B148" s="45"/>
      <c r="C148" s="45"/>
      <c r="D148" s="45"/>
      <c r="E148" s="45"/>
      <c r="F148" s="45"/>
      <c r="G148" s="45"/>
      <c r="H148" s="45"/>
      <c r="I148" s="45"/>
      <c r="J148" s="45"/>
    </row>
    <row r="149" spans="1:10" ht="14.1" customHeight="1" thickBot="1" x14ac:dyDescent="0.25">
      <c r="A149" s="72" t="s">
        <v>15736</v>
      </c>
      <c r="B149" s="72" t="s">
        <v>16147</v>
      </c>
      <c r="C149" s="72" t="s">
        <v>15642</v>
      </c>
      <c r="D149" s="72" t="s">
        <v>15252</v>
      </c>
      <c r="E149" s="72" t="s">
        <v>6935</v>
      </c>
      <c r="F149" s="72" t="s">
        <v>15281</v>
      </c>
      <c r="G149" s="45"/>
      <c r="H149" s="45"/>
      <c r="I149" s="45"/>
      <c r="J149" s="45"/>
    </row>
    <row r="150" spans="1:10" ht="13.5" customHeight="1" x14ac:dyDescent="0.2">
      <c r="A150" s="81">
        <v>51121819</v>
      </c>
      <c r="B150" s="69" t="str">
        <f t="shared" ref="B150:B204" ca="1" si="12">IFERROR(INDEX(UNSPSCDes,MATCH(INDIRECT(ADDRESS(ROW(),COLUMN()-1,4)),UNSPSCCode,0)),"")</f>
        <v>Ezetimiba</v>
      </c>
      <c r="C150" s="81" t="s">
        <v>16989</v>
      </c>
      <c r="D150" s="81">
        <v>3</v>
      </c>
      <c r="E150" s="71">
        <v>1300</v>
      </c>
      <c r="F150" s="70">
        <f t="shared" ref="F150:F204" ca="1" si="13">INDIRECT(ADDRESS(ROW(),COLUMN()-2,4))*INDIRECT(ADDRESS(ROW(),COLUMN()-1,4))</f>
        <v>3900</v>
      </c>
      <c r="G150" s="45"/>
      <c r="H150" s="45"/>
      <c r="I150" s="45"/>
      <c r="J150" s="45"/>
    </row>
    <row r="151" spans="1:10" ht="13.5" customHeight="1" x14ac:dyDescent="0.2">
      <c r="A151" s="81">
        <v>51121706</v>
      </c>
      <c r="B151" s="69" t="str">
        <f t="shared" ca="1" si="12"/>
        <v>Isradipina</v>
      </c>
      <c r="C151" s="81" t="s">
        <v>16989</v>
      </c>
      <c r="D151" s="81">
        <v>3</v>
      </c>
      <c r="E151" s="71">
        <v>900</v>
      </c>
      <c r="F151" s="70">
        <f t="shared" ca="1" si="13"/>
        <v>2700</v>
      </c>
      <c r="G151" s="45"/>
      <c r="H151" s="45"/>
      <c r="I151" s="45"/>
      <c r="J151" s="45"/>
    </row>
    <row r="152" spans="1:10" ht="13.5" customHeight="1" x14ac:dyDescent="0.2">
      <c r="A152" s="81">
        <v>51141706</v>
      </c>
      <c r="B152" s="69" t="str">
        <f t="shared" ca="1" si="12"/>
        <v>Citicolina</v>
      </c>
      <c r="C152" s="81" t="s">
        <v>16989</v>
      </c>
      <c r="D152" s="81">
        <v>3</v>
      </c>
      <c r="E152" s="71">
        <v>2800</v>
      </c>
      <c r="F152" s="70">
        <f t="shared" ca="1" si="13"/>
        <v>8400</v>
      </c>
      <c r="G152" s="45"/>
      <c r="H152" s="45"/>
      <c r="I152" s="45"/>
      <c r="J152" s="45"/>
    </row>
    <row r="153" spans="1:10" ht="13.5" customHeight="1" x14ac:dyDescent="0.2">
      <c r="A153" s="81">
        <v>51121765</v>
      </c>
      <c r="B153" s="69" t="str">
        <f t="shared" ca="1" si="12"/>
        <v>Metoprolol</v>
      </c>
      <c r="C153" s="81" t="s">
        <v>16989</v>
      </c>
      <c r="D153" s="81">
        <v>3</v>
      </c>
      <c r="E153" s="71">
        <v>1500</v>
      </c>
      <c r="F153" s="70">
        <f t="shared" ca="1" si="13"/>
        <v>4500</v>
      </c>
      <c r="G153" s="45"/>
      <c r="H153" s="45"/>
      <c r="I153" s="45"/>
      <c r="J153" s="45"/>
    </row>
    <row r="154" spans="1:10" ht="13.5" customHeight="1" x14ac:dyDescent="0.2">
      <c r="A154" s="81">
        <v>51181608</v>
      </c>
      <c r="B154" s="69" t="str">
        <f t="shared" ca="1" si="12"/>
        <v>Levotiroxina</v>
      </c>
      <c r="C154" s="81" t="s">
        <v>16989</v>
      </c>
      <c r="D154" s="81">
        <v>3</v>
      </c>
      <c r="E154" s="71">
        <v>950</v>
      </c>
      <c r="F154" s="70">
        <f t="shared" ca="1" si="13"/>
        <v>2850</v>
      </c>
      <c r="G154" s="45"/>
      <c r="H154" s="45"/>
      <c r="I154" s="45"/>
      <c r="J154" s="45"/>
    </row>
    <row r="155" spans="1:10" ht="13.5" customHeight="1" x14ac:dyDescent="0.2">
      <c r="A155" s="81">
        <v>51181608</v>
      </c>
      <c r="B155" s="69" t="str">
        <f t="shared" ca="1" si="12"/>
        <v>Levotiroxina</v>
      </c>
      <c r="C155" s="81" t="s">
        <v>16989</v>
      </c>
      <c r="D155" s="81">
        <v>3</v>
      </c>
      <c r="E155" s="71">
        <v>2300</v>
      </c>
      <c r="F155" s="70">
        <f t="shared" ca="1" si="13"/>
        <v>6900</v>
      </c>
      <c r="G155" s="45"/>
      <c r="H155" s="45"/>
      <c r="I155" s="45"/>
      <c r="J155" s="45"/>
    </row>
    <row r="156" spans="1:10" ht="13.5" customHeight="1" x14ac:dyDescent="0.2">
      <c r="A156" s="81">
        <v>51181516</v>
      </c>
      <c r="B156" s="69" t="str">
        <f t="shared" ca="1" si="12"/>
        <v>Glibenclamida o gliburida</v>
      </c>
      <c r="C156" s="81" t="s">
        <v>16989</v>
      </c>
      <c r="D156" s="81">
        <v>3</v>
      </c>
      <c r="E156" s="71">
        <v>2800</v>
      </c>
      <c r="F156" s="70">
        <f t="shared" ca="1" si="13"/>
        <v>8400</v>
      </c>
      <c r="G156" s="45"/>
      <c r="H156" s="45"/>
      <c r="I156" s="45"/>
      <c r="J156" s="45"/>
    </row>
    <row r="157" spans="1:10" ht="13.5" customHeight="1" x14ac:dyDescent="0.2">
      <c r="A157" s="81">
        <v>51181608</v>
      </c>
      <c r="B157" s="69" t="str">
        <f t="shared" ca="1" si="12"/>
        <v>Levotiroxina</v>
      </c>
      <c r="C157" s="81" t="s">
        <v>16989</v>
      </c>
      <c r="D157" s="81">
        <v>3</v>
      </c>
      <c r="E157" s="71">
        <v>1300</v>
      </c>
      <c r="F157" s="70">
        <f t="shared" ca="1" si="13"/>
        <v>3900</v>
      </c>
      <c r="G157" s="45"/>
      <c r="H157" s="45"/>
      <c r="I157" s="45"/>
      <c r="J157" s="45"/>
    </row>
    <row r="158" spans="1:10" ht="13.5" customHeight="1" x14ac:dyDescent="0.2">
      <c r="A158" s="81">
        <v>51121710</v>
      </c>
      <c r="B158" s="69" t="str">
        <f t="shared" ca="1" si="12"/>
        <v>Losartán potásico</v>
      </c>
      <c r="C158" s="81" t="s">
        <v>16989</v>
      </c>
      <c r="D158" s="81">
        <v>3</v>
      </c>
      <c r="E158" s="71">
        <v>2800</v>
      </c>
      <c r="F158" s="70">
        <f t="shared" ca="1" si="13"/>
        <v>8400</v>
      </c>
      <c r="G158" s="45"/>
      <c r="H158" s="45"/>
      <c r="I158" s="45"/>
      <c r="J158" s="45"/>
    </row>
    <row r="159" spans="1:10" ht="13.5" customHeight="1" x14ac:dyDescent="0.2">
      <c r="A159" s="81">
        <v>51191515</v>
      </c>
      <c r="B159" s="69" t="str">
        <f t="shared" ca="1" si="12"/>
        <v>Hidroclorotiazida</v>
      </c>
      <c r="C159" s="81" t="s">
        <v>16989</v>
      </c>
      <c r="D159" s="81">
        <v>3</v>
      </c>
      <c r="E159" s="71">
        <v>2200</v>
      </c>
      <c r="F159" s="70">
        <f t="shared" ca="1" si="13"/>
        <v>6600</v>
      </c>
      <c r="G159" s="45"/>
      <c r="H159" s="45"/>
      <c r="I159" s="45"/>
      <c r="J159" s="45"/>
    </row>
    <row r="160" spans="1:10" ht="13.5" customHeight="1" x14ac:dyDescent="0.2">
      <c r="A160" s="81">
        <v>51121735</v>
      </c>
      <c r="B160" s="69" t="str">
        <f t="shared" ca="1" si="12"/>
        <v>Candesartán cilexetilo</v>
      </c>
      <c r="C160" s="81" t="s">
        <v>16989</v>
      </c>
      <c r="D160" s="81">
        <v>3</v>
      </c>
      <c r="E160" s="71">
        <v>1500</v>
      </c>
      <c r="F160" s="70">
        <f t="shared" ca="1" si="13"/>
        <v>4500</v>
      </c>
      <c r="G160" s="45"/>
      <c r="H160" s="45"/>
      <c r="I160" s="45"/>
      <c r="J160" s="45"/>
    </row>
    <row r="161" spans="1:10" ht="13.5" customHeight="1" x14ac:dyDescent="0.2">
      <c r="A161" s="81">
        <v>51101805</v>
      </c>
      <c r="B161" s="69" t="str">
        <f t="shared" ca="1" si="12"/>
        <v>Clotrimazol</v>
      </c>
      <c r="C161" s="81" t="s">
        <v>1450</v>
      </c>
      <c r="D161" s="81">
        <v>30</v>
      </c>
      <c r="E161" s="71">
        <v>175</v>
      </c>
      <c r="F161" s="70">
        <f t="shared" ca="1" si="13"/>
        <v>5250</v>
      </c>
      <c r="G161" s="45"/>
      <c r="H161" s="45"/>
      <c r="I161" s="45"/>
      <c r="J161" s="45"/>
    </row>
    <row r="162" spans="1:10" ht="13.5" customHeight="1" x14ac:dyDescent="0.2">
      <c r="A162" s="81">
        <v>51241205</v>
      </c>
      <c r="B162" s="69" t="str">
        <f t="shared" ca="1" si="12"/>
        <v>Calamina</v>
      </c>
      <c r="C162" s="81" t="s">
        <v>1450</v>
      </c>
      <c r="D162" s="81">
        <v>10</v>
      </c>
      <c r="E162" s="71">
        <v>160</v>
      </c>
      <c r="F162" s="70">
        <f t="shared" ca="1" si="13"/>
        <v>1600</v>
      </c>
      <c r="G162" s="45"/>
      <c r="H162" s="45"/>
      <c r="I162" s="45"/>
      <c r="J162" s="45"/>
    </row>
    <row r="163" spans="1:10" ht="13.5" customHeight="1" x14ac:dyDescent="0.2">
      <c r="A163" s="81">
        <v>51181608</v>
      </c>
      <c r="B163" s="69" t="str">
        <f t="shared" ca="1" si="12"/>
        <v>Levotiroxina</v>
      </c>
      <c r="C163" s="81" t="s">
        <v>16989</v>
      </c>
      <c r="D163" s="81">
        <v>3</v>
      </c>
      <c r="E163" s="71">
        <v>1700</v>
      </c>
      <c r="F163" s="70">
        <f t="shared" ca="1" si="13"/>
        <v>5100</v>
      </c>
      <c r="G163" s="45"/>
      <c r="H163" s="45"/>
      <c r="I163" s="45"/>
      <c r="J163" s="45"/>
    </row>
    <row r="164" spans="1:10" ht="13.5" customHeight="1" x14ac:dyDescent="0.2">
      <c r="A164" s="81">
        <v>51121710</v>
      </c>
      <c r="B164" s="69" t="str">
        <f t="shared" ca="1" si="12"/>
        <v>Losartán potásico</v>
      </c>
      <c r="C164" s="81" t="s">
        <v>16989</v>
      </c>
      <c r="D164" s="81">
        <v>3</v>
      </c>
      <c r="E164" s="71">
        <v>1800</v>
      </c>
      <c r="F164" s="70">
        <f t="shared" ca="1" si="13"/>
        <v>5400</v>
      </c>
      <c r="G164" s="45"/>
      <c r="H164" s="45"/>
      <c r="I164" s="45"/>
      <c r="J164" s="45"/>
    </row>
    <row r="165" spans="1:10" ht="13.5" customHeight="1" x14ac:dyDescent="0.2">
      <c r="A165" s="81">
        <v>51121735</v>
      </c>
      <c r="B165" s="69" t="str">
        <f t="shared" ca="1" si="12"/>
        <v>Candesartán cilexetilo</v>
      </c>
      <c r="C165" s="81" t="s">
        <v>16989</v>
      </c>
      <c r="D165" s="81">
        <v>3</v>
      </c>
      <c r="E165" s="71">
        <v>1900</v>
      </c>
      <c r="F165" s="70">
        <f t="shared" ca="1" si="13"/>
        <v>5700</v>
      </c>
      <c r="G165" s="45"/>
      <c r="H165" s="45"/>
      <c r="I165" s="45"/>
      <c r="J165" s="45"/>
    </row>
    <row r="166" spans="1:10" ht="13.5" customHeight="1" x14ac:dyDescent="0.2">
      <c r="A166" s="81">
        <v>51141515</v>
      </c>
      <c r="B166" s="69" t="str">
        <f t="shared" ca="1" si="12"/>
        <v>Etotoína</v>
      </c>
      <c r="C166" s="81" t="s">
        <v>16989</v>
      </c>
      <c r="D166" s="81">
        <v>3</v>
      </c>
      <c r="E166" s="71">
        <v>990</v>
      </c>
      <c r="F166" s="70">
        <f t="shared" ca="1" si="13"/>
        <v>2970</v>
      </c>
      <c r="G166" s="45"/>
      <c r="H166" s="45"/>
      <c r="I166" s="45"/>
      <c r="J166" s="45"/>
    </row>
    <row r="167" spans="1:10" ht="13.5" customHeight="1" x14ac:dyDescent="0.2">
      <c r="A167" s="81">
        <v>51121818</v>
      </c>
      <c r="B167" s="69" t="str">
        <f t="shared" ca="1" si="12"/>
        <v>Atorvastatina</v>
      </c>
      <c r="C167" s="81" t="s">
        <v>16989</v>
      </c>
      <c r="D167" s="81">
        <v>3</v>
      </c>
      <c r="E167" s="71">
        <v>8000</v>
      </c>
      <c r="F167" s="70">
        <f t="shared" ca="1" si="13"/>
        <v>24000</v>
      </c>
      <c r="G167" s="45"/>
      <c r="H167" s="45"/>
      <c r="I167" s="45"/>
      <c r="J167" s="45"/>
    </row>
    <row r="168" spans="1:10" ht="13.5" customHeight="1" x14ac:dyDescent="0.2">
      <c r="A168" s="81">
        <v>51101811</v>
      </c>
      <c r="B168" s="69" t="str">
        <f t="shared" ca="1" si="12"/>
        <v>Ketoconazol</v>
      </c>
      <c r="C168" s="81" t="s">
        <v>1450</v>
      </c>
      <c r="D168" s="81">
        <v>30</v>
      </c>
      <c r="E168" s="71">
        <v>80</v>
      </c>
      <c r="F168" s="70">
        <f t="shared" ca="1" si="13"/>
        <v>2400</v>
      </c>
      <c r="G168" s="45"/>
      <c r="H168" s="45"/>
      <c r="I168" s="45"/>
      <c r="J168" s="45"/>
    </row>
    <row r="169" spans="1:10" ht="13.5" customHeight="1" x14ac:dyDescent="0.2">
      <c r="A169" s="81">
        <v>51142001</v>
      </c>
      <c r="B169" s="69" t="str">
        <f t="shared" ca="1" si="12"/>
        <v>Acetaminofén</v>
      </c>
      <c r="C169" s="81" t="s">
        <v>1450</v>
      </c>
      <c r="D169" s="81">
        <v>56</v>
      </c>
      <c r="E169" s="71">
        <v>175</v>
      </c>
      <c r="F169" s="70">
        <f t="shared" ca="1" si="13"/>
        <v>9800</v>
      </c>
      <c r="G169" s="45"/>
      <c r="H169" s="45"/>
      <c r="I169" s="45"/>
      <c r="J169" s="45"/>
    </row>
    <row r="170" spans="1:10" ht="13.5" customHeight="1" x14ac:dyDescent="0.2">
      <c r="A170" s="81">
        <v>51121704</v>
      </c>
      <c r="B170" s="69" t="str">
        <f t="shared" ca="1" si="12"/>
        <v>Lisinopril</v>
      </c>
      <c r="C170" s="81" t="s">
        <v>16989</v>
      </c>
      <c r="D170" s="81">
        <v>3</v>
      </c>
      <c r="E170" s="71">
        <v>4400</v>
      </c>
      <c r="F170" s="70">
        <f t="shared" ca="1" si="13"/>
        <v>13200</v>
      </c>
      <c r="G170" s="45"/>
      <c r="H170" s="45"/>
      <c r="I170" s="45"/>
      <c r="J170" s="45"/>
    </row>
    <row r="171" spans="1:10" ht="13.5" customHeight="1" x14ac:dyDescent="0.2">
      <c r="A171" s="81">
        <v>51142002</v>
      </c>
      <c r="B171" s="69" t="str">
        <f t="shared" ca="1" si="12"/>
        <v>Ácido acetilsalicílico</v>
      </c>
      <c r="C171" s="81" t="s">
        <v>16989</v>
      </c>
      <c r="D171" s="81">
        <v>3</v>
      </c>
      <c r="E171" s="71">
        <v>408</v>
      </c>
      <c r="F171" s="70">
        <f t="shared" ca="1" si="13"/>
        <v>1224</v>
      </c>
      <c r="G171" s="45"/>
      <c r="H171" s="45"/>
      <c r="I171" s="45"/>
      <c r="J171" s="45"/>
    </row>
    <row r="172" spans="1:10" ht="13.5" customHeight="1" x14ac:dyDescent="0.2">
      <c r="A172" s="81">
        <v>51121735</v>
      </c>
      <c r="B172" s="69" t="str">
        <f t="shared" ca="1" si="12"/>
        <v>Candesartán cilexetilo</v>
      </c>
      <c r="C172" s="81" t="s">
        <v>16989</v>
      </c>
      <c r="D172" s="81">
        <v>3</v>
      </c>
      <c r="E172" s="71">
        <v>5000</v>
      </c>
      <c r="F172" s="70">
        <f t="shared" ca="1" si="13"/>
        <v>15000</v>
      </c>
      <c r="G172" s="45"/>
      <c r="H172" s="45"/>
      <c r="I172" s="45"/>
      <c r="J172" s="45"/>
    </row>
    <row r="173" spans="1:10" ht="13.5" customHeight="1" x14ac:dyDescent="0.2">
      <c r="A173" s="81">
        <v>51121737</v>
      </c>
      <c r="B173" s="69" t="str">
        <f t="shared" ca="1" si="12"/>
        <v>Clorhidrato de benazepril</v>
      </c>
      <c r="C173" s="81" t="s">
        <v>16989</v>
      </c>
      <c r="D173" s="81">
        <v>3</v>
      </c>
      <c r="E173" s="71">
        <v>1600</v>
      </c>
      <c r="F173" s="70">
        <f t="shared" ca="1" si="13"/>
        <v>4800</v>
      </c>
      <c r="G173" s="45"/>
      <c r="H173" s="45"/>
      <c r="I173" s="45"/>
      <c r="J173" s="45"/>
    </row>
    <row r="174" spans="1:10" ht="13.5" customHeight="1" x14ac:dyDescent="0.2">
      <c r="A174" s="81">
        <v>51121745</v>
      </c>
      <c r="B174" s="69" t="str">
        <f t="shared" ca="1" si="12"/>
        <v>Dihidrato de enalaprilato</v>
      </c>
      <c r="C174" s="81" t="s">
        <v>16989</v>
      </c>
      <c r="D174" s="81">
        <v>3</v>
      </c>
      <c r="E174" s="71">
        <v>2300</v>
      </c>
      <c r="F174" s="70">
        <f t="shared" ca="1" si="13"/>
        <v>6900</v>
      </c>
      <c r="G174" s="45"/>
      <c r="H174" s="45"/>
      <c r="I174" s="45"/>
      <c r="J174" s="45"/>
    </row>
    <row r="175" spans="1:10" ht="13.5" customHeight="1" x14ac:dyDescent="0.2">
      <c r="A175" s="81">
        <v>51101805</v>
      </c>
      <c r="B175" s="69" t="str">
        <f t="shared" ca="1" si="12"/>
        <v>Clotrimazol</v>
      </c>
      <c r="C175" s="81" t="s">
        <v>1450</v>
      </c>
      <c r="D175" s="81">
        <v>27</v>
      </c>
      <c r="E175" s="71">
        <v>90</v>
      </c>
      <c r="F175" s="70">
        <f t="shared" ca="1" si="13"/>
        <v>2430</v>
      </c>
      <c r="G175" s="45"/>
      <c r="H175" s="45"/>
      <c r="I175" s="45"/>
      <c r="J175" s="45"/>
    </row>
    <row r="176" spans="1:10" ht="13.5" customHeight="1" x14ac:dyDescent="0.2">
      <c r="A176" s="81">
        <v>51121715</v>
      </c>
      <c r="B176" s="69" t="str">
        <f t="shared" ca="1" si="12"/>
        <v>Enalapril</v>
      </c>
      <c r="C176" s="81" t="s">
        <v>16989</v>
      </c>
      <c r="D176" s="81">
        <v>15</v>
      </c>
      <c r="E176" s="71">
        <v>180</v>
      </c>
      <c r="F176" s="70">
        <f t="shared" ca="1" si="13"/>
        <v>2700</v>
      </c>
      <c r="G176" s="45"/>
      <c r="H176" s="45"/>
      <c r="I176" s="45"/>
      <c r="J176" s="45"/>
    </row>
    <row r="177" spans="1:10" ht="13.5" customHeight="1" x14ac:dyDescent="0.2">
      <c r="A177" s="81">
        <v>51121715</v>
      </c>
      <c r="B177" s="69" t="str">
        <f t="shared" ca="1" si="12"/>
        <v>Enalapril</v>
      </c>
      <c r="C177" s="81" t="s">
        <v>16989</v>
      </c>
      <c r="D177" s="81">
        <v>9</v>
      </c>
      <c r="E177" s="71">
        <v>200</v>
      </c>
      <c r="F177" s="70">
        <f t="shared" ca="1" si="13"/>
        <v>1800</v>
      </c>
      <c r="G177" s="45"/>
      <c r="H177" s="45"/>
      <c r="I177" s="45"/>
      <c r="J177" s="45"/>
    </row>
    <row r="178" spans="1:10" ht="13.5" customHeight="1" x14ac:dyDescent="0.2">
      <c r="A178" s="81">
        <v>51191510</v>
      </c>
      <c r="B178" s="69" t="str">
        <f t="shared" ca="1" si="12"/>
        <v>Furosemida</v>
      </c>
      <c r="C178" s="81" t="s">
        <v>1450</v>
      </c>
      <c r="D178" s="81">
        <v>9</v>
      </c>
      <c r="E178" s="71">
        <v>12</v>
      </c>
      <c r="F178" s="70">
        <f t="shared" ca="1" si="13"/>
        <v>108</v>
      </c>
      <c r="G178" s="45"/>
      <c r="H178" s="45"/>
      <c r="I178" s="45"/>
      <c r="J178" s="45"/>
    </row>
    <row r="179" spans="1:10" ht="13.5" customHeight="1" x14ac:dyDescent="0.2">
      <c r="A179" s="81">
        <v>51121743</v>
      </c>
      <c r="B179" s="69" t="str">
        <f t="shared" ca="1" si="12"/>
        <v>Besilato de amlodipina</v>
      </c>
      <c r="C179" s="81" t="s">
        <v>16989</v>
      </c>
      <c r="D179" s="81">
        <v>30</v>
      </c>
      <c r="E179" s="71">
        <v>270</v>
      </c>
      <c r="F179" s="70">
        <f t="shared" ca="1" si="13"/>
        <v>8100</v>
      </c>
      <c r="G179" s="45"/>
      <c r="H179" s="45"/>
      <c r="I179" s="45"/>
      <c r="J179" s="45"/>
    </row>
    <row r="180" spans="1:10" ht="13.5" customHeight="1" x14ac:dyDescent="0.2">
      <c r="A180" s="81">
        <v>51121743</v>
      </c>
      <c r="B180" s="69" t="str">
        <f t="shared" ca="1" si="12"/>
        <v>Besilato de amlodipina</v>
      </c>
      <c r="C180" s="81" t="s">
        <v>16989</v>
      </c>
      <c r="D180" s="81">
        <v>21</v>
      </c>
      <c r="E180" s="71">
        <v>280</v>
      </c>
      <c r="F180" s="70">
        <f t="shared" ca="1" si="13"/>
        <v>5880</v>
      </c>
      <c r="G180" s="45"/>
      <c r="H180" s="45"/>
      <c r="I180" s="45"/>
      <c r="J180" s="45"/>
    </row>
    <row r="181" spans="1:10" ht="13.5" customHeight="1" x14ac:dyDescent="0.2">
      <c r="A181" s="81">
        <v>51191515</v>
      </c>
      <c r="B181" s="69" t="str">
        <f t="shared" ca="1" si="12"/>
        <v>Hidroclorotiazida</v>
      </c>
      <c r="C181" s="81" t="s">
        <v>16989</v>
      </c>
      <c r="D181" s="81">
        <v>21</v>
      </c>
      <c r="E181" s="71">
        <v>400</v>
      </c>
      <c r="F181" s="70">
        <f t="shared" ca="1" si="13"/>
        <v>8400</v>
      </c>
      <c r="G181" s="45"/>
      <c r="H181" s="45"/>
      <c r="I181" s="45"/>
      <c r="J181" s="45"/>
    </row>
    <row r="182" spans="1:10" ht="13.5" customHeight="1" x14ac:dyDescent="0.2">
      <c r="A182" s="85">
        <v>51131503</v>
      </c>
      <c r="B182" s="69" t="str">
        <f t="shared" ca="1" si="12"/>
        <v>Sulfato ferroso</v>
      </c>
      <c r="C182" s="81" t="s">
        <v>1450</v>
      </c>
      <c r="D182" s="81">
        <v>21</v>
      </c>
      <c r="E182" s="71">
        <v>340</v>
      </c>
      <c r="F182" s="70">
        <f t="shared" ca="1" si="13"/>
        <v>7140</v>
      </c>
      <c r="G182" s="45"/>
      <c r="H182" s="45"/>
      <c r="I182" s="45"/>
      <c r="J182" s="45"/>
    </row>
    <row r="183" spans="1:10" ht="13.5" customHeight="1" x14ac:dyDescent="0.2">
      <c r="A183" s="85">
        <v>51101542</v>
      </c>
      <c r="B183" s="69" t="str">
        <f t="shared" ca="1" si="12"/>
        <v>Ciprofloxacina</v>
      </c>
      <c r="C183" s="81" t="s">
        <v>16989</v>
      </c>
      <c r="D183" s="81">
        <v>9</v>
      </c>
      <c r="E183" s="71">
        <v>785</v>
      </c>
      <c r="F183" s="70">
        <f t="shared" ca="1" si="13"/>
        <v>7065</v>
      </c>
      <c r="G183" s="45"/>
      <c r="H183" s="45"/>
      <c r="I183" s="45"/>
      <c r="J183" s="45"/>
    </row>
    <row r="184" spans="1:10" ht="13.5" customHeight="1" x14ac:dyDescent="0.2">
      <c r="A184" s="85">
        <v>51131501</v>
      </c>
      <c r="B184" s="69" t="str">
        <f t="shared" ca="1" si="12"/>
        <v>Fumarato ferroso</v>
      </c>
      <c r="C184" s="81" t="s">
        <v>16989</v>
      </c>
      <c r="D184" s="81">
        <v>16.5</v>
      </c>
      <c r="E184" s="71">
        <v>235</v>
      </c>
      <c r="F184" s="70">
        <f t="shared" ca="1" si="13"/>
        <v>3877.5</v>
      </c>
      <c r="G184" s="45"/>
      <c r="H184" s="45"/>
      <c r="I184" s="45"/>
      <c r="J184" s="45"/>
    </row>
    <row r="185" spans="1:10" ht="13.5" customHeight="1" x14ac:dyDescent="0.2">
      <c r="A185" s="85">
        <v>51142405</v>
      </c>
      <c r="B185" s="69" t="str">
        <f t="shared" ca="1" si="12"/>
        <v>Combinación de ácido acetilsalicílico paracetamol</v>
      </c>
      <c r="C185" s="81" t="s">
        <v>16989</v>
      </c>
      <c r="D185" s="81">
        <v>9</v>
      </c>
      <c r="E185" s="71">
        <v>1000</v>
      </c>
      <c r="F185" s="70">
        <f t="shared" ca="1" si="13"/>
        <v>9000</v>
      </c>
      <c r="G185" s="45"/>
      <c r="H185" s="45"/>
      <c r="I185" s="45"/>
      <c r="J185" s="45"/>
    </row>
    <row r="186" spans="1:10" ht="13.5" customHeight="1" x14ac:dyDescent="0.2">
      <c r="A186" s="85">
        <v>51142001</v>
      </c>
      <c r="B186" s="69" t="str">
        <f t="shared" ca="1" si="12"/>
        <v>Acetaminofén</v>
      </c>
      <c r="C186" s="81" t="s">
        <v>16989</v>
      </c>
      <c r="D186" s="81">
        <v>12</v>
      </c>
      <c r="E186" s="71">
        <v>110</v>
      </c>
      <c r="F186" s="70">
        <f t="shared" ca="1" si="13"/>
        <v>1320</v>
      </c>
      <c r="G186" s="45"/>
      <c r="H186" s="45"/>
      <c r="I186" s="45"/>
      <c r="J186" s="45"/>
    </row>
    <row r="187" spans="1:10" ht="13.5" customHeight="1" x14ac:dyDescent="0.2">
      <c r="A187" s="85">
        <v>51131503</v>
      </c>
      <c r="B187" s="69" t="str">
        <f t="shared" ca="1" si="12"/>
        <v>Sulfato ferroso</v>
      </c>
      <c r="C187" s="81" t="s">
        <v>1450</v>
      </c>
      <c r="D187" s="81">
        <v>12</v>
      </c>
      <c r="E187" s="71">
        <v>410</v>
      </c>
      <c r="F187" s="70">
        <f t="shared" ca="1" si="13"/>
        <v>4920</v>
      </c>
      <c r="G187" s="45"/>
      <c r="H187" s="45"/>
      <c r="I187" s="45"/>
      <c r="J187" s="45"/>
    </row>
    <row r="188" spans="1:10" ht="13.5" customHeight="1" x14ac:dyDescent="0.2">
      <c r="A188" s="85">
        <v>51142405</v>
      </c>
      <c r="B188" s="69" t="str">
        <f t="shared" ca="1" si="12"/>
        <v>Combinación de ácido acetilsalicílico paracetamol</v>
      </c>
      <c r="C188" s="81" t="s">
        <v>1450</v>
      </c>
      <c r="D188" s="81">
        <v>9</v>
      </c>
      <c r="E188" s="71">
        <v>410</v>
      </c>
      <c r="F188" s="70">
        <f t="shared" ca="1" si="13"/>
        <v>3690</v>
      </c>
      <c r="G188" s="45"/>
      <c r="H188" s="45"/>
      <c r="I188" s="45"/>
      <c r="J188" s="45"/>
    </row>
    <row r="189" spans="1:10" ht="13.5" customHeight="1" x14ac:dyDescent="0.2">
      <c r="A189" s="85">
        <v>51101603</v>
      </c>
      <c r="B189" s="69" t="str">
        <f t="shared" ca="1" si="12"/>
        <v>Metronidazol</v>
      </c>
      <c r="C189" s="81" t="s">
        <v>1450</v>
      </c>
      <c r="D189" s="81">
        <v>36</v>
      </c>
      <c r="E189" s="71">
        <v>400</v>
      </c>
      <c r="F189" s="70">
        <f t="shared" ca="1" si="13"/>
        <v>14400</v>
      </c>
      <c r="G189" s="45"/>
      <c r="H189" s="45"/>
      <c r="I189" s="45"/>
      <c r="J189" s="45"/>
    </row>
    <row r="190" spans="1:10" ht="13.5" customHeight="1" x14ac:dyDescent="0.2">
      <c r="A190" s="85">
        <v>51121753</v>
      </c>
      <c r="B190" s="69" t="str">
        <f t="shared" ca="1" si="12"/>
        <v>Irbesartán</v>
      </c>
      <c r="C190" s="81" t="s">
        <v>16989</v>
      </c>
      <c r="D190" s="81">
        <v>1</v>
      </c>
      <c r="E190" s="71">
        <v>2099</v>
      </c>
      <c r="F190" s="70">
        <f t="shared" ca="1" si="13"/>
        <v>2099</v>
      </c>
      <c r="G190" s="45"/>
      <c r="H190" s="45"/>
      <c r="I190" s="45"/>
      <c r="J190" s="45"/>
    </row>
    <row r="191" spans="1:10" ht="13.5" customHeight="1" x14ac:dyDescent="0.2">
      <c r="A191" s="85">
        <v>51171504</v>
      </c>
      <c r="B191" s="69" t="str">
        <f t="shared" ca="1" si="12"/>
        <v>Antiácidos de bicarbonato de sodio</v>
      </c>
      <c r="C191" s="81" t="s">
        <v>1450</v>
      </c>
      <c r="D191" s="81">
        <v>60</v>
      </c>
      <c r="E191" s="71">
        <v>140</v>
      </c>
      <c r="F191" s="70">
        <f t="shared" ca="1" si="13"/>
        <v>8400</v>
      </c>
      <c r="G191" s="45"/>
      <c r="H191" s="45"/>
      <c r="I191" s="45"/>
      <c r="J191" s="45"/>
    </row>
    <row r="192" spans="1:10" ht="13.5" customHeight="1" x14ac:dyDescent="0.2">
      <c r="A192" s="85">
        <v>51161811</v>
      </c>
      <c r="B192" s="69" t="str">
        <f t="shared" ca="1" si="12"/>
        <v>Bromhexina</v>
      </c>
      <c r="C192" s="81" t="s">
        <v>1450</v>
      </c>
      <c r="D192" s="81">
        <v>60</v>
      </c>
      <c r="E192" s="71">
        <v>110</v>
      </c>
      <c r="F192" s="70">
        <f t="shared" ca="1" si="13"/>
        <v>6600</v>
      </c>
      <c r="G192" s="45"/>
      <c r="H192" s="45"/>
      <c r="I192" s="45"/>
      <c r="J192" s="45"/>
    </row>
    <row r="193" spans="1:10" ht="13.5" customHeight="1" x14ac:dyDescent="0.2">
      <c r="A193" s="85">
        <v>51171909</v>
      </c>
      <c r="B193" s="69" t="str">
        <f t="shared" ca="1" si="12"/>
        <v>Omeprazol</v>
      </c>
      <c r="C193" s="81" t="s">
        <v>16989</v>
      </c>
      <c r="D193" s="81">
        <v>9</v>
      </c>
      <c r="E193" s="71">
        <v>555</v>
      </c>
      <c r="F193" s="70">
        <f t="shared" ca="1" si="13"/>
        <v>4995</v>
      </c>
      <c r="G193" s="45"/>
      <c r="H193" s="45"/>
      <c r="I193" s="45"/>
      <c r="J193" s="45"/>
    </row>
    <row r="194" spans="1:10" ht="13.5" customHeight="1" x14ac:dyDescent="0.2">
      <c r="A194" s="85">
        <v>51161811</v>
      </c>
      <c r="B194" s="69" t="str">
        <f t="shared" ca="1" si="12"/>
        <v>Bromhexina</v>
      </c>
      <c r="C194" s="81" t="s">
        <v>1450</v>
      </c>
      <c r="D194" s="81">
        <v>40</v>
      </c>
      <c r="E194" s="71">
        <v>105</v>
      </c>
      <c r="F194" s="70">
        <f t="shared" ca="1" si="13"/>
        <v>4200</v>
      </c>
      <c r="G194" s="45"/>
      <c r="H194" s="45"/>
      <c r="I194" s="45"/>
      <c r="J194" s="45"/>
    </row>
    <row r="195" spans="1:10" ht="13.5" customHeight="1" x14ac:dyDescent="0.2">
      <c r="A195" s="85">
        <v>51101701</v>
      </c>
      <c r="B195" s="69" t="str">
        <f t="shared" ca="1" si="12"/>
        <v>Albendazol</v>
      </c>
      <c r="C195" s="81" t="s">
        <v>1450</v>
      </c>
      <c r="D195" s="81">
        <v>23</v>
      </c>
      <c r="E195" s="71">
        <v>45</v>
      </c>
      <c r="F195" s="70">
        <f t="shared" ca="1" si="13"/>
        <v>1035</v>
      </c>
      <c r="G195" s="45"/>
      <c r="H195" s="45"/>
      <c r="I195" s="45"/>
      <c r="J195" s="45"/>
    </row>
    <row r="196" spans="1:10" ht="13.5" customHeight="1" x14ac:dyDescent="0.2">
      <c r="A196" s="85">
        <v>51101511</v>
      </c>
      <c r="B196" s="69" t="str">
        <f t="shared" ca="1" si="12"/>
        <v>Amoxicilina</v>
      </c>
      <c r="C196" s="81" t="s">
        <v>1450</v>
      </c>
      <c r="D196" s="81">
        <v>19</v>
      </c>
      <c r="E196" s="71">
        <v>425</v>
      </c>
      <c r="F196" s="70">
        <f t="shared" ca="1" si="13"/>
        <v>8075</v>
      </c>
      <c r="G196" s="45"/>
      <c r="H196" s="45"/>
      <c r="I196" s="45"/>
      <c r="J196" s="45"/>
    </row>
    <row r="197" spans="1:10" ht="13.5" customHeight="1" x14ac:dyDescent="0.2">
      <c r="A197" s="85">
        <v>51101542</v>
      </c>
      <c r="B197" s="69" t="str">
        <f t="shared" ca="1" si="12"/>
        <v>Ciprofloxacina</v>
      </c>
      <c r="C197" s="81" t="s">
        <v>16989</v>
      </c>
      <c r="D197" s="81">
        <v>9</v>
      </c>
      <c r="E197" s="71">
        <v>720</v>
      </c>
      <c r="F197" s="70">
        <f t="shared" ca="1" si="13"/>
        <v>6480</v>
      </c>
      <c r="G197" s="45"/>
      <c r="H197" s="45"/>
      <c r="I197" s="45"/>
      <c r="J197" s="45"/>
    </row>
    <row r="198" spans="1:10" ht="13.5" customHeight="1" x14ac:dyDescent="0.2">
      <c r="A198" s="85">
        <v>53131608</v>
      </c>
      <c r="B198" s="69" t="str">
        <f t="shared" ca="1" si="12"/>
        <v>Jabones</v>
      </c>
      <c r="C198" s="81" t="s">
        <v>1450</v>
      </c>
      <c r="D198" s="81">
        <v>17</v>
      </c>
      <c r="E198" s="71">
        <v>12</v>
      </c>
      <c r="F198" s="70">
        <f t="shared" ca="1" si="13"/>
        <v>204</v>
      </c>
      <c r="G198" s="45"/>
      <c r="H198" s="45"/>
      <c r="I198" s="45"/>
      <c r="J198" s="45"/>
    </row>
    <row r="199" spans="1:10" ht="13.5" customHeight="1" x14ac:dyDescent="0.2">
      <c r="A199" s="85">
        <v>51121733</v>
      </c>
      <c r="B199" s="69" t="str">
        <f t="shared" ca="1" si="12"/>
        <v>Valsartán</v>
      </c>
      <c r="C199" s="81" t="s">
        <v>16989</v>
      </c>
      <c r="D199" s="81">
        <v>0.75</v>
      </c>
      <c r="E199" s="71">
        <v>1400</v>
      </c>
      <c r="F199" s="70">
        <f t="shared" ca="1" si="13"/>
        <v>1050</v>
      </c>
      <c r="G199" s="45"/>
      <c r="H199" s="45"/>
      <c r="I199" s="45"/>
      <c r="J199" s="45"/>
    </row>
    <row r="200" spans="1:10" ht="13.5" customHeight="1" x14ac:dyDescent="0.2">
      <c r="A200" s="85">
        <v>51171904</v>
      </c>
      <c r="B200" s="69" t="str">
        <f t="shared" ca="1" si="12"/>
        <v>Clorhidrato de ranitidina</v>
      </c>
      <c r="C200" s="81" t="s">
        <v>16989</v>
      </c>
      <c r="D200" s="81">
        <v>7</v>
      </c>
      <c r="E200" s="71">
        <v>165</v>
      </c>
      <c r="F200" s="70">
        <f t="shared" ca="1" si="13"/>
        <v>1155</v>
      </c>
      <c r="G200" s="45"/>
      <c r="H200" s="45"/>
      <c r="I200" s="45"/>
      <c r="J200" s="45"/>
    </row>
    <row r="201" spans="1:10" ht="13.5" customHeight="1" x14ac:dyDescent="0.2">
      <c r="A201" s="85">
        <v>51142104</v>
      </c>
      <c r="B201" s="69" t="str">
        <f t="shared" ca="1" si="12"/>
        <v>Diclofenaco sódico</v>
      </c>
      <c r="C201" s="81" t="s">
        <v>16989</v>
      </c>
      <c r="D201" s="81">
        <v>2</v>
      </c>
      <c r="E201" s="71">
        <v>1000</v>
      </c>
      <c r="F201" s="70">
        <f t="shared" ca="1" si="13"/>
        <v>2000</v>
      </c>
      <c r="G201" s="45"/>
      <c r="H201" s="45"/>
      <c r="I201" s="45"/>
      <c r="J201" s="45"/>
    </row>
    <row r="202" spans="1:10" ht="13.5" customHeight="1" x14ac:dyDescent="0.2">
      <c r="A202" s="85">
        <v>51142104</v>
      </c>
      <c r="B202" s="69" t="str">
        <f t="shared" ca="1" si="12"/>
        <v>Diclofenaco sódico</v>
      </c>
      <c r="C202" s="81" t="s">
        <v>16989</v>
      </c>
      <c r="D202" s="81">
        <v>3</v>
      </c>
      <c r="E202" s="71">
        <v>300</v>
      </c>
      <c r="F202" s="70">
        <f t="shared" ca="1" si="13"/>
        <v>900</v>
      </c>
      <c r="G202" s="45"/>
      <c r="H202" s="45"/>
      <c r="I202" s="45"/>
      <c r="J202" s="45"/>
    </row>
    <row r="203" spans="1:10" ht="13.5" customHeight="1" x14ac:dyDescent="0.2">
      <c r="A203" s="85">
        <v>51142106</v>
      </c>
      <c r="B203" s="69" t="str">
        <f t="shared" ca="1" si="12"/>
        <v>Ibuprofeno</v>
      </c>
      <c r="C203" s="81" t="s">
        <v>16989</v>
      </c>
      <c r="D203" s="81">
        <v>6</v>
      </c>
      <c r="E203" s="71">
        <v>450</v>
      </c>
      <c r="F203" s="70">
        <f t="shared" ca="1" si="13"/>
        <v>2700</v>
      </c>
      <c r="G203" s="45"/>
      <c r="H203" s="45"/>
      <c r="I203" s="45"/>
      <c r="J203" s="45"/>
    </row>
    <row r="204" spans="1:10" ht="13.5" customHeight="1" x14ac:dyDescent="0.2">
      <c r="A204" s="85">
        <v>51101603</v>
      </c>
      <c r="B204" s="69" t="str">
        <f t="shared" ca="1" si="12"/>
        <v>Metronidazol</v>
      </c>
      <c r="C204" s="81" t="s">
        <v>16989</v>
      </c>
      <c r="D204" s="81">
        <v>30</v>
      </c>
      <c r="E204" s="71">
        <v>162.75</v>
      </c>
      <c r="F204" s="70">
        <f t="shared" ca="1" si="13"/>
        <v>4882.5</v>
      </c>
      <c r="G204" s="45"/>
      <c r="H204" s="45"/>
      <c r="I204" s="45"/>
      <c r="J204" s="45"/>
    </row>
    <row r="205" spans="1:10" ht="14.1" customHeight="1" x14ac:dyDescent="0.2">
      <c r="A205" s="45"/>
      <c r="B205" s="45"/>
      <c r="C205" s="45"/>
      <c r="D205" s="45"/>
      <c r="E205" s="73" t="s">
        <v>12552</v>
      </c>
      <c r="F205" s="74">
        <f ca="1">SUM(Table312[MONTO TOTAL ESTIMADO])</f>
        <v>300000</v>
      </c>
      <c r="G205" s="45"/>
      <c r="H205" s="45" t="str">
        <f>C143</f>
        <v>Bienes</v>
      </c>
      <c r="I205" s="45" t="str">
        <f>E143</f>
        <v>No</v>
      </c>
      <c r="J205" s="45" t="str">
        <f>D143</f>
        <v>Compras Menores</v>
      </c>
    </row>
    <row r="206" spans="1:10" ht="14.1" customHeight="1" thickBot="1" x14ac:dyDescent="0.3"/>
    <row r="207" spans="1:10" ht="33.75" customHeight="1" thickBot="1" x14ac:dyDescent="0.25">
      <c r="A207" s="64" t="s">
        <v>16383</v>
      </c>
      <c r="B207" s="64" t="s">
        <v>161</v>
      </c>
      <c r="C207" s="64" t="s">
        <v>11726</v>
      </c>
      <c r="D207" s="64" t="s">
        <v>14380</v>
      </c>
      <c r="E207" s="64" t="s">
        <v>10964</v>
      </c>
      <c r="F207" s="64" t="s">
        <v>11097</v>
      </c>
      <c r="G207" s="45"/>
      <c r="H207" s="45"/>
      <c r="I207" s="45"/>
      <c r="J207" s="45"/>
    </row>
    <row r="208" spans="1:10" ht="13.5" customHeight="1" thickBot="1" x14ac:dyDescent="0.25">
      <c r="A208" s="86" t="s">
        <v>18836</v>
      </c>
      <c r="B208" s="86" t="s">
        <v>18837</v>
      </c>
      <c r="C208" s="66" t="s">
        <v>17798</v>
      </c>
      <c r="D208" s="66" t="s">
        <v>17483</v>
      </c>
      <c r="E208" s="66" t="s">
        <v>17854</v>
      </c>
      <c r="F208" s="66"/>
      <c r="G208" s="45"/>
      <c r="H208" s="45"/>
      <c r="I208" s="45"/>
      <c r="J208" s="45"/>
    </row>
    <row r="209" spans="1:10" ht="14.1" customHeight="1" thickBot="1" x14ac:dyDescent="0.25">
      <c r="A209" s="119" t="s">
        <v>14830</v>
      </c>
      <c r="B209" s="67" t="s">
        <v>8531</v>
      </c>
      <c r="C209" s="76">
        <v>44378</v>
      </c>
      <c r="D209" s="119" t="s">
        <v>9388</v>
      </c>
      <c r="E209" s="67" t="s">
        <v>13095</v>
      </c>
      <c r="F209" s="66" t="s">
        <v>3082</v>
      </c>
      <c r="G209" s="45"/>
      <c r="H209" s="45"/>
      <c r="I209" s="45"/>
      <c r="J209" s="45"/>
    </row>
    <row r="210" spans="1:10" ht="14.1" customHeight="1" thickBot="1" x14ac:dyDescent="0.25">
      <c r="A210" s="120"/>
      <c r="B210" s="67" t="s">
        <v>1787</v>
      </c>
      <c r="C210" s="87">
        <f>IF(C209="","",IF(AND(MONTH(C209)&gt;=1,MONTH(C209)&lt;=3),1,IF(AND(MONTH(C209)&gt;=4,MONTH(C209)&lt;=6),2,IF(AND(MONTH(C209)&gt;=7,MONTH(C209)&lt;=9),3,4))))</f>
        <v>3</v>
      </c>
      <c r="D210" s="120"/>
      <c r="E210" s="67" t="s">
        <v>2419</v>
      </c>
      <c r="F210" s="66" t="s">
        <v>14451</v>
      </c>
      <c r="G210" s="45"/>
      <c r="H210" s="45"/>
      <c r="I210" s="45"/>
      <c r="J210" s="45"/>
    </row>
    <row r="211" spans="1:10" ht="14.1" customHeight="1" thickBot="1" x14ac:dyDescent="0.25">
      <c r="A211" s="120"/>
      <c r="B211" s="67" t="s">
        <v>12944</v>
      </c>
      <c r="C211" s="76">
        <v>44469</v>
      </c>
      <c r="D211" s="120"/>
      <c r="E211" s="67" t="s">
        <v>3075</v>
      </c>
      <c r="F211" s="66" t="s">
        <v>4623</v>
      </c>
      <c r="G211" s="45"/>
      <c r="H211" s="45"/>
      <c r="I211" s="45"/>
      <c r="J211" s="45"/>
    </row>
    <row r="212" spans="1:10" ht="14.1" customHeight="1" thickBot="1" x14ac:dyDescent="0.25">
      <c r="A212" s="120"/>
      <c r="B212" s="67" t="s">
        <v>1787</v>
      </c>
      <c r="C212" s="87">
        <f>IF(C211="","",IF(AND(MONTH(C211)&gt;=1,MONTH(C211)&lt;=3),1,IF(AND(MONTH(C211)&gt;=4,MONTH(C211)&lt;=6),2,IF(AND(MONTH(C211)&gt;=7,MONTH(C211)&lt;=9),3,4))))</f>
        <v>3</v>
      </c>
      <c r="D212" s="120"/>
      <c r="E212" s="67" t="s">
        <v>13194</v>
      </c>
      <c r="F212" s="66" t="s">
        <v>4623</v>
      </c>
      <c r="G212" s="45"/>
      <c r="H212" s="45"/>
      <c r="I212" s="45"/>
      <c r="J212" s="45"/>
    </row>
    <row r="213" spans="1:10" ht="14.1" customHeight="1" thickBot="1" x14ac:dyDescent="0.25">
      <c r="A213" s="45"/>
      <c r="B213" s="45"/>
      <c r="C213" s="45"/>
      <c r="D213" s="45"/>
      <c r="E213" s="45"/>
      <c r="F213" s="45"/>
      <c r="G213" s="45"/>
      <c r="H213" s="45"/>
      <c r="I213" s="45"/>
      <c r="J213" s="45"/>
    </row>
    <row r="214" spans="1:10" ht="14.1" customHeight="1" thickBot="1" x14ac:dyDescent="0.25">
      <c r="A214" s="72" t="s">
        <v>15736</v>
      </c>
      <c r="B214" s="72" t="s">
        <v>16147</v>
      </c>
      <c r="C214" s="72" t="s">
        <v>15642</v>
      </c>
      <c r="D214" s="72" t="s">
        <v>15252</v>
      </c>
      <c r="E214" s="72" t="s">
        <v>6935</v>
      </c>
      <c r="F214" s="72" t="s">
        <v>15281</v>
      </c>
      <c r="G214" s="45"/>
      <c r="H214" s="45"/>
      <c r="I214" s="45"/>
      <c r="J214" s="45"/>
    </row>
    <row r="215" spans="1:10" ht="13.5" customHeight="1" x14ac:dyDescent="0.2">
      <c r="A215" s="81">
        <v>51121819</v>
      </c>
      <c r="B215" s="69" t="str">
        <f t="shared" ref="B215:B269" ca="1" si="14">IFERROR(INDEX(UNSPSCDes,MATCH(INDIRECT(ADDRESS(ROW(),COLUMN()-1,4)),UNSPSCCode,0)),"")</f>
        <v>Ezetimiba</v>
      </c>
      <c r="C215" s="81" t="s">
        <v>16989</v>
      </c>
      <c r="D215" s="81">
        <v>3</v>
      </c>
      <c r="E215" s="71">
        <v>1300</v>
      </c>
      <c r="F215" s="70">
        <f t="shared" ref="F215:F269" ca="1" si="15">INDIRECT(ADDRESS(ROW(),COLUMN()-2,4))*INDIRECT(ADDRESS(ROW(),COLUMN()-1,4))</f>
        <v>3900</v>
      </c>
      <c r="G215" s="45"/>
      <c r="H215" s="45"/>
      <c r="I215" s="45"/>
      <c r="J215" s="45"/>
    </row>
    <row r="216" spans="1:10" ht="13.5" customHeight="1" x14ac:dyDescent="0.2">
      <c r="A216" s="81">
        <v>51121706</v>
      </c>
      <c r="B216" s="69" t="str">
        <f t="shared" ca="1" si="14"/>
        <v>Isradipina</v>
      </c>
      <c r="C216" s="81" t="s">
        <v>16989</v>
      </c>
      <c r="D216" s="81">
        <v>3</v>
      </c>
      <c r="E216" s="71">
        <v>900</v>
      </c>
      <c r="F216" s="70">
        <f t="shared" ca="1" si="15"/>
        <v>2700</v>
      </c>
      <c r="G216" s="45"/>
      <c r="H216" s="45"/>
      <c r="I216" s="45"/>
      <c r="J216" s="45"/>
    </row>
    <row r="217" spans="1:10" ht="13.5" customHeight="1" x14ac:dyDescent="0.2">
      <c r="A217" s="81">
        <v>51141706</v>
      </c>
      <c r="B217" s="69" t="str">
        <f t="shared" ca="1" si="14"/>
        <v>Citicolina</v>
      </c>
      <c r="C217" s="81" t="s">
        <v>16989</v>
      </c>
      <c r="D217" s="81">
        <v>3</v>
      </c>
      <c r="E217" s="71">
        <v>2800</v>
      </c>
      <c r="F217" s="70">
        <f t="shared" ca="1" si="15"/>
        <v>8400</v>
      </c>
      <c r="G217" s="45"/>
      <c r="H217" s="45"/>
      <c r="I217" s="45"/>
      <c r="J217" s="45"/>
    </row>
    <row r="218" spans="1:10" ht="13.5" customHeight="1" x14ac:dyDescent="0.2">
      <c r="A218" s="81">
        <v>51121765</v>
      </c>
      <c r="B218" s="69" t="str">
        <f t="shared" ca="1" si="14"/>
        <v>Metoprolol</v>
      </c>
      <c r="C218" s="81" t="s">
        <v>16989</v>
      </c>
      <c r="D218" s="81">
        <v>3</v>
      </c>
      <c r="E218" s="71">
        <v>1500</v>
      </c>
      <c r="F218" s="70">
        <f t="shared" ca="1" si="15"/>
        <v>4500</v>
      </c>
      <c r="G218" s="45"/>
      <c r="H218" s="45"/>
      <c r="I218" s="45"/>
      <c r="J218" s="45"/>
    </row>
    <row r="219" spans="1:10" ht="13.5" customHeight="1" x14ac:dyDescent="0.2">
      <c r="A219" s="81">
        <v>51181608</v>
      </c>
      <c r="B219" s="69" t="str">
        <f t="shared" ca="1" si="14"/>
        <v>Levotiroxina</v>
      </c>
      <c r="C219" s="81" t="s">
        <v>16989</v>
      </c>
      <c r="D219" s="81">
        <v>3</v>
      </c>
      <c r="E219" s="71">
        <v>950</v>
      </c>
      <c r="F219" s="70">
        <f t="shared" ca="1" si="15"/>
        <v>2850</v>
      </c>
      <c r="G219" s="45"/>
      <c r="H219" s="45"/>
      <c r="I219" s="45"/>
      <c r="J219" s="45"/>
    </row>
    <row r="220" spans="1:10" ht="13.5" customHeight="1" x14ac:dyDescent="0.2">
      <c r="A220" s="81">
        <v>51181608</v>
      </c>
      <c r="B220" s="69" t="str">
        <f t="shared" ca="1" si="14"/>
        <v>Levotiroxina</v>
      </c>
      <c r="C220" s="81" t="s">
        <v>16989</v>
      </c>
      <c r="D220" s="81">
        <v>3</v>
      </c>
      <c r="E220" s="71">
        <v>2300</v>
      </c>
      <c r="F220" s="70">
        <f t="shared" ca="1" si="15"/>
        <v>6900</v>
      </c>
      <c r="G220" s="45"/>
      <c r="H220" s="45"/>
      <c r="I220" s="45"/>
      <c r="J220" s="45"/>
    </row>
    <row r="221" spans="1:10" ht="13.5" customHeight="1" x14ac:dyDescent="0.2">
      <c r="A221" s="81">
        <v>51181516</v>
      </c>
      <c r="B221" s="69" t="str">
        <f t="shared" ca="1" si="14"/>
        <v>Glibenclamida o gliburida</v>
      </c>
      <c r="C221" s="81" t="s">
        <v>16989</v>
      </c>
      <c r="D221" s="81">
        <v>3</v>
      </c>
      <c r="E221" s="71">
        <v>2800</v>
      </c>
      <c r="F221" s="70">
        <f t="shared" ca="1" si="15"/>
        <v>8400</v>
      </c>
      <c r="G221" s="45"/>
      <c r="H221" s="45"/>
      <c r="I221" s="45"/>
      <c r="J221" s="45"/>
    </row>
    <row r="222" spans="1:10" ht="13.5" customHeight="1" x14ac:dyDescent="0.2">
      <c r="A222" s="81">
        <v>51181608</v>
      </c>
      <c r="B222" s="69" t="str">
        <f t="shared" ca="1" si="14"/>
        <v>Levotiroxina</v>
      </c>
      <c r="C222" s="81" t="s">
        <v>16989</v>
      </c>
      <c r="D222" s="81">
        <v>3</v>
      </c>
      <c r="E222" s="71">
        <v>1300</v>
      </c>
      <c r="F222" s="70">
        <f t="shared" ca="1" si="15"/>
        <v>3900</v>
      </c>
      <c r="G222" s="45"/>
      <c r="H222" s="45"/>
      <c r="I222" s="45"/>
      <c r="J222" s="45"/>
    </row>
    <row r="223" spans="1:10" ht="13.5" customHeight="1" x14ac:dyDescent="0.2">
      <c r="A223" s="81">
        <v>51121710</v>
      </c>
      <c r="B223" s="69" t="str">
        <f t="shared" ca="1" si="14"/>
        <v>Losartán potásico</v>
      </c>
      <c r="C223" s="81" t="s">
        <v>16989</v>
      </c>
      <c r="D223" s="81">
        <v>3</v>
      </c>
      <c r="E223" s="71">
        <v>2800</v>
      </c>
      <c r="F223" s="70">
        <f t="shared" ca="1" si="15"/>
        <v>8400</v>
      </c>
      <c r="G223" s="45"/>
      <c r="H223" s="45"/>
      <c r="I223" s="45"/>
      <c r="J223" s="45"/>
    </row>
    <row r="224" spans="1:10" ht="13.5" customHeight="1" x14ac:dyDescent="0.2">
      <c r="A224" s="81">
        <v>51191515</v>
      </c>
      <c r="B224" s="69" t="str">
        <f t="shared" ca="1" si="14"/>
        <v>Hidroclorotiazida</v>
      </c>
      <c r="C224" s="81" t="s">
        <v>16989</v>
      </c>
      <c r="D224" s="81">
        <v>3</v>
      </c>
      <c r="E224" s="71">
        <v>2200</v>
      </c>
      <c r="F224" s="70">
        <f t="shared" ca="1" si="15"/>
        <v>6600</v>
      </c>
      <c r="G224" s="45"/>
      <c r="H224" s="45"/>
      <c r="I224" s="45"/>
      <c r="J224" s="45"/>
    </row>
    <row r="225" spans="1:10" ht="13.5" customHeight="1" x14ac:dyDescent="0.2">
      <c r="A225" s="81">
        <v>51121735</v>
      </c>
      <c r="B225" s="69" t="str">
        <f t="shared" ca="1" si="14"/>
        <v>Candesartán cilexetilo</v>
      </c>
      <c r="C225" s="81" t="s">
        <v>16989</v>
      </c>
      <c r="D225" s="81">
        <v>3</v>
      </c>
      <c r="E225" s="71">
        <v>1500</v>
      </c>
      <c r="F225" s="70">
        <f t="shared" ca="1" si="15"/>
        <v>4500</v>
      </c>
      <c r="G225" s="45"/>
      <c r="H225" s="45"/>
      <c r="I225" s="45"/>
      <c r="J225" s="45"/>
    </row>
    <row r="226" spans="1:10" ht="13.5" customHeight="1" x14ac:dyDescent="0.2">
      <c r="A226" s="81">
        <v>51101805</v>
      </c>
      <c r="B226" s="69" t="str">
        <f t="shared" ca="1" si="14"/>
        <v>Clotrimazol</v>
      </c>
      <c r="C226" s="81" t="s">
        <v>1450</v>
      </c>
      <c r="D226" s="81">
        <v>30</v>
      </c>
      <c r="E226" s="71">
        <v>175</v>
      </c>
      <c r="F226" s="70">
        <f t="shared" ca="1" si="15"/>
        <v>5250</v>
      </c>
      <c r="G226" s="45"/>
      <c r="H226" s="45"/>
      <c r="I226" s="45"/>
      <c r="J226" s="45"/>
    </row>
    <row r="227" spans="1:10" ht="13.5" customHeight="1" x14ac:dyDescent="0.2">
      <c r="A227" s="81">
        <v>51241205</v>
      </c>
      <c r="B227" s="69" t="str">
        <f t="shared" ca="1" si="14"/>
        <v>Calamina</v>
      </c>
      <c r="C227" s="81" t="s">
        <v>1450</v>
      </c>
      <c r="D227" s="81">
        <v>10</v>
      </c>
      <c r="E227" s="71">
        <v>160</v>
      </c>
      <c r="F227" s="70">
        <f t="shared" ca="1" si="15"/>
        <v>1600</v>
      </c>
      <c r="G227" s="45"/>
      <c r="H227" s="45"/>
      <c r="I227" s="45"/>
      <c r="J227" s="45"/>
    </row>
    <row r="228" spans="1:10" ht="13.5" customHeight="1" x14ac:dyDescent="0.2">
      <c r="A228" s="81">
        <v>51181608</v>
      </c>
      <c r="B228" s="69" t="str">
        <f t="shared" ca="1" si="14"/>
        <v>Levotiroxina</v>
      </c>
      <c r="C228" s="81" t="s">
        <v>16989</v>
      </c>
      <c r="D228" s="81">
        <v>3</v>
      </c>
      <c r="E228" s="71">
        <v>1700</v>
      </c>
      <c r="F228" s="70">
        <f t="shared" ca="1" si="15"/>
        <v>5100</v>
      </c>
      <c r="G228" s="45"/>
      <c r="H228" s="45"/>
      <c r="I228" s="45"/>
      <c r="J228" s="45"/>
    </row>
    <row r="229" spans="1:10" ht="13.5" customHeight="1" x14ac:dyDescent="0.2">
      <c r="A229" s="81">
        <v>51121710</v>
      </c>
      <c r="B229" s="69" t="str">
        <f t="shared" ca="1" si="14"/>
        <v>Losartán potásico</v>
      </c>
      <c r="C229" s="81" t="s">
        <v>16989</v>
      </c>
      <c r="D229" s="81">
        <v>3</v>
      </c>
      <c r="E229" s="71">
        <v>1800</v>
      </c>
      <c r="F229" s="70">
        <f t="shared" ca="1" si="15"/>
        <v>5400</v>
      </c>
      <c r="G229" s="45"/>
      <c r="H229" s="45"/>
      <c r="I229" s="45"/>
      <c r="J229" s="45"/>
    </row>
    <row r="230" spans="1:10" ht="13.5" customHeight="1" x14ac:dyDescent="0.2">
      <c r="A230" s="81">
        <v>51121735</v>
      </c>
      <c r="B230" s="69" t="str">
        <f t="shared" ca="1" si="14"/>
        <v>Candesartán cilexetilo</v>
      </c>
      <c r="C230" s="81" t="s">
        <v>16989</v>
      </c>
      <c r="D230" s="81">
        <v>3</v>
      </c>
      <c r="E230" s="71">
        <v>1900</v>
      </c>
      <c r="F230" s="70">
        <f t="shared" ca="1" si="15"/>
        <v>5700</v>
      </c>
      <c r="G230" s="45"/>
      <c r="H230" s="45"/>
      <c r="I230" s="45"/>
      <c r="J230" s="45"/>
    </row>
    <row r="231" spans="1:10" ht="13.5" customHeight="1" x14ac:dyDescent="0.2">
      <c r="A231" s="81">
        <v>51141515</v>
      </c>
      <c r="B231" s="69" t="str">
        <f t="shared" ca="1" si="14"/>
        <v>Etotoína</v>
      </c>
      <c r="C231" s="81" t="s">
        <v>16989</v>
      </c>
      <c r="D231" s="81">
        <v>3</v>
      </c>
      <c r="E231" s="71">
        <v>990</v>
      </c>
      <c r="F231" s="70">
        <f t="shared" ca="1" si="15"/>
        <v>2970</v>
      </c>
      <c r="G231" s="45"/>
      <c r="H231" s="45"/>
      <c r="I231" s="45"/>
      <c r="J231" s="45"/>
    </row>
    <row r="232" spans="1:10" ht="13.5" customHeight="1" x14ac:dyDescent="0.2">
      <c r="A232" s="81">
        <v>51121818</v>
      </c>
      <c r="B232" s="69" t="str">
        <f t="shared" ca="1" si="14"/>
        <v>Atorvastatina</v>
      </c>
      <c r="C232" s="81" t="s">
        <v>16989</v>
      </c>
      <c r="D232" s="81">
        <v>3</v>
      </c>
      <c r="E232" s="71">
        <v>8000</v>
      </c>
      <c r="F232" s="70">
        <f t="shared" ca="1" si="15"/>
        <v>24000</v>
      </c>
      <c r="G232" s="45"/>
      <c r="H232" s="45"/>
      <c r="I232" s="45"/>
      <c r="J232" s="45"/>
    </row>
    <row r="233" spans="1:10" ht="13.5" customHeight="1" x14ac:dyDescent="0.2">
      <c r="A233" s="81">
        <v>51101811</v>
      </c>
      <c r="B233" s="69" t="str">
        <f t="shared" ca="1" si="14"/>
        <v>Ketoconazol</v>
      </c>
      <c r="C233" s="81" t="s">
        <v>1450</v>
      </c>
      <c r="D233" s="81">
        <v>30</v>
      </c>
      <c r="E233" s="71">
        <v>80</v>
      </c>
      <c r="F233" s="70">
        <f t="shared" ca="1" si="15"/>
        <v>2400</v>
      </c>
      <c r="G233" s="45"/>
      <c r="H233" s="45"/>
      <c r="I233" s="45"/>
      <c r="J233" s="45"/>
    </row>
    <row r="234" spans="1:10" ht="13.5" customHeight="1" x14ac:dyDescent="0.2">
      <c r="A234" s="81">
        <v>51142001</v>
      </c>
      <c r="B234" s="69" t="str">
        <f t="shared" ca="1" si="14"/>
        <v>Acetaminofén</v>
      </c>
      <c r="C234" s="81" t="s">
        <v>1450</v>
      </c>
      <c r="D234" s="81">
        <v>56</v>
      </c>
      <c r="E234" s="71">
        <v>175</v>
      </c>
      <c r="F234" s="70">
        <f t="shared" ca="1" si="15"/>
        <v>9800</v>
      </c>
      <c r="G234" s="45"/>
      <c r="H234" s="45"/>
      <c r="I234" s="45"/>
      <c r="J234" s="45"/>
    </row>
    <row r="235" spans="1:10" ht="13.5" customHeight="1" x14ac:dyDescent="0.2">
      <c r="A235" s="81">
        <v>51121704</v>
      </c>
      <c r="B235" s="69" t="str">
        <f t="shared" ca="1" si="14"/>
        <v>Lisinopril</v>
      </c>
      <c r="C235" s="81" t="s">
        <v>16989</v>
      </c>
      <c r="D235" s="81">
        <v>3</v>
      </c>
      <c r="E235" s="71">
        <v>4400</v>
      </c>
      <c r="F235" s="70">
        <f t="shared" ca="1" si="15"/>
        <v>13200</v>
      </c>
      <c r="G235" s="45"/>
      <c r="H235" s="45"/>
      <c r="I235" s="45"/>
      <c r="J235" s="45"/>
    </row>
    <row r="236" spans="1:10" ht="13.5" customHeight="1" x14ac:dyDescent="0.2">
      <c r="A236" s="81">
        <v>51142002</v>
      </c>
      <c r="B236" s="69" t="str">
        <f t="shared" ca="1" si="14"/>
        <v>Ácido acetilsalicílico</v>
      </c>
      <c r="C236" s="81" t="s">
        <v>16989</v>
      </c>
      <c r="D236" s="81">
        <v>3</v>
      </c>
      <c r="E236" s="71">
        <v>408</v>
      </c>
      <c r="F236" s="70">
        <f t="shared" ca="1" si="15"/>
        <v>1224</v>
      </c>
      <c r="G236" s="45"/>
      <c r="H236" s="45"/>
      <c r="I236" s="45"/>
      <c r="J236" s="45"/>
    </row>
    <row r="237" spans="1:10" ht="13.5" customHeight="1" x14ac:dyDescent="0.2">
      <c r="A237" s="81">
        <v>51121735</v>
      </c>
      <c r="B237" s="69" t="str">
        <f t="shared" ca="1" si="14"/>
        <v>Candesartán cilexetilo</v>
      </c>
      <c r="C237" s="81" t="s">
        <v>16989</v>
      </c>
      <c r="D237" s="81">
        <v>3</v>
      </c>
      <c r="E237" s="71">
        <v>5000</v>
      </c>
      <c r="F237" s="70">
        <f t="shared" ca="1" si="15"/>
        <v>15000</v>
      </c>
      <c r="G237" s="45"/>
      <c r="H237" s="45"/>
      <c r="I237" s="45"/>
      <c r="J237" s="45"/>
    </row>
    <row r="238" spans="1:10" ht="13.5" customHeight="1" x14ac:dyDescent="0.2">
      <c r="A238" s="81">
        <v>51121737</v>
      </c>
      <c r="B238" s="69" t="str">
        <f t="shared" ca="1" si="14"/>
        <v>Clorhidrato de benazepril</v>
      </c>
      <c r="C238" s="81" t="s">
        <v>16989</v>
      </c>
      <c r="D238" s="81">
        <v>3</v>
      </c>
      <c r="E238" s="71">
        <v>1600</v>
      </c>
      <c r="F238" s="70">
        <f t="shared" ca="1" si="15"/>
        <v>4800</v>
      </c>
      <c r="G238" s="45"/>
      <c r="H238" s="45"/>
      <c r="I238" s="45"/>
      <c r="J238" s="45"/>
    </row>
    <row r="239" spans="1:10" ht="13.5" customHeight="1" x14ac:dyDescent="0.2">
      <c r="A239" s="81">
        <v>51121745</v>
      </c>
      <c r="B239" s="69" t="str">
        <f t="shared" ca="1" si="14"/>
        <v>Dihidrato de enalaprilato</v>
      </c>
      <c r="C239" s="81" t="s">
        <v>16989</v>
      </c>
      <c r="D239" s="81">
        <v>3</v>
      </c>
      <c r="E239" s="71">
        <v>2300</v>
      </c>
      <c r="F239" s="70">
        <f t="shared" ca="1" si="15"/>
        <v>6900</v>
      </c>
      <c r="G239" s="45"/>
      <c r="H239" s="45"/>
      <c r="I239" s="45"/>
      <c r="J239" s="45"/>
    </row>
    <row r="240" spans="1:10" ht="13.5" customHeight="1" x14ac:dyDescent="0.2">
      <c r="A240" s="81">
        <v>51101805</v>
      </c>
      <c r="B240" s="69" t="str">
        <f t="shared" ca="1" si="14"/>
        <v>Clotrimazol</v>
      </c>
      <c r="C240" s="81" t="s">
        <v>1450</v>
      </c>
      <c r="D240" s="81">
        <v>27</v>
      </c>
      <c r="E240" s="71">
        <v>90</v>
      </c>
      <c r="F240" s="70">
        <f t="shared" ca="1" si="15"/>
        <v>2430</v>
      </c>
      <c r="G240" s="45"/>
      <c r="H240" s="45"/>
      <c r="I240" s="45"/>
      <c r="J240" s="45"/>
    </row>
    <row r="241" spans="1:10" ht="13.5" customHeight="1" x14ac:dyDescent="0.2">
      <c r="A241" s="81">
        <v>51121715</v>
      </c>
      <c r="B241" s="69" t="str">
        <f t="shared" ca="1" si="14"/>
        <v>Enalapril</v>
      </c>
      <c r="C241" s="81" t="s">
        <v>16989</v>
      </c>
      <c r="D241" s="81">
        <v>15</v>
      </c>
      <c r="E241" s="71">
        <v>180</v>
      </c>
      <c r="F241" s="70">
        <f t="shared" ca="1" si="15"/>
        <v>2700</v>
      </c>
      <c r="G241" s="45"/>
      <c r="H241" s="45"/>
      <c r="I241" s="45"/>
      <c r="J241" s="45"/>
    </row>
    <row r="242" spans="1:10" ht="13.5" customHeight="1" x14ac:dyDescent="0.2">
      <c r="A242" s="81">
        <v>51121715</v>
      </c>
      <c r="B242" s="69" t="str">
        <f t="shared" ca="1" si="14"/>
        <v>Enalapril</v>
      </c>
      <c r="C242" s="81" t="s">
        <v>16989</v>
      </c>
      <c r="D242" s="81">
        <v>9</v>
      </c>
      <c r="E242" s="71">
        <v>200</v>
      </c>
      <c r="F242" s="70">
        <f t="shared" ca="1" si="15"/>
        <v>1800</v>
      </c>
      <c r="G242" s="45"/>
      <c r="H242" s="45"/>
      <c r="I242" s="45"/>
      <c r="J242" s="45"/>
    </row>
    <row r="243" spans="1:10" ht="13.5" customHeight="1" x14ac:dyDescent="0.2">
      <c r="A243" s="81">
        <v>51191510</v>
      </c>
      <c r="B243" s="69" t="str">
        <f t="shared" ca="1" si="14"/>
        <v>Furosemida</v>
      </c>
      <c r="C243" s="81" t="s">
        <v>1450</v>
      </c>
      <c r="D243" s="81">
        <v>9</v>
      </c>
      <c r="E243" s="71">
        <v>12</v>
      </c>
      <c r="F243" s="70">
        <f t="shared" ca="1" si="15"/>
        <v>108</v>
      </c>
      <c r="G243" s="45"/>
      <c r="H243" s="45"/>
      <c r="I243" s="45"/>
      <c r="J243" s="45"/>
    </row>
    <row r="244" spans="1:10" ht="13.5" customHeight="1" x14ac:dyDescent="0.2">
      <c r="A244" s="81">
        <v>51121743</v>
      </c>
      <c r="B244" s="69" t="str">
        <f t="shared" ca="1" si="14"/>
        <v>Besilato de amlodipina</v>
      </c>
      <c r="C244" s="81" t="s">
        <v>16989</v>
      </c>
      <c r="D244" s="81">
        <v>30</v>
      </c>
      <c r="E244" s="71">
        <v>270</v>
      </c>
      <c r="F244" s="70">
        <f t="shared" ca="1" si="15"/>
        <v>8100</v>
      </c>
      <c r="G244" s="45"/>
      <c r="H244" s="45"/>
      <c r="I244" s="45"/>
      <c r="J244" s="45"/>
    </row>
    <row r="245" spans="1:10" ht="13.5" customHeight="1" x14ac:dyDescent="0.2">
      <c r="A245" s="81">
        <v>51121743</v>
      </c>
      <c r="B245" s="69" t="str">
        <f t="shared" ca="1" si="14"/>
        <v>Besilato de amlodipina</v>
      </c>
      <c r="C245" s="81" t="s">
        <v>16989</v>
      </c>
      <c r="D245" s="81">
        <v>21</v>
      </c>
      <c r="E245" s="71">
        <v>280</v>
      </c>
      <c r="F245" s="70">
        <f t="shared" ca="1" si="15"/>
        <v>5880</v>
      </c>
      <c r="G245" s="45"/>
      <c r="H245" s="45"/>
      <c r="I245" s="45"/>
      <c r="J245" s="45"/>
    </row>
    <row r="246" spans="1:10" ht="13.5" customHeight="1" x14ac:dyDescent="0.2">
      <c r="A246" s="81">
        <v>51191515</v>
      </c>
      <c r="B246" s="69" t="str">
        <f t="shared" ca="1" si="14"/>
        <v>Hidroclorotiazida</v>
      </c>
      <c r="C246" s="81" t="s">
        <v>16989</v>
      </c>
      <c r="D246" s="81">
        <v>21</v>
      </c>
      <c r="E246" s="71">
        <v>400</v>
      </c>
      <c r="F246" s="70">
        <f t="shared" ca="1" si="15"/>
        <v>8400</v>
      </c>
      <c r="G246" s="45"/>
      <c r="H246" s="45"/>
      <c r="I246" s="45"/>
      <c r="J246" s="45"/>
    </row>
    <row r="247" spans="1:10" ht="13.5" customHeight="1" x14ac:dyDescent="0.2">
      <c r="A247" s="85">
        <v>51131503</v>
      </c>
      <c r="B247" s="69" t="str">
        <f t="shared" ca="1" si="14"/>
        <v>Sulfato ferroso</v>
      </c>
      <c r="C247" s="81" t="s">
        <v>1450</v>
      </c>
      <c r="D247" s="81">
        <v>21</v>
      </c>
      <c r="E247" s="71">
        <v>340</v>
      </c>
      <c r="F247" s="70">
        <f t="shared" ca="1" si="15"/>
        <v>7140</v>
      </c>
      <c r="G247" s="45"/>
      <c r="H247" s="45"/>
      <c r="I247" s="45"/>
      <c r="J247" s="45"/>
    </row>
    <row r="248" spans="1:10" ht="13.5" customHeight="1" x14ac:dyDescent="0.2">
      <c r="A248" s="85">
        <v>51101542</v>
      </c>
      <c r="B248" s="69" t="str">
        <f t="shared" ca="1" si="14"/>
        <v>Ciprofloxacina</v>
      </c>
      <c r="C248" s="81" t="s">
        <v>16989</v>
      </c>
      <c r="D248" s="81">
        <v>9</v>
      </c>
      <c r="E248" s="71">
        <v>785</v>
      </c>
      <c r="F248" s="70">
        <f t="shared" ca="1" si="15"/>
        <v>7065</v>
      </c>
      <c r="G248" s="45"/>
      <c r="H248" s="45"/>
      <c r="I248" s="45"/>
      <c r="J248" s="45"/>
    </row>
    <row r="249" spans="1:10" ht="13.5" customHeight="1" x14ac:dyDescent="0.2">
      <c r="A249" s="85">
        <v>51131501</v>
      </c>
      <c r="B249" s="69" t="str">
        <f t="shared" ca="1" si="14"/>
        <v>Fumarato ferroso</v>
      </c>
      <c r="C249" s="81" t="s">
        <v>16989</v>
      </c>
      <c r="D249" s="81">
        <v>16.5</v>
      </c>
      <c r="E249" s="71">
        <v>235</v>
      </c>
      <c r="F249" s="70">
        <f t="shared" ca="1" si="15"/>
        <v>3877.5</v>
      </c>
      <c r="G249" s="45"/>
      <c r="H249" s="45"/>
      <c r="I249" s="45"/>
      <c r="J249" s="45"/>
    </row>
    <row r="250" spans="1:10" ht="13.5" customHeight="1" x14ac:dyDescent="0.2">
      <c r="A250" s="85">
        <v>51142405</v>
      </c>
      <c r="B250" s="69" t="str">
        <f t="shared" ca="1" si="14"/>
        <v>Combinación de ácido acetilsalicílico paracetamol</v>
      </c>
      <c r="C250" s="81" t="s">
        <v>16989</v>
      </c>
      <c r="D250" s="81">
        <v>9</v>
      </c>
      <c r="E250" s="71">
        <v>1000</v>
      </c>
      <c r="F250" s="70">
        <f t="shared" ca="1" si="15"/>
        <v>9000</v>
      </c>
      <c r="G250" s="45"/>
      <c r="H250" s="45"/>
      <c r="I250" s="45"/>
      <c r="J250" s="45"/>
    </row>
    <row r="251" spans="1:10" ht="13.5" customHeight="1" x14ac:dyDescent="0.2">
      <c r="A251" s="85">
        <v>51142001</v>
      </c>
      <c r="B251" s="69" t="str">
        <f t="shared" ca="1" si="14"/>
        <v>Acetaminofén</v>
      </c>
      <c r="C251" s="81" t="s">
        <v>16989</v>
      </c>
      <c r="D251" s="81">
        <v>12</v>
      </c>
      <c r="E251" s="71">
        <v>110</v>
      </c>
      <c r="F251" s="70">
        <f t="shared" ca="1" si="15"/>
        <v>1320</v>
      </c>
      <c r="G251" s="45"/>
      <c r="H251" s="45"/>
      <c r="I251" s="45"/>
      <c r="J251" s="45"/>
    </row>
    <row r="252" spans="1:10" ht="13.5" customHeight="1" x14ac:dyDescent="0.2">
      <c r="A252" s="85">
        <v>51131503</v>
      </c>
      <c r="B252" s="69" t="str">
        <f t="shared" ca="1" si="14"/>
        <v>Sulfato ferroso</v>
      </c>
      <c r="C252" s="81" t="s">
        <v>1450</v>
      </c>
      <c r="D252" s="81">
        <v>12</v>
      </c>
      <c r="E252" s="71">
        <v>410</v>
      </c>
      <c r="F252" s="70">
        <f t="shared" ca="1" si="15"/>
        <v>4920</v>
      </c>
      <c r="G252" s="45"/>
      <c r="H252" s="45"/>
      <c r="I252" s="45"/>
      <c r="J252" s="45"/>
    </row>
    <row r="253" spans="1:10" ht="13.5" customHeight="1" x14ac:dyDescent="0.2">
      <c r="A253" s="85">
        <v>51142405</v>
      </c>
      <c r="B253" s="69" t="str">
        <f t="shared" ca="1" si="14"/>
        <v>Combinación de ácido acetilsalicílico paracetamol</v>
      </c>
      <c r="C253" s="81" t="s">
        <v>1450</v>
      </c>
      <c r="D253" s="81">
        <v>9</v>
      </c>
      <c r="E253" s="71">
        <v>410</v>
      </c>
      <c r="F253" s="70">
        <f t="shared" ca="1" si="15"/>
        <v>3690</v>
      </c>
      <c r="G253" s="45"/>
      <c r="H253" s="45"/>
      <c r="I253" s="45"/>
      <c r="J253" s="45"/>
    </row>
    <row r="254" spans="1:10" ht="13.5" customHeight="1" x14ac:dyDescent="0.2">
      <c r="A254" s="85">
        <v>51101603</v>
      </c>
      <c r="B254" s="69" t="str">
        <f t="shared" ca="1" si="14"/>
        <v>Metronidazol</v>
      </c>
      <c r="C254" s="81" t="s">
        <v>1450</v>
      </c>
      <c r="D254" s="81">
        <v>36</v>
      </c>
      <c r="E254" s="71">
        <v>400</v>
      </c>
      <c r="F254" s="70">
        <f t="shared" ca="1" si="15"/>
        <v>14400</v>
      </c>
      <c r="G254" s="45"/>
      <c r="H254" s="45"/>
      <c r="I254" s="45"/>
      <c r="J254" s="45"/>
    </row>
    <row r="255" spans="1:10" ht="13.5" customHeight="1" x14ac:dyDescent="0.2">
      <c r="A255" s="85">
        <v>51121753</v>
      </c>
      <c r="B255" s="69" t="str">
        <f t="shared" ca="1" si="14"/>
        <v>Irbesartán</v>
      </c>
      <c r="C255" s="81" t="s">
        <v>16989</v>
      </c>
      <c r="D255" s="81">
        <v>1</v>
      </c>
      <c r="E255" s="71">
        <v>2099</v>
      </c>
      <c r="F255" s="70">
        <f t="shared" ca="1" si="15"/>
        <v>2099</v>
      </c>
      <c r="G255" s="45"/>
      <c r="H255" s="45"/>
      <c r="I255" s="45"/>
      <c r="J255" s="45"/>
    </row>
    <row r="256" spans="1:10" ht="13.5" customHeight="1" x14ac:dyDescent="0.2">
      <c r="A256" s="85">
        <v>51171504</v>
      </c>
      <c r="B256" s="69" t="str">
        <f t="shared" ca="1" si="14"/>
        <v>Antiácidos de bicarbonato de sodio</v>
      </c>
      <c r="C256" s="81" t="s">
        <v>1450</v>
      </c>
      <c r="D256" s="81">
        <v>60</v>
      </c>
      <c r="E256" s="71">
        <v>140</v>
      </c>
      <c r="F256" s="70">
        <f t="shared" ca="1" si="15"/>
        <v>8400</v>
      </c>
      <c r="G256" s="45"/>
      <c r="H256" s="45"/>
      <c r="I256" s="45"/>
      <c r="J256" s="45"/>
    </row>
    <row r="257" spans="1:10" ht="13.5" customHeight="1" x14ac:dyDescent="0.2">
      <c r="A257" s="85">
        <v>51161811</v>
      </c>
      <c r="B257" s="69" t="str">
        <f t="shared" ca="1" si="14"/>
        <v>Bromhexina</v>
      </c>
      <c r="C257" s="81" t="s">
        <v>1450</v>
      </c>
      <c r="D257" s="81">
        <v>60</v>
      </c>
      <c r="E257" s="71">
        <v>110</v>
      </c>
      <c r="F257" s="70">
        <f t="shared" ca="1" si="15"/>
        <v>6600</v>
      </c>
      <c r="G257" s="45"/>
      <c r="H257" s="45"/>
      <c r="I257" s="45"/>
      <c r="J257" s="45"/>
    </row>
    <row r="258" spans="1:10" ht="13.5" customHeight="1" x14ac:dyDescent="0.2">
      <c r="A258" s="85">
        <v>51171909</v>
      </c>
      <c r="B258" s="69" t="str">
        <f t="shared" ca="1" si="14"/>
        <v>Omeprazol</v>
      </c>
      <c r="C258" s="81" t="s">
        <v>16989</v>
      </c>
      <c r="D258" s="81">
        <v>9</v>
      </c>
      <c r="E258" s="71">
        <v>555</v>
      </c>
      <c r="F258" s="70">
        <f t="shared" ca="1" si="15"/>
        <v>4995</v>
      </c>
      <c r="G258" s="45"/>
      <c r="H258" s="45"/>
      <c r="I258" s="45"/>
      <c r="J258" s="45"/>
    </row>
    <row r="259" spans="1:10" ht="13.5" customHeight="1" x14ac:dyDescent="0.2">
      <c r="A259" s="85">
        <v>51161811</v>
      </c>
      <c r="B259" s="69" t="str">
        <f t="shared" ca="1" si="14"/>
        <v>Bromhexina</v>
      </c>
      <c r="C259" s="81" t="s">
        <v>1450</v>
      </c>
      <c r="D259" s="81">
        <v>40</v>
      </c>
      <c r="E259" s="71">
        <v>105</v>
      </c>
      <c r="F259" s="70">
        <f t="shared" ca="1" si="15"/>
        <v>4200</v>
      </c>
      <c r="G259" s="45"/>
      <c r="H259" s="45"/>
      <c r="I259" s="45"/>
      <c r="J259" s="45"/>
    </row>
    <row r="260" spans="1:10" ht="13.5" customHeight="1" x14ac:dyDescent="0.2">
      <c r="A260" s="85">
        <v>51101701</v>
      </c>
      <c r="B260" s="69" t="str">
        <f t="shared" ca="1" si="14"/>
        <v>Albendazol</v>
      </c>
      <c r="C260" s="81" t="s">
        <v>1450</v>
      </c>
      <c r="D260" s="81">
        <v>23</v>
      </c>
      <c r="E260" s="71">
        <v>45</v>
      </c>
      <c r="F260" s="70">
        <f t="shared" ca="1" si="15"/>
        <v>1035</v>
      </c>
      <c r="G260" s="45"/>
      <c r="H260" s="45"/>
      <c r="I260" s="45"/>
      <c r="J260" s="45"/>
    </row>
    <row r="261" spans="1:10" ht="13.5" customHeight="1" x14ac:dyDescent="0.2">
      <c r="A261" s="85">
        <v>51101511</v>
      </c>
      <c r="B261" s="69" t="str">
        <f t="shared" ca="1" si="14"/>
        <v>Amoxicilina</v>
      </c>
      <c r="C261" s="81" t="s">
        <v>1450</v>
      </c>
      <c r="D261" s="81">
        <v>19</v>
      </c>
      <c r="E261" s="71">
        <v>425</v>
      </c>
      <c r="F261" s="70">
        <f t="shared" ca="1" si="15"/>
        <v>8075</v>
      </c>
      <c r="G261" s="45"/>
      <c r="H261" s="45"/>
      <c r="I261" s="45"/>
      <c r="J261" s="45"/>
    </row>
    <row r="262" spans="1:10" ht="13.5" customHeight="1" x14ac:dyDescent="0.2">
      <c r="A262" s="85">
        <v>51101542</v>
      </c>
      <c r="B262" s="69" t="str">
        <f t="shared" ca="1" si="14"/>
        <v>Ciprofloxacina</v>
      </c>
      <c r="C262" s="81" t="s">
        <v>16989</v>
      </c>
      <c r="D262" s="81">
        <v>9</v>
      </c>
      <c r="E262" s="71">
        <v>720</v>
      </c>
      <c r="F262" s="70">
        <f t="shared" ca="1" si="15"/>
        <v>6480</v>
      </c>
      <c r="G262" s="45"/>
      <c r="H262" s="45"/>
      <c r="I262" s="45"/>
      <c r="J262" s="45"/>
    </row>
    <row r="263" spans="1:10" ht="13.5" customHeight="1" x14ac:dyDescent="0.2">
      <c r="A263" s="85">
        <v>53131608</v>
      </c>
      <c r="B263" s="69" t="str">
        <f t="shared" ca="1" si="14"/>
        <v>Jabones</v>
      </c>
      <c r="C263" s="81" t="s">
        <v>1450</v>
      </c>
      <c r="D263" s="81">
        <v>17</v>
      </c>
      <c r="E263" s="71">
        <v>12</v>
      </c>
      <c r="F263" s="70">
        <f t="shared" ca="1" si="15"/>
        <v>204</v>
      </c>
      <c r="G263" s="45"/>
      <c r="H263" s="45"/>
      <c r="I263" s="45"/>
      <c r="J263" s="45"/>
    </row>
    <row r="264" spans="1:10" ht="13.5" customHeight="1" x14ac:dyDescent="0.2">
      <c r="A264" s="85">
        <v>51121733</v>
      </c>
      <c r="B264" s="69" t="str">
        <f t="shared" ca="1" si="14"/>
        <v>Valsartán</v>
      </c>
      <c r="C264" s="81" t="s">
        <v>16989</v>
      </c>
      <c r="D264" s="81">
        <v>0.75</v>
      </c>
      <c r="E264" s="71">
        <v>1400</v>
      </c>
      <c r="F264" s="70">
        <f t="shared" ca="1" si="15"/>
        <v>1050</v>
      </c>
      <c r="G264" s="45"/>
      <c r="H264" s="45"/>
      <c r="I264" s="45"/>
      <c r="J264" s="45"/>
    </row>
    <row r="265" spans="1:10" ht="13.5" customHeight="1" x14ac:dyDescent="0.2">
      <c r="A265" s="85">
        <v>51171904</v>
      </c>
      <c r="B265" s="69" t="str">
        <f t="shared" ca="1" si="14"/>
        <v>Clorhidrato de ranitidina</v>
      </c>
      <c r="C265" s="81" t="s">
        <v>16989</v>
      </c>
      <c r="D265" s="81">
        <v>7</v>
      </c>
      <c r="E265" s="71">
        <v>165</v>
      </c>
      <c r="F265" s="70">
        <f t="shared" ca="1" si="15"/>
        <v>1155</v>
      </c>
      <c r="G265" s="45"/>
      <c r="H265" s="45"/>
      <c r="I265" s="45"/>
      <c r="J265" s="45"/>
    </row>
    <row r="266" spans="1:10" ht="13.5" customHeight="1" x14ac:dyDescent="0.2">
      <c r="A266" s="85">
        <v>51142104</v>
      </c>
      <c r="B266" s="69" t="str">
        <f t="shared" ca="1" si="14"/>
        <v>Diclofenaco sódico</v>
      </c>
      <c r="C266" s="81" t="s">
        <v>16989</v>
      </c>
      <c r="D266" s="81">
        <v>2</v>
      </c>
      <c r="E266" s="71">
        <v>1000</v>
      </c>
      <c r="F266" s="70">
        <f t="shared" ca="1" si="15"/>
        <v>2000</v>
      </c>
      <c r="G266" s="45"/>
      <c r="H266" s="45"/>
      <c r="I266" s="45"/>
      <c r="J266" s="45"/>
    </row>
    <row r="267" spans="1:10" ht="13.5" customHeight="1" x14ac:dyDescent="0.2">
      <c r="A267" s="85">
        <v>51142104</v>
      </c>
      <c r="B267" s="69" t="str">
        <f t="shared" ca="1" si="14"/>
        <v>Diclofenaco sódico</v>
      </c>
      <c r="C267" s="81" t="s">
        <v>16989</v>
      </c>
      <c r="D267" s="81">
        <v>3</v>
      </c>
      <c r="E267" s="71">
        <v>300</v>
      </c>
      <c r="F267" s="70">
        <f t="shared" ca="1" si="15"/>
        <v>900</v>
      </c>
      <c r="G267" s="45"/>
      <c r="H267" s="45"/>
      <c r="I267" s="45"/>
      <c r="J267" s="45"/>
    </row>
    <row r="268" spans="1:10" ht="13.5" customHeight="1" x14ac:dyDescent="0.2">
      <c r="A268" s="85">
        <v>51142106</v>
      </c>
      <c r="B268" s="69" t="str">
        <f t="shared" ca="1" si="14"/>
        <v>Ibuprofeno</v>
      </c>
      <c r="C268" s="81" t="s">
        <v>16989</v>
      </c>
      <c r="D268" s="81">
        <v>6</v>
      </c>
      <c r="E268" s="71">
        <v>450</v>
      </c>
      <c r="F268" s="70">
        <f t="shared" ca="1" si="15"/>
        <v>2700</v>
      </c>
      <c r="G268" s="45"/>
      <c r="H268" s="45"/>
      <c r="I268" s="45"/>
      <c r="J268" s="45"/>
    </row>
    <row r="269" spans="1:10" ht="13.5" customHeight="1" x14ac:dyDescent="0.2">
      <c r="A269" s="85">
        <v>51101603</v>
      </c>
      <c r="B269" s="69" t="str">
        <f t="shared" ca="1" si="14"/>
        <v>Metronidazol</v>
      </c>
      <c r="C269" s="81" t="s">
        <v>16989</v>
      </c>
      <c r="D269" s="81">
        <v>30</v>
      </c>
      <c r="E269" s="71">
        <v>162.75</v>
      </c>
      <c r="F269" s="70">
        <f t="shared" ca="1" si="15"/>
        <v>4882.5</v>
      </c>
      <c r="G269" s="45"/>
      <c r="H269" s="45"/>
      <c r="I269" s="45"/>
      <c r="J269" s="45"/>
    </row>
    <row r="270" spans="1:10" ht="14.1" customHeight="1" x14ac:dyDescent="0.2">
      <c r="A270" s="45"/>
      <c r="B270" s="45"/>
      <c r="C270" s="45"/>
      <c r="D270" s="45"/>
      <c r="E270" s="73" t="s">
        <v>12552</v>
      </c>
      <c r="F270" s="74">
        <f ca="1">SUM(Table313[MONTO TOTAL ESTIMADO])</f>
        <v>300000</v>
      </c>
      <c r="G270" s="45"/>
      <c r="H270" s="45" t="str">
        <f>C208</f>
        <v>Bienes</v>
      </c>
      <c r="I270" s="45" t="str">
        <f>E208</f>
        <v>No</v>
      </c>
      <c r="J270" s="45" t="str">
        <f>D208</f>
        <v>Compras Menores</v>
      </c>
    </row>
    <row r="271" spans="1:10" ht="14.1" customHeight="1" thickBot="1" x14ac:dyDescent="0.3"/>
    <row r="272" spans="1:10" ht="33.75" customHeight="1" thickBot="1" x14ac:dyDescent="0.25">
      <c r="A272" s="64" t="s">
        <v>16383</v>
      </c>
      <c r="B272" s="64" t="s">
        <v>161</v>
      </c>
      <c r="C272" s="64" t="s">
        <v>11726</v>
      </c>
      <c r="D272" s="64" t="s">
        <v>14380</v>
      </c>
      <c r="E272" s="64" t="s">
        <v>10964</v>
      </c>
      <c r="F272" s="64" t="s">
        <v>11097</v>
      </c>
      <c r="G272" s="45"/>
      <c r="H272" s="45"/>
      <c r="I272" s="45"/>
      <c r="J272" s="45"/>
    </row>
    <row r="273" spans="1:10" ht="13.5" customHeight="1" thickBot="1" x14ac:dyDescent="0.25">
      <c r="A273" s="86" t="s">
        <v>18836</v>
      </c>
      <c r="B273" s="86" t="s">
        <v>18837</v>
      </c>
      <c r="C273" s="66" t="s">
        <v>17798</v>
      </c>
      <c r="D273" s="66" t="s">
        <v>17483</v>
      </c>
      <c r="E273" s="66" t="s">
        <v>17854</v>
      </c>
      <c r="F273" s="66"/>
      <c r="G273" s="45"/>
      <c r="H273" s="45"/>
      <c r="I273" s="45"/>
      <c r="J273" s="45"/>
    </row>
    <row r="274" spans="1:10" ht="14.1" customHeight="1" thickBot="1" x14ac:dyDescent="0.25">
      <c r="A274" s="119" t="s">
        <v>14830</v>
      </c>
      <c r="B274" s="67" t="s">
        <v>8531</v>
      </c>
      <c r="C274" s="76">
        <v>44470</v>
      </c>
      <c r="D274" s="119" t="s">
        <v>9388</v>
      </c>
      <c r="E274" s="67" t="s">
        <v>13095</v>
      </c>
      <c r="F274" s="66" t="s">
        <v>3082</v>
      </c>
      <c r="G274" s="45"/>
      <c r="H274" s="45"/>
      <c r="I274" s="45"/>
      <c r="J274" s="45"/>
    </row>
    <row r="275" spans="1:10" ht="14.1" customHeight="1" thickBot="1" x14ac:dyDescent="0.25">
      <c r="A275" s="120"/>
      <c r="B275" s="67" t="s">
        <v>1787</v>
      </c>
      <c r="C275" s="88">
        <f>IF(C274="","",IF(AND(MONTH(C274)&gt;=1,MONTH(C274)&lt;=3),1,IF(AND(MONTH(C274)&gt;=4,MONTH(C274)&lt;=6),2,IF(AND(MONTH(C274)&gt;=7,MONTH(C274)&lt;=9),3,4))))</f>
        <v>4</v>
      </c>
      <c r="D275" s="120"/>
      <c r="E275" s="67" t="s">
        <v>2419</v>
      </c>
      <c r="F275" s="66" t="s">
        <v>14451</v>
      </c>
      <c r="G275" s="45"/>
      <c r="H275" s="45"/>
      <c r="I275" s="45"/>
      <c r="J275" s="45"/>
    </row>
    <row r="276" spans="1:10" ht="14.1" customHeight="1" thickBot="1" x14ac:dyDescent="0.25">
      <c r="A276" s="120"/>
      <c r="B276" s="67" t="s">
        <v>12944</v>
      </c>
      <c r="C276" s="76">
        <v>44561</v>
      </c>
      <c r="D276" s="120"/>
      <c r="E276" s="67" t="s">
        <v>3075</v>
      </c>
      <c r="F276" s="66" t="s">
        <v>4623</v>
      </c>
      <c r="G276" s="45"/>
      <c r="H276" s="45"/>
      <c r="I276" s="45"/>
      <c r="J276" s="45"/>
    </row>
    <row r="277" spans="1:10" ht="14.1" customHeight="1" thickBot="1" x14ac:dyDescent="0.25">
      <c r="A277" s="120"/>
      <c r="B277" s="67" t="s">
        <v>1787</v>
      </c>
      <c r="C277" s="88">
        <f>IF(C276="","",IF(AND(MONTH(C276)&gt;=1,MONTH(C276)&lt;=3),1,IF(AND(MONTH(C276)&gt;=4,MONTH(C276)&lt;=6),2,IF(AND(MONTH(C276)&gt;=7,MONTH(C276)&lt;=9),3,4))))</f>
        <v>4</v>
      </c>
      <c r="D277" s="120"/>
      <c r="E277" s="67" t="s">
        <v>13194</v>
      </c>
      <c r="F277" s="66" t="s">
        <v>4623</v>
      </c>
      <c r="G277" s="45"/>
      <c r="H277" s="45"/>
      <c r="I277" s="45"/>
      <c r="J277" s="45"/>
    </row>
    <row r="278" spans="1:10" ht="14.1" customHeight="1" thickBot="1" x14ac:dyDescent="0.25">
      <c r="A278" s="45"/>
      <c r="B278" s="45"/>
      <c r="C278" s="45"/>
      <c r="D278" s="45"/>
      <c r="E278" s="45"/>
      <c r="F278" s="45"/>
      <c r="G278" s="45"/>
      <c r="H278" s="45"/>
      <c r="I278" s="45"/>
      <c r="J278" s="45"/>
    </row>
    <row r="279" spans="1:10" ht="14.1" customHeight="1" thickBot="1" x14ac:dyDescent="0.25">
      <c r="A279" s="72" t="s">
        <v>15736</v>
      </c>
      <c r="B279" s="72" t="s">
        <v>16147</v>
      </c>
      <c r="C279" s="72" t="s">
        <v>15642</v>
      </c>
      <c r="D279" s="72" t="s">
        <v>15252</v>
      </c>
      <c r="E279" s="72" t="s">
        <v>6935</v>
      </c>
      <c r="F279" s="72" t="s">
        <v>15281</v>
      </c>
      <c r="G279" s="45"/>
      <c r="H279" s="45"/>
      <c r="I279" s="45"/>
      <c r="J279" s="45"/>
    </row>
    <row r="280" spans="1:10" ht="13.5" customHeight="1" x14ac:dyDescent="0.2">
      <c r="A280" s="81">
        <v>51121819</v>
      </c>
      <c r="B280" s="69" t="str">
        <f t="shared" ref="B280:B311" ca="1" si="16">IFERROR(INDEX(UNSPSCDes,MATCH(INDIRECT(ADDRESS(ROW(),COLUMN()-1,4)),UNSPSCCode,0)),"")</f>
        <v>Ezetimiba</v>
      </c>
      <c r="C280" s="81" t="s">
        <v>16989</v>
      </c>
      <c r="D280" s="81">
        <v>3</v>
      </c>
      <c r="E280" s="71">
        <v>1300</v>
      </c>
      <c r="F280" s="70">
        <f t="shared" ref="F280:F311" ca="1" si="17">INDIRECT(ADDRESS(ROW(),COLUMN()-2,4))*INDIRECT(ADDRESS(ROW(),COLUMN()-1,4))</f>
        <v>3900</v>
      </c>
      <c r="G280" s="45"/>
      <c r="H280" s="45"/>
      <c r="I280" s="45"/>
      <c r="J280" s="45"/>
    </row>
    <row r="281" spans="1:10" ht="13.5" customHeight="1" x14ac:dyDescent="0.2">
      <c r="A281" s="81">
        <v>51121706</v>
      </c>
      <c r="B281" s="69" t="str">
        <f t="shared" ca="1" si="16"/>
        <v>Isradipina</v>
      </c>
      <c r="C281" s="81" t="s">
        <v>16989</v>
      </c>
      <c r="D281" s="81">
        <v>3</v>
      </c>
      <c r="E281" s="71">
        <v>900</v>
      </c>
      <c r="F281" s="70">
        <f t="shared" ca="1" si="17"/>
        <v>2700</v>
      </c>
      <c r="G281" s="45"/>
      <c r="H281" s="45"/>
      <c r="I281" s="45"/>
      <c r="J281" s="45"/>
    </row>
    <row r="282" spans="1:10" ht="13.5" customHeight="1" x14ac:dyDescent="0.2">
      <c r="A282" s="81">
        <v>51141706</v>
      </c>
      <c r="B282" s="69" t="str">
        <f t="shared" ca="1" si="16"/>
        <v>Citicolina</v>
      </c>
      <c r="C282" s="81" t="s">
        <v>16989</v>
      </c>
      <c r="D282" s="81">
        <v>3</v>
      </c>
      <c r="E282" s="71">
        <v>2800</v>
      </c>
      <c r="F282" s="70">
        <f t="shared" ca="1" si="17"/>
        <v>8400</v>
      </c>
      <c r="G282" s="45"/>
      <c r="H282" s="45"/>
      <c r="I282" s="45"/>
      <c r="J282" s="45"/>
    </row>
    <row r="283" spans="1:10" ht="13.5" customHeight="1" x14ac:dyDescent="0.2">
      <c r="A283" s="81">
        <v>51121765</v>
      </c>
      <c r="B283" s="69" t="str">
        <f t="shared" ca="1" si="16"/>
        <v>Metoprolol</v>
      </c>
      <c r="C283" s="81" t="s">
        <v>16989</v>
      </c>
      <c r="D283" s="81">
        <v>3</v>
      </c>
      <c r="E283" s="71">
        <v>1500</v>
      </c>
      <c r="F283" s="70">
        <f t="shared" ca="1" si="17"/>
        <v>4500</v>
      </c>
      <c r="G283" s="45"/>
      <c r="H283" s="45"/>
      <c r="I283" s="45"/>
      <c r="J283" s="45"/>
    </row>
    <row r="284" spans="1:10" ht="13.5" customHeight="1" x14ac:dyDescent="0.2">
      <c r="A284" s="81">
        <v>51181608</v>
      </c>
      <c r="B284" s="69" t="str">
        <f t="shared" ca="1" si="16"/>
        <v>Levotiroxina</v>
      </c>
      <c r="C284" s="81" t="s">
        <v>16989</v>
      </c>
      <c r="D284" s="81">
        <v>3</v>
      </c>
      <c r="E284" s="71">
        <v>950</v>
      </c>
      <c r="F284" s="70">
        <f t="shared" ca="1" si="17"/>
        <v>2850</v>
      </c>
      <c r="G284" s="45"/>
      <c r="H284" s="45"/>
      <c r="I284" s="45"/>
      <c r="J284" s="45"/>
    </row>
    <row r="285" spans="1:10" ht="13.5" customHeight="1" x14ac:dyDescent="0.2">
      <c r="A285" s="81">
        <v>51181608</v>
      </c>
      <c r="B285" s="69" t="str">
        <f t="shared" ca="1" si="16"/>
        <v>Levotiroxina</v>
      </c>
      <c r="C285" s="81" t="s">
        <v>16989</v>
      </c>
      <c r="D285" s="81">
        <v>3</v>
      </c>
      <c r="E285" s="71">
        <v>2300</v>
      </c>
      <c r="F285" s="70">
        <f t="shared" ca="1" si="17"/>
        <v>6900</v>
      </c>
      <c r="G285" s="45"/>
      <c r="H285" s="45"/>
      <c r="I285" s="45"/>
      <c r="J285" s="45"/>
    </row>
    <row r="286" spans="1:10" ht="13.5" customHeight="1" x14ac:dyDescent="0.2">
      <c r="A286" s="81">
        <v>51181516</v>
      </c>
      <c r="B286" s="69" t="str">
        <f t="shared" ca="1" si="16"/>
        <v>Glibenclamida o gliburida</v>
      </c>
      <c r="C286" s="81" t="s">
        <v>16989</v>
      </c>
      <c r="D286" s="81">
        <v>3</v>
      </c>
      <c r="E286" s="71">
        <v>2800</v>
      </c>
      <c r="F286" s="70">
        <f t="shared" ca="1" si="17"/>
        <v>8400</v>
      </c>
      <c r="G286" s="45"/>
      <c r="H286" s="45"/>
      <c r="I286" s="45"/>
      <c r="J286" s="45"/>
    </row>
    <row r="287" spans="1:10" ht="13.5" customHeight="1" x14ac:dyDescent="0.2">
      <c r="A287" s="81">
        <v>51181608</v>
      </c>
      <c r="B287" s="69" t="str">
        <f t="shared" ca="1" si="16"/>
        <v>Levotiroxina</v>
      </c>
      <c r="C287" s="81" t="s">
        <v>16989</v>
      </c>
      <c r="D287" s="81">
        <v>3</v>
      </c>
      <c r="E287" s="71">
        <v>1300</v>
      </c>
      <c r="F287" s="70">
        <f t="shared" ca="1" si="17"/>
        <v>3900</v>
      </c>
      <c r="G287" s="45"/>
      <c r="H287" s="45"/>
      <c r="I287" s="45"/>
      <c r="J287" s="45"/>
    </row>
    <row r="288" spans="1:10" ht="13.5" customHeight="1" x14ac:dyDescent="0.2">
      <c r="A288" s="81">
        <v>51121710</v>
      </c>
      <c r="B288" s="69" t="str">
        <f t="shared" ca="1" si="16"/>
        <v>Losartán potásico</v>
      </c>
      <c r="C288" s="81" t="s">
        <v>16989</v>
      </c>
      <c r="D288" s="81">
        <v>3</v>
      </c>
      <c r="E288" s="71">
        <v>2800</v>
      </c>
      <c r="F288" s="70">
        <f t="shared" ca="1" si="17"/>
        <v>8400</v>
      </c>
      <c r="G288" s="45"/>
      <c r="H288" s="45"/>
      <c r="I288" s="45"/>
      <c r="J288" s="45"/>
    </row>
    <row r="289" spans="1:10" ht="13.5" customHeight="1" x14ac:dyDescent="0.2">
      <c r="A289" s="81">
        <v>51191515</v>
      </c>
      <c r="B289" s="69" t="str">
        <f t="shared" ca="1" si="16"/>
        <v>Hidroclorotiazida</v>
      </c>
      <c r="C289" s="81" t="s">
        <v>16989</v>
      </c>
      <c r="D289" s="81">
        <v>3</v>
      </c>
      <c r="E289" s="71">
        <v>2200</v>
      </c>
      <c r="F289" s="70">
        <f t="shared" ca="1" si="17"/>
        <v>6600</v>
      </c>
      <c r="G289" s="45"/>
      <c r="H289" s="45"/>
      <c r="I289" s="45"/>
      <c r="J289" s="45"/>
    </row>
    <row r="290" spans="1:10" ht="13.5" customHeight="1" x14ac:dyDescent="0.2">
      <c r="A290" s="81">
        <v>51121735</v>
      </c>
      <c r="B290" s="69" t="str">
        <f t="shared" ca="1" si="16"/>
        <v>Candesartán cilexetilo</v>
      </c>
      <c r="C290" s="81" t="s">
        <v>16989</v>
      </c>
      <c r="D290" s="81">
        <v>3</v>
      </c>
      <c r="E290" s="71">
        <v>1500</v>
      </c>
      <c r="F290" s="70">
        <f t="shared" ca="1" si="17"/>
        <v>4500</v>
      </c>
      <c r="G290" s="45"/>
      <c r="H290" s="45"/>
      <c r="I290" s="45"/>
      <c r="J290" s="45"/>
    </row>
    <row r="291" spans="1:10" ht="13.5" customHeight="1" x14ac:dyDescent="0.2">
      <c r="A291" s="81">
        <v>51101805</v>
      </c>
      <c r="B291" s="69" t="str">
        <f t="shared" ca="1" si="16"/>
        <v>Clotrimazol</v>
      </c>
      <c r="C291" s="81" t="s">
        <v>1450</v>
      </c>
      <c r="D291" s="81">
        <v>30</v>
      </c>
      <c r="E291" s="71">
        <v>175</v>
      </c>
      <c r="F291" s="70">
        <f t="shared" ca="1" si="17"/>
        <v>5250</v>
      </c>
      <c r="G291" s="45"/>
      <c r="H291" s="45"/>
      <c r="I291" s="45"/>
      <c r="J291" s="45"/>
    </row>
    <row r="292" spans="1:10" ht="13.5" customHeight="1" x14ac:dyDescent="0.2">
      <c r="A292" s="81">
        <v>51241205</v>
      </c>
      <c r="B292" s="69" t="str">
        <f t="shared" ca="1" si="16"/>
        <v>Calamina</v>
      </c>
      <c r="C292" s="81" t="s">
        <v>1450</v>
      </c>
      <c r="D292" s="81">
        <v>10</v>
      </c>
      <c r="E292" s="71">
        <v>160</v>
      </c>
      <c r="F292" s="70">
        <f t="shared" ca="1" si="17"/>
        <v>1600</v>
      </c>
      <c r="G292" s="45"/>
      <c r="H292" s="45"/>
      <c r="I292" s="45"/>
      <c r="J292" s="45"/>
    </row>
    <row r="293" spans="1:10" ht="13.5" customHeight="1" x14ac:dyDescent="0.2">
      <c r="A293" s="81">
        <v>51181608</v>
      </c>
      <c r="B293" s="69" t="str">
        <f t="shared" ca="1" si="16"/>
        <v>Levotiroxina</v>
      </c>
      <c r="C293" s="81" t="s">
        <v>16989</v>
      </c>
      <c r="D293" s="81">
        <v>3</v>
      </c>
      <c r="E293" s="71">
        <v>1700</v>
      </c>
      <c r="F293" s="70">
        <f t="shared" ca="1" si="17"/>
        <v>5100</v>
      </c>
      <c r="G293" s="45"/>
      <c r="H293" s="45"/>
      <c r="I293" s="45"/>
      <c r="J293" s="45"/>
    </row>
    <row r="294" spans="1:10" ht="13.5" customHeight="1" x14ac:dyDescent="0.2">
      <c r="A294" s="81">
        <v>51121710</v>
      </c>
      <c r="B294" s="69" t="str">
        <f t="shared" ca="1" si="16"/>
        <v>Losartán potásico</v>
      </c>
      <c r="C294" s="81" t="s">
        <v>16989</v>
      </c>
      <c r="D294" s="81">
        <v>3</v>
      </c>
      <c r="E294" s="71">
        <v>1800</v>
      </c>
      <c r="F294" s="70">
        <f t="shared" ca="1" si="17"/>
        <v>5400</v>
      </c>
      <c r="G294" s="45"/>
      <c r="H294" s="45"/>
      <c r="I294" s="45"/>
      <c r="J294" s="45"/>
    </row>
    <row r="295" spans="1:10" ht="13.5" customHeight="1" x14ac:dyDescent="0.2">
      <c r="A295" s="81">
        <v>51121735</v>
      </c>
      <c r="B295" s="69" t="str">
        <f t="shared" ca="1" si="16"/>
        <v>Candesartán cilexetilo</v>
      </c>
      <c r="C295" s="81" t="s">
        <v>16989</v>
      </c>
      <c r="D295" s="81">
        <v>3</v>
      </c>
      <c r="E295" s="71">
        <v>1900</v>
      </c>
      <c r="F295" s="70">
        <f t="shared" ca="1" si="17"/>
        <v>5700</v>
      </c>
      <c r="G295" s="45"/>
      <c r="H295" s="45"/>
      <c r="I295" s="45"/>
      <c r="J295" s="45"/>
    </row>
    <row r="296" spans="1:10" ht="13.5" customHeight="1" x14ac:dyDescent="0.2">
      <c r="A296" s="81">
        <v>51141515</v>
      </c>
      <c r="B296" s="69" t="str">
        <f t="shared" ca="1" si="16"/>
        <v>Etotoína</v>
      </c>
      <c r="C296" s="81" t="s">
        <v>16989</v>
      </c>
      <c r="D296" s="81">
        <v>3</v>
      </c>
      <c r="E296" s="71">
        <v>990</v>
      </c>
      <c r="F296" s="70">
        <f t="shared" ca="1" si="17"/>
        <v>2970</v>
      </c>
      <c r="G296" s="45"/>
      <c r="H296" s="45"/>
      <c r="I296" s="45"/>
      <c r="J296" s="45"/>
    </row>
    <row r="297" spans="1:10" ht="13.5" customHeight="1" x14ac:dyDescent="0.2">
      <c r="A297" s="81">
        <v>51121818</v>
      </c>
      <c r="B297" s="69" t="str">
        <f t="shared" ca="1" si="16"/>
        <v>Atorvastatina</v>
      </c>
      <c r="C297" s="81" t="s">
        <v>16989</v>
      </c>
      <c r="D297" s="81">
        <v>3</v>
      </c>
      <c r="E297" s="71">
        <v>8000</v>
      </c>
      <c r="F297" s="70">
        <f t="shared" ca="1" si="17"/>
        <v>24000</v>
      </c>
      <c r="G297" s="45"/>
      <c r="H297" s="45"/>
      <c r="I297" s="45"/>
      <c r="J297" s="45"/>
    </row>
    <row r="298" spans="1:10" ht="13.5" customHeight="1" x14ac:dyDescent="0.2">
      <c r="A298" s="81">
        <v>51101811</v>
      </c>
      <c r="B298" s="69" t="str">
        <f t="shared" ca="1" si="16"/>
        <v>Ketoconazol</v>
      </c>
      <c r="C298" s="81" t="s">
        <v>1450</v>
      </c>
      <c r="D298" s="81">
        <v>30</v>
      </c>
      <c r="E298" s="71">
        <v>80</v>
      </c>
      <c r="F298" s="70">
        <f t="shared" ca="1" si="17"/>
        <v>2400</v>
      </c>
      <c r="G298" s="45"/>
      <c r="H298" s="45"/>
      <c r="I298" s="45"/>
      <c r="J298" s="45"/>
    </row>
    <row r="299" spans="1:10" ht="13.5" customHeight="1" x14ac:dyDescent="0.2">
      <c r="A299" s="81">
        <v>51142001</v>
      </c>
      <c r="B299" s="69" t="str">
        <f t="shared" ca="1" si="16"/>
        <v>Acetaminofén</v>
      </c>
      <c r="C299" s="81" t="s">
        <v>1450</v>
      </c>
      <c r="D299" s="81">
        <v>56</v>
      </c>
      <c r="E299" s="71">
        <v>175</v>
      </c>
      <c r="F299" s="70">
        <f t="shared" ca="1" si="17"/>
        <v>9800</v>
      </c>
      <c r="G299" s="45"/>
      <c r="H299" s="45"/>
      <c r="I299" s="45"/>
      <c r="J299" s="45"/>
    </row>
    <row r="300" spans="1:10" ht="13.5" customHeight="1" x14ac:dyDescent="0.2">
      <c r="A300" s="81">
        <v>51121704</v>
      </c>
      <c r="B300" s="69" t="str">
        <f t="shared" ca="1" si="16"/>
        <v>Lisinopril</v>
      </c>
      <c r="C300" s="81" t="s">
        <v>16989</v>
      </c>
      <c r="D300" s="81">
        <v>3</v>
      </c>
      <c r="E300" s="71">
        <v>4400</v>
      </c>
      <c r="F300" s="70">
        <f t="shared" ca="1" si="17"/>
        <v>13200</v>
      </c>
      <c r="G300" s="45"/>
      <c r="H300" s="45"/>
      <c r="I300" s="45"/>
      <c r="J300" s="45"/>
    </row>
    <row r="301" spans="1:10" ht="13.5" customHeight="1" x14ac:dyDescent="0.2">
      <c r="A301" s="81">
        <v>51142002</v>
      </c>
      <c r="B301" s="69" t="str">
        <f t="shared" ca="1" si="16"/>
        <v>Ácido acetilsalicílico</v>
      </c>
      <c r="C301" s="81" t="s">
        <v>16989</v>
      </c>
      <c r="D301" s="81">
        <v>3</v>
      </c>
      <c r="E301" s="71">
        <v>408</v>
      </c>
      <c r="F301" s="70">
        <f t="shared" ca="1" si="17"/>
        <v>1224</v>
      </c>
      <c r="G301" s="45"/>
      <c r="H301" s="45"/>
      <c r="I301" s="45"/>
      <c r="J301" s="45"/>
    </row>
    <row r="302" spans="1:10" ht="13.5" customHeight="1" x14ac:dyDescent="0.2">
      <c r="A302" s="81">
        <v>51121735</v>
      </c>
      <c r="B302" s="69" t="str">
        <f t="shared" ca="1" si="16"/>
        <v>Candesartán cilexetilo</v>
      </c>
      <c r="C302" s="81" t="s">
        <v>16989</v>
      </c>
      <c r="D302" s="81">
        <v>3</v>
      </c>
      <c r="E302" s="71">
        <v>5000</v>
      </c>
      <c r="F302" s="70">
        <f t="shared" ca="1" si="17"/>
        <v>15000</v>
      </c>
      <c r="G302" s="45"/>
      <c r="H302" s="45"/>
      <c r="I302" s="45"/>
      <c r="J302" s="45"/>
    </row>
    <row r="303" spans="1:10" ht="13.5" customHeight="1" x14ac:dyDescent="0.2">
      <c r="A303" s="81">
        <v>51121737</v>
      </c>
      <c r="B303" s="69" t="str">
        <f t="shared" ca="1" si="16"/>
        <v>Clorhidrato de benazepril</v>
      </c>
      <c r="C303" s="81" t="s">
        <v>16989</v>
      </c>
      <c r="D303" s="81">
        <v>3</v>
      </c>
      <c r="E303" s="71">
        <v>1600</v>
      </c>
      <c r="F303" s="70">
        <f t="shared" ca="1" si="17"/>
        <v>4800</v>
      </c>
      <c r="G303" s="45"/>
      <c r="H303" s="45"/>
      <c r="I303" s="45"/>
      <c r="J303" s="45"/>
    </row>
    <row r="304" spans="1:10" ht="13.5" customHeight="1" x14ac:dyDescent="0.2">
      <c r="A304" s="81">
        <v>51121745</v>
      </c>
      <c r="B304" s="69" t="str">
        <f t="shared" ca="1" si="16"/>
        <v>Dihidrato de enalaprilato</v>
      </c>
      <c r="C304" s="81" t="s">
        <v>16989</v>
      </c>
      <c r="D304" s="81">
        <v>3</v>
      </c>
      <c r="E304" s="71">
        <v>2300</v>
      </c>
      <c r="F304" s="70">
        <f t="shared" ca="1" si="17"/>
        <v>6900</v>
      </c>
      <c r="G304" s="45"/>
      <c r="H304" s="45"/>
      <c r="I304" s="45"/>
      <c r="J304" s="45"/>
    </row>
    <row r="305" spans="1:10" ht="13.5" customHeight="1" x14ac:dyDescent="0.2">
      <c r="A305" s="81">
        <v>51101805</v>
      </c>
      <c r="B305" s="69" t="str">
        <f t="shared" ca="1" si="16"/>
        <v>Clotrimazol</v>
      </c>
      <c r="C305" s="81" t="s">
        <v>1450</v>
      </c>
      <c r="D305" s="81">
        <v>27</v>
      </c>
      <c r="E305" s="71">
        <v>90</v>
      </c>
      <c r="F305" s="70">
        <f t="shared" ca="1" si="17"/>
        <v>2430</v>
      </c>
      <c r="G305" s="45"/>
      <c r="H305" s="45"/>
      <c r="I305" s="45"/>
      <c r="J305" s="45"/>
    </row>
    <row r="306" spans="1:10" ht="13.5" customHeight="1" x14ac:dyDescent="0.2">
      <c r="A306" s="81">
        <v>51121715</v>
      </c>
      <c r="B306" s="69" t="str">
        <f t="shared" ca="1" si="16"/>
        <v>Enalapril</v>
      </c>
      <c r="C306" s="81" t="s">
        <v>16989</v>
      </c>
      <c r="D306" s="81">
        <v>15</v>
      </c>
      <c r="E306" s="71">
        <v>180</v>
      </c>
      <c r="F306" s="70">
        <f t="shared" ca="1" si="17"/>
        <v>2700</v>
      </c>
      <c r="G306" s="45"/>
      <c r="H306" s="45"/>
      <c r="I306" s="45"/>
      <c r="J306" s="45"/>
    </row>
    <row r="307" spans="1:10" ht="13.5" customHeight="1" x14ac:dyDescent="0.2">
      <c r="A307" s="81">
        <v>51121715</v>
      </c>
      <c r="B307" s="69" t="str">
        <f t="shared" ca="1" si="16"/>
        <v>Enalapril</v>
      </c>
      <c r="C307" s="81" t="s">
        <v>16989</v>
      </c>
      <c r="D307" s="81">
        <v>9</v>
      </c>
      <c r="E307" s="71">
        <v>200</v>
      </c>
      <c r="F307" s="70">
        <f t="shared" ca="1" si="17"/>
        <v>1800</v>
      </c>
      <c r="G307" s="45"/>
      <c r="H307" s="45"/>
      <c r="I307" s="45"/>
      <c r="J307" s="45"/>
    </row>
    <row r="308" spans="1:10" ht="13.5" customHeight="1" x14ac:dyDescent="0.2">
      <c r="A308" s="81">
        <v>51191510</v>
      </c>
      <c r="B308" s="69" t="str">
        <f t="shared" ca="1" si="16"/>
        <v>Furosemida</v>
      </c>
      <c r="C308" s="81" t="s">
        <v>1450</v>
      </c>
      <c r="D308" s="81">
        <v>9</v>
      </c>
      <c r="E308" s="71">
        <v>12</v>
      </c>
      <c r="F308" s="70">
        <f t="shared" ca="1" si="17"/>
        <v>108</v>
      </c>
      <c r="G308" s="45"/>
      <c r="H308" s="45"/>
      <c r="I308" s="45"/>
      <c r="J308" s="45"/>
    </row>
    <row r="309" spans="1:10" ht="13.5" customHeight="1" x14ac:dyDescent="0.2">
      <c r="A309" s="81">
        <v>51121743</v>
      </c>
      <c r="B309" s="69" t="str">
        <f t="shared" ca="1" si="16"/>
        <v>Besilato de amlodipina</v>
      </c>
      <c r="C309" s="81" t="s">
        <v>16989</v>
      </c>
      <c r="D309" s="81">
        <v>30</v>
      </c>
      <c r="E309" s="71">
        <v>270</v>
      </c>
      <c r="F309" s="70">
        <f t="shared" ca="1" si="17"/>
        <v>8100</v>
      </c>
      <c r="G309" s="45"/>
      <c r="H309" s="45"/>
      <c r="I309" s="45"/>
      <c r="J309" s="45"/>
    </row>
    <row r="310" spans="1:10" ht="13.5" customHeight="1" x14ac:dyDescent="0.2">
      <c r="A310" s="81">
        <v>51121743</v>
      </c>
      <c r="B310" s="69" t="str">
        <f t="shared" ca="1" si="16"/>
        <v>Besilato de amlodipina</v>
      </c>
      <c r="C310" s="81" t="s">
        <v>16989</v>
      </c>
      <c r="D310" s="81">
        <v>21</v>
      </c>
      <c r="E310" s="71">
        <v>280</v>
      </c>
      <c r="F310" s="70">
        <f t="shared" ca="1" si="17"/>
        <v>5880</v>
      </c>
      <c r="G310" s="45"/>
      <c r="H310" s="45"/>
      <c r="I310" s="45"/>
      <c r="J310" s="45"/>
    </row>
    <row r="311" spans="1:10" ht="13.5" customHeight="1" x14ac:dyDescent="0.2">
      <c r="A311" s="81">
        <v>51191515</v>
      </c>
      <c r="B311" s="69" t="str">
        <f t="shared" ca="1" si="16"/>
        <v>Hidroclorotiazida</v>
      </c>
      <c r="C311" s="81" t="s">
        <v>16989</v>
      </c>
      <c r="D311" s="81">
        <v>21</v>
      </c>
      <c r="E311" s="71">
        <v>400</v>
      </c>
      <c r="F311" s="70">
        <f t="shared" ca="1" si="17"/>
        <v>8400</v>
      </c>
      <c r="G311" s="45"/>
      <c r="H311" s="45"/>
      <c r="I311" s="45"/>
      <c r="J311" s="45"/>
    </row>
    <row r="312" spans="1:10" ht="13.5" customHeight="1" x14ac:dyDescent="0.2">
      <c r="A312" s="85">
        <v>51131503</v>
      </c>
      <c r="B312" s="69" t="str">
        <f t="shared" ref="B312:B334" ca="1" si="18">IFERROR(INDEX(UNSPSCDes,MATCH(INDIRECT(ADDRESS(ROW(),COLUMN()-1,4)),UNSPSCCode,0)),"")</f>
        <v>Sulfato ferroso</v>
      </c>
      <c r="C312" s="81" t="s">
        <v>1450</v>
      </c>
      <c r="D312" s="81">
        <v>21</v>
      </c>
      <c r="E312" s="71">
        <v>340</v>
      </c>
      <c r="F312" s="70">
        <f t="shared" ref="F312:F334" ca="1" si="19">INDIRECT(ADDRESS(ROW(),COLUMN()-2,4))*INDIRECT(ADDRESS(ROW(),COLUMN()-1,4))</f>
        <v>7140</v>
      </c>
      <c r="G312" s="45"/>
      <c r="H312" s="45"/>
      <c r="I312" s="45"/>
      <c r="J312" s="45"/>
    </row>
    <row r="313" spans="1:10" ht="13.5" customHeight="1" x14ac:dyDescent="0.2">
      <c r="A313" s="85">
        <v>51101542</v>
      </c>
      <c r="B313" s="69" t="str">
        <f t="shared" ca="1" si="18"/>
        <v>Ciprofloxacina</v>
      </c>
      <c r="C313" s="81" t="s">
        <v>16989</v>
      </c>
      <c r="D313" s="81">
        <v>9</v>
      </c>
      <c r="E313" s="71">
        <v>785</v>
      </c>
      <c r="F313" s="70">
        <f t="shared" ca="1" si="19"/>
        <v>7065</v>
      </c>
      <c r="G313" s="45"/>
      <c r="H313" s="45"/>
      <c r="I313" s="45"/>
      <c r="J313" s="45"/>
    </row>
    <row r="314" spans="1:10" ht="13.5" customHeight="1" x14ac:dyDescent="0.2">
      <c r="A314" s="85">
        <v>51131501</v>
      </c>
      <c r="B314" s="69" t="str">
        <f t="shared" ca="1" si="18"/>
        <v>Fumarato ferroso</v>
      </c>
      <c r="C314" s="81" t="s">
        <v>16989</v>
      </c>
      <c r="D314" s="81">
        <v>16.5</v>
      </c>
      <c r="E314" s="71">
        <v>235</v>
      </c>
      <c r="F314" s="70">
        <f t="shared" ca="1" si="19"/>
        <v>3877.5</v>
      </c>
      <c r="G314" s="45"/>
      <c r="H314" s="45"/>
      <c r="I314" s="45"/>
      <c r="J314" s="45"/>
    </row>
    <row r="315" spans="1:10" ht="13.5" customHeight="1" x14ac:dyDescent="0.2">
      <c r="A315" s="85">
        <v>51142405</v>
      </c>
      <c r="B315" s="69" t="str">
        <f t="shared" ca="1" si="18"/>
        <v>Combinación de ácido acetilsalicílico paracetamol</v>
      </c>
      <c r="C315" s="81" t="s">
        <v>16989</v>
      </c>
      <c r="D315" s="81">
        <v>9</v>
      </c>
      <c r="E315" s="71">
        <v>1000</v>
      </c>
      <c r="F315" s="70">
        <f t="shared" ca="1" si="19"/>
        <v>9000</v>
      </c>
      <c r="G315" s="45"/>
      <c r="H315" s="45"/>
      <c r="I315" s="45"/>
      <c r="J315" s="45"/>
    </row>
    <row r="316" spans="1:10" ht="13.5" customHeight="1" x14ac:dyDescent="0.2">
      <c r="A316" s="85">
        <v>51142001</v>
      </c>
      <c r="B316" s="69" t="str">
        <f t="shared" ca="1" si="18"/>
        <v>Acetaminofén</v>
      </c>
      <c r="C316" s="81" t="s">
        <v>16989</v>
      </c>
      <c r="D316" s="81">
        <v>12</v>
      </c>
      <c r="E316" s="71">
        <v>110</v>
      </c>
      <c r="F316" s="70">
        <f t="shared" ca="1" si="19"/>
        <v>1320</v>
      </c>
      <c r="G316" s="45"/>
      <c r="H316" s="45"/>
      <c r="I316" s="45"/>
      <c r="J316" s="45"/>
    </row>
    <row r="317" spans="1:10" ht="13.5" customHeight="1" x14ac:dyDescent="0.2">
      <c r="A317" s="85">
        <v>51131503</v>
      </c>
      <c r="B317" s="69" t="str">
        <f t="shared" ca="1" si="18"/>
        <v>Sulfato ferroso</v>
      </c>
      <c r="C317" s="81" t="s">
        <v>1450</v>
      </c>
      <c r="D317" s="81">
        <v>12</v>
      </c>
      <c r="E317" s="71">
        <v>410</v>
      </c>
      <c r="F317" s="70">
        <f t="shared" ca="1" si="19"/>
        <v>4920</v>
      </c>
      <c r="G317" s="45"/>
      <c r="H317" s="45"/>
      <c r="I317" s="45"/>
      <c r="J317" s="45"/>
    </row>
    <row r="318" spans="1:10" ht="13.5" customHeight="1" x14ac:dyDescent="0.2">
      <c r="A318" s="85">
        <v>51142405</v>
      </c>
      <c r="B318" s="69" t="str">
        <f t="shared" ca="1" si="18"/>
        <v>Combinación de ácido acetilsalicílico paracetamol</v>
      </c>
      <c r="C318" s="81" t="s">
        <v>1450</v>
      </c>
      <c r="D318" s="81">
        <v>9</v>
      </c>
      <c r="E318" s="71">
        <v>410</v>
      </c>
      <c r="F318" s="70">
        <f t="shared" ca="1" si="19"/>
        <v>3690</v>
      </c>
      <c r="G318" s="45"/>
      <c r="H318" s="45"/>
      <c r="I318" s="45"/>
      <c r="J318" s="45"/>
    </row>
    <row r="319" spans="1:10" ht="13.5" customHeight="1" x14ac:dyDescent="0.2">
      <c r="A319" s="85">
        <v>51101603</v>
      </c>
      <c r="B319" s="69" t="str">
        <f t="shared" ca="1" si="18"/>
        <v>Metronidazol</v>
      </c>
      <c r="C319" s="81" t="s">
        <v>1450</v>
      </c>
      <c r="D319" s="81">
        <v>36</v>
      </c>
      <c r="E319" s="71">
        <v>400</v>
      </c>
      <c r="F319" s="70">
        <f t="shared" ca="1" si="19"/>
        <v>14400</v>
      </c>
      <c r="G319" s="45"/>
      <c r="H319" s="45"/>
      <c r="I319" s="45"/>
      <c r="J319" s="45"/>
    </row>
    <row r="320" spans="1:10" ht="13.5" customHeight="1" x14ac:dyDescent="0.2">
      <c r="A320" s="85">
        <v>51121753</v>
      </c>
      <c r="B320" s="69" t="str">
        <f t="shared" ca="1" si="18"/>
        <v>Irbesartán</v>
      </c>
      <c r="C320" s="81" t="s">
        <v>16989</v>
      </c>
      <c r="D320" s="81">
        <v>1</v>
      </c>
      <c r="E320" s="71">
        <v>2099</v>
      </c>
      <c r="F320" s="70">
        <f t="shared" ca="1" si="19"/>
        <v>2099</v>
      </c>
      <c r="G320" s="45"/>
      <c r="H320" s="45"/>
      <c r="I320" s="45"/>
      <c r="J320" s="45"/>
    </row>
    <row r="321" spans="1:10" ht="13.5" customHeight="1" x14ac:dyDescent="0.2">
      <c r="A321" s="85">
        <v>51171504</v>
      </c>
      <c r="B321" s="69" t="str">
        <f t="shared" ca="1" si="18"/>
        <v>Antiácidos de bicarbonato de sodio</v>
      </c>
      <c r="C321" s="81" t="s">
        <v>1450</v>
      </c>
      <c r="D321" s="81">
        <v>60</v>
      </c>
      <c r="E321" s="71">
        <v>140</v>
      </c>
      <c r="F321" s="70">
        <f t="shared" ca="1" si="19"/>
        <v>8400</v>
      </c>
      <c r="G321" s="45"/>
      <c r="H321" s="45"/>
      <c r="I321" s="45"/>
      <c r="J321" s="45"/>
    </row>
    <row r="322" spans="1:10" ht="13.5" customHeight="1" x14ac:dyDescent="0.2">
      <c r="A322" s="85">
        <v>51161811</v>
      </c>
      <c r="B322" s="69" t="str">
        <f t="shared" ca="1" si="18"/>
        <v>Bromhexina</v>
      </c>
      <c r="C322" s="81" t="s">
        <v>1450</v>
      </c>
      <c r="D322" s="81">
        <v>60</v>
      </c>
      <c r="E322" s="71">
        <v>110</v>
      </c>
      <c r="F322" s="70">
        <f t="shared" ca="1" si="19"/>
        <v>6600</v>
      </c>
      <c r="G322" s="45"/>
      <c r="H322" s="45"/>
      <c r="I322" s="45"/>
      <c r="J322" s="45"/>
    </row>
    <row r="323" spans="1:10" ht="13.5" customHeight="1" x14ac:dyDescent="0.2">
      <c r="A323" s="85">
        <v>51171909</v>
      </c>
      <c r="B323" s="69" t="str">
        <f t="shared" ca="1" si="18"/>
        <v>Omeprazol</v>
      </c>
      <c r="C323" s="81" t="s">
        <v>16989</v>
      </c>
      <c r="D323" s="81">
        <v>9</v>
      </c>
      <c r="E323" s="71">
        <v>555</v>
      </c>
      <c r="F323" s="70">
        <f t="shared" ca="1" si="19"/>
        <v>4995</v>
      </c>
      <c r="G323" s="45"/>
      <c r="H323" s="45"/>
      <c r="I323" s="45"/>
      <c r="J323" s="45"/>
    </row>
    <row r="324" spans="1:10" ht="13.5" customHeight="1" x14ac:dyDescent="0.2">
      <c r="A324" s="85">
        <v>51161811</v>
      </c>
      <c r="B324" s="69" t="str">
        <f t="shared" ca="1" si="18"/>
        <v>Bromhexina</v>
      </c>
      <c r="C324" s="81" t="s">
        <v>1450</v>
      </c>
      <c r="D324" s="81">
        <v>40</v>
      </c>
      <c r="E324" s="71">
        <v>105</v>
      </c>
      <c r="F324" s="70">
        <f t="shared" ca="1" si="19"/>
        <v>4200</v>
      </c>
      <c r="G324" s="45"/>
      <c r="H324" s="45"/>
      <c r="I324" s="45"/>
      <c r="J324" s="45"/>
    </row>
    <row r="325" spans="1:10" ht="13.5" customHeight="1" x14ac:dyDescent="0.2">
      <c r="A325" s="85">
        <v>51101701</v>
      </c>
      <c r="B325" s="69" t="str">
        <f t="shared" ca="1" si="18"/>
        <v>Albendazol</v>
      </c>
      <c r="C325" s="81" t="s">
        <v>1450</v>
      </c>
      <c r="D325" s="81">
        <v>23</v>
      </c>
      <c r="E325" s="71">
        <v>45</v>
      </c>
      <c r="F325" s="70">
        <f t="shared" ca="1" si="19"/>
        <v>1035</v>
      </c>
      <c r="G325" s="45"/>
      <c r="H325" s="45"/>
      <c r="I325" s="45"/>
      <c r="J325" s="45"/>
    </row>
    <row r="326" spans="1:10" ht="13.5" customHeight="1" x14ac:dyDescent="0.2">
      <c r="A326" s="85">
        <v>51101511</v>
      </c>
      <c r="B326" s="69" t="str">
        <f t="shared" ca="1" si="18"/>
        <v>Amoxicilina</v>
      </c>
      <c r="C326" s="81" t="s">
        <v>1450</v>
      </c>
      <c r="D326" s="81">
        <v>19</v>
      </c>
      <c r="E326" s="71">
        <v>425</v>
      </c>
      <c r="F326" s="70">
        <f t="shared" ca="1" si="19"/>
        <v>8075</v>
      </c>
      <c r="G326" s="45"/>
      <c r="H326" s="45"/>
      <c r="I326" s="45"/>
      <c r="J326" s="45"/>
    </row>
    <row r="327" spans="1:10" ht="13.5" customHeight="1" x14ac:dyDescent="0.2">
      <c r="A327" s="85">
        <v>51101542</v>
      </c>
      <c r="B327" s="69" t="str">
        <f t="shared" ca="1" si="18"/>
        <v>Ciprofloxacina</v>
      </c>
      <c r="C327" s="81" t="s">
        <v>16989</v>
      </c>
      <c r="D327" s="81">
        <v>9</v>
      </c>
      <c r="E327" s="71">
        <v>720</v>
      </c>
      <c r="F327" s="70">
        <f t="shared" ca="1" si="19"/>
        <v>6480</v>
      </c>
      <c r="G327" s="45"/>
      <c r="H327" s="45"/>
      <c r="I327" s="45"/>
      <c r="J327" s="45"/>
    </row>
    <row r="328" spans="1:10" ht="13.5" customHeight="1" x14ac:dyDescent="0.2">
      <c r="A328" s="85">
        <v>53131608</v>
      </c>
      <c r="B328" s="69" t="str">
        <f t="shared" ca="1" si="18"/>
        <v>Jabones</v>
      </c>
      <c r="C328" s="81" t="s">
        <v>1450</v>
      </c>
      <c r="D328" s="81">
        <v>17</v>
      </c>
      <c r="E328" s="71">
        <v>12</v>
      </c>
      <c r="F328" s="70">
        <f t="shared" ca="1" si="19"/>
        <v>204</v>
      </c>
      <c r="G328" s="45"/>
      <c r="H328" s="45"/>
      <c r="I328" s="45"/>
      <c r="J328" s="45"/>
    </row>
    <row r="329" spans="1:10" ht="13.5" customHeight="1" x14ac:dyDescent="0.2">
      <c r="A329" s="85">
        <v>51121733</v>
      </c>
      <c r="B329" s="69" t="str">
        <f t="shared" ca="1" si="18"/>
        <v>Valsartán</v>
      </c>
      <c r="C329" s="81" t="s">
        <v>16989</v>
      </c>
      <c r="D329" s="81">
        <v>0.75</v>
      </c>
      <c r="E329" s="71">
        <v>1400</v>
      </c>
      <c r="F329" s="70">
        <f t="shared" ca="1" si="19"/>
        <v>1050</v>
      </c>
      <c r="G329" s="45"/>
      <c r="H329" s="45"/>
      <c r="I329" s="45"/>
      <c r="J329" s="45"/>
    </row>
    <row r="330" spans="1:10" ht="13.5" customHeight="1" x14ac:dyDescent="0.2">
      <c r="A330" s="85">
        <v>51171904</v>
      </c>
      <c r="B330" s="69" t="str">
        <f t="shared" ca="1" si="18"/>
        <v>Clorhidrato de ranitidina</v>
      </c>
      <c r="C330" s="81" t="s">
        <v>16989</v>
      </c>
      <c r="D330" s="81">
        <v>7</v>
      </c>
      <c r="E330" s="71">
        <v>165</v>
      </c>
      <c r="F330" s="70">
        <f t="shared" ca="1" si="19"/>
        <v>1155</v>
      </c>
      <c r="G330" s="45"/>
      <c r="H330" s="45"/>
      <c r="I330" s="45"/>
      <c r="J330" s="45"/>
    </row>
    <row r="331" spans="1:10" ht="13.5" customHeight="1" x14ac:dyDescent="0.2">
      <c r="A331" s="85">
        <v>51142104</v>
      </c>
      <c r="B331" s="69" t="str">
        <f t="shared" ca="1" si="18"/>
        <v>Diclofenaco sódico</v>
      </c>
      <c r="C331" s="81" t="s">
        <v>16989</v>
      </c>
      <c r="D331" s="81">
        <v>2</v>
      </c>
      <c r="E331" s="71">
        <v>1000</v>
      </c>
      <c r="F331" s="70">
        <f t="shared" ca="1" si="19"/>
        <v>2000</v>
      </c>
      <c r="G331" s="45"/>
      <c r="H331" s="45"/>
      <c r="I331" s="45"/>
      <c r="J331" s="45"/>
    </row>
    <row r="332" spans="1:10" ht="13.5" customHeight="1" x14ac:dyDescent="0.2">
      <c r="A332" s="85">
        <v>51142104</v>
      </c>
      <c r="B332" s="69" t="str">
        <f t="shared" ca="1" si="18"/>
        <v>Diclofenaco sódico</v>
      </c>
      <c r="C332" s="81" t="s">
        <v>16989</v>
      </c>
      <c r="D332" s="81">
        <v>3</v>
      </c>
      <c r="E332" s="71">
        <v>300</v>
      </c>
      <c r="F332" s="70">
        <f t="shared" ca="1" si="19"/>
        <v>900</v>
      </c>
      <c r="G332" s="45"/>
      <c r="H332" s="45"/>
      <c r="I332" s="45"/>
      <c r="J332" s="45"/>
    </row>
    <row r="333" spans="1:10" ht="13.5" customHeight="1" x14ac:dyDescent="0.2">
      <c r="A333" s="85">
        <v>51142106</v>
      </c>
      <c r="B333" s="69" t="str">
        <f t="shared" ca="1" si="18"/>
        <v>Ibuprofeno</v>
      </c>
      <c r="C333" s="81" t="s">
        <v>16989</v>
      </c>
      <c r="D333" s="81">
        <v>6</v>
      </c>
      <c r="E333" s="71">
        <v>450</v>
      </c>
      <c r="F333" s="70">
        <f t="shared" ca="1" si="19"/>
        <v>2700</v>
      </c>
      <c r="G333" s="45"/>
      <c r="H333" s="45"/>
      <c r="I333" s="45"/>
      <c r="J333" s="45"/>
    </row>
    <row r="334" spans="1:10" ht="13.5" customHeight="1" x14ac:dyDescent="0.2">
      <c r="A334" s="85">
        <v>51101603</v>
      </c>
      <c r="B334" s="69" t="str">
        <f t="shared" ca="1" si="18"/>
        <v>Metronidazol</v>
      </c>
      <c r="C334" s="81" t="s">
        <v>16989</v>
      </c>
      <c r="D334" s="81">
        <v>30</v>
      </c>
      <c r="E334" s="71">
        <v>162.75</v>
      </c>
      <c r="F334" s="70">
        <f t="shared" ca="1" si="19"/>
        <v>4882.5</v>
      </c>
      <c r="G334" s="45"/>
      <c r="H334" s="45"/>
      <c r="I334" s="45"/>
      <c r="J334" s="45"/>
    </row>
    <row r="335" spans="1:10" ht="14.1" customHeight="1" x14ac:dyDescent="0.2">
      <c r="A335" s="45"/>
      <c r="B335" s="45"/>
      <c r="C335" s="45"/>
      <c r="D335" s="45"/>
      <c r="E335" s="73" t="s">
        <v>12552</v>
      </c>
      <c r="F335" s="74">
        <f ca="1">SUM(Table314[MONTO TOTAL ESTIMADO])</f>
        <v>300000</v>
      </c>
      <c r="G335" s="45"/>
      <c r="H335" s="45" t="str">
        <f>C273</f>
        <v>Bienes</v>
      </c>
      <c r="I335" s="45" t="str">
        <f>E273</f>
        <v>No</v>
      </c>
      <c r="J335" s="45" t="str">
        <f>D273</f>
        <v>Compras Menores</v>
      </c>
    </row>
    <row r="336" spans="1:10" ht="14.1" customHeight="1" thickBot="1" x14ac:dyDescent="0.3"/>
    <row r="337" spans="1:10" ht="33.75" customHeight="1" thickBot="1" x14ac:dyDescent="0.25">
      <c r="A337" s="64" t="s">
        <v>16383</v>
      </c>
      <c r="B337" s="64" t="s">
        <v>161</v>
      </c>
      <c r="C337" s="64" t="s">
        <v>11726</v>
      </c>
      <c r="D337" s="64" t="s">
        <v>14380</v>
      </c>
      <c r="E337" s="64" t="s">
        <v>10964</v>
      </c>
      <c r="F337" s="64" t="s">
        <v>11097</v>
      </c>
      <c r="G337" s="45"/>
      <c r="H337" s="45"/>
      <c r="I337" s="45"/>
      <c r="J337" s="45"/>
    </row>
    <row r="338" spans="1:10" ht="13.5" customHeight="1" thickBot="1" x14ac:dyDescent="0.25">
      <c r="A338" s="91" t="s">
        <v>18836</v>
      </c>
      <c r="B338" s="91" t="s">
        <v>18838</v>
      </c>
      <c r="C338" s="66" t="s">
        <v>17798</v>
      </c>
      <c r="D338" s="66" t="s">
        <v>10173</v>
      </c>
      <c r="E338" s="66" t="s">
        <v>17854</v>
      </c>
      <c r="F338" s="66"/>
      <c r="G338" s="45"/>
      <c r="H338" s="45"/>
      <c r="I338" s="45"/>
      <c r="J338" s="45"/>
    </row>
    <row r="339" spans="1:10" ht="14.1" customHeight="1" thickBot="1" x14ac:dyDescent="0.25">
      <c r="A339" s="119" t="s">
        <v>14830</v>
      </c>
      <c r="B339" s="67" t="s">
        <v>8531</v>
      </c>
      <c r="C339" s="76">
        <v>44201</v>
      </c>
      <c r="D339" s="119" t="s">
        <v>9388</v>
      </c>
      <c r="E339" s="67" t="s">
        <v>13095</v>
      </c>
      <c r="F339" s="66" t="s">
        <v>3082</v>
      </c>
      <c r="G339" s="45"/>
      <c r="H339" s="45"/>
      <c r="I339" s="45"/>
      <c r="J339" s="45"/>
    </row>
    <row r="340" spans="1:10" ht="14.1" customHeight="1" thickBot="1" x14ac:dyDescent="0.25">
      <c r="A340" s="120"/>
      <c r="B340" s="67" t="s">
        <v>1787</v>
      </c>
      <c r="C340" s="89">
        <f>IF(C339="","",IF(AND(MONTH(C339)&gt;=1,MONTH(C339)&lt;=3),1,IF(AND(MONTH(C339)&gt;=4,MONTH(C339)&lt;=6),2,IF(AND(MONTH(C339)&gt;=7,MONTH(C339)&lt;=9),3,4))))</f>
        <v>1</v>
      </c>
      <c r="D340" s="120"/>
      <c r="E340" s="67" t="s">
        <v>2419</v>
      </c>
      <c r="F340" s="66" t="s">
        <v>14451</v>
      </c>
      <c r="G340" s="45"/>
      <c r="H340" s="45"/>
      <c r="I340" s="45"/>
      <c r="J340" s="45"/>
    </row>
    <row r="341" spans="1:10" ht="14.1" customHeight="1" thickBot="1" x14ac:dyDescent="0.25">
      <c r="A341" s="120"/>
      <c r="B341" s="67" t="s">
        <v>12944</v>
      </c>
      <c r="C341" s="76">
        <v>44286</v>
      </c>
      <c r="D341" s="120"/>
      <c r="E341" s="67" t="s">
        <v>3075</v>
      </c>
      <c r="F341" s="66" t="s">
        <v>4623</v>
      </c>
      <c r="G341" s="45"/>
      <c r="H341" s="45"/>
      <c r="I341" s="45"/>
      <c r="J341" s="45"/>
    </row>
    <row r="342" spans="1:10" ht="14.1" customHeight="1" thickBot="1" x14ac:dyDescent="0.25">
      <c r="A342" s="120"/>
      <c r="B342" s="67" t="s">
        <v>1787</v>
      </c>
      <c r="C342" s="89">
        <f>IF(C341="","",IF(AND(MONTH(C341)&gt;=1,MONTH(C341)&lt;=3),1,IF(AND(MONTH(C341)&gt;=4,MONTH(C341)&lt;=6),2,IF(AND(MONTH(C341)&gt;=7,MONTH(C341)&lt;=9),3,4))))</f>
        <v>1</v>
      </c>
      <c r="D342" s="120"/>
      <c r="E342" s="67" t="s">
        <v>13194</v>
      </c>
      <c r="F342" s="66" t="s">
        <v>4623</v>
      </c>
      <c r="G342" s="45"/>
      <c r="H342" s="45"/>
      <c r="I342" s="45"/>
      <c r="J342" s="45"/>
    </row>
    <row r="343" spans="1:10" ht="14.1" customHeight="1" thickBot="1" x14ac:dyDescent="0.25">
      <c r="A343" s="45"/>
      <c r="B343" s="45"/>
      <c r="C343" s="45"/>
      <c r="D343" s="45"/>
      <c r="E343" s="45"/>
      <c r="F343" s="45"/>
      <c r="G343" s="45"/>
      <c r="H343" s="45"/>
      <c r="I343" s="45"/>
      <c r="J343" s="45"/>
    </row>
    <row r="344" spans="1:10" ht="14.1" customHeight="1" thickBot="1" x14ac:dyDescent="0.25">
      <c r="A344" s="72" t="s">
        <v>15736</v>
      </c>
      <c r="B344" s="72" t="s">
        <v>16147</v>
      </c>
      <c r="C344" s="72" t="s">
        <v>15642</v>
      </c>
      <c r="D344" s="101" t="s">
        <v>15252</v>
      </c>
      <c r="E344" s="72" t="s">
        <v>6935</v>
      </c>
      <c r="F344" s="72" t="s">
        <v>15281</v>
      </c>
      <c r="G344" s="45"/>
      <c r="H344" s="45"/>
      <c r="I344" s="45"/>
      <c r="J344" s="45"/>
    </row>
    <row r="345" spans="1:10" ht="13.5" customHeight="1" x14ac:dyDescent="0.25">
      <c r="A345" s="92">
        <v>42152425</v>
      </c>
      <c r="B345" s="69" t="str">
        <f t="shared" ref="B345:B378" ca="1" si="20">IFERROR(INDEX(UNSPSCDes,MATCH(INDIRECT(ADDRESS(ROW(),COLUMN()-1,4)),UNSPSCCode,0)),"")</f>
        <v>Resinas de base para prótesis dentales</v>
      </c>
      <c r="C345" s="81" t="s">
        <v>1450</v>
      </c>
      <c r="D345" s="102">
        <v>1</v>
      </c>
      <c r="E345" s="71">
        <v>900</v>
      </c>
      <c r="F345" s="70">
        <f t="shared" ref="F345:F378" ca="1" si="21">INDIRECT(ADDRESS(ROW(),COLUMN()-2,4))*INDIRECT(ADDRESS(ROW(),COLUMN()-1,4))</f>
        <v>900</v>
      </c>
      <c r="G345" s="45"/>
      <c r="H345" s="45"/>
      <c r="I345" s="45"/>
      <c r="J345" s="45"/>
    </row>
    <row r="346" spans="1:10" ht="13.5" customHeight="1" x14ac:dyDescent="0.25">
      <c r="A346" s="92">
        <v>42152425</v>
      </c>
      <c r="B346" s="69" t="str">
        <f t="shared" ca="1" si="20"/>
        <v>Resinas de base para prótesis dentales</v>
      </c>
      <c r="C346" s="81" t="s">
        <v>1450</v>
      </c>
      <c r="D346" s="102">
        <v>1</v>
      </c>
      <c r="E346" s="71">
        <v>900</v>
      </c>
      <c r="F346" s="70">
        <f t="shared" ca="1" si="21"/>
        <v>900</v>
      </c>
      <c r="G346" s="45"/>
      <c r="H346" s="45"/>
      <c r="I346" s="45"/>
      <c r="J346" s="45"/>
    </row>
    <row r="347" spans="1:10" ht="13.5" customHeight="1" x14ac:dyDescent="0.25">
      <c r="A347" s="92">
        <v>42152425</v>
      </c>
      <c r="B347" s="69" t="str">
        <f t="shared" ca="1" si="20"/>
        <v>Resinas de base para prótesis dentales</v>
      </c>
      <c r="C347" s="81" t="s">
        <v>1450</v>
      </c>
      <c r="D347" s="102">
        <v>1</v>
      </c>
      <c r="E347" s="71">
        <v>800</v>
      </c>
      <c r="F347" s="70">
        <f t="shared" ca="1" si="21"/>
        <v>800</v>
      </c>
      <c r="G347" s="45"/>
      <c r="H347" s="45"/>
      <c r="I347" s="45"/>
      <c r="J347" s="45"/>
    </row>
    <row r="348" spans="1:10" ht="13.5" customHeight="1" x14ac:dyDescent="0.25">
      <c r="A348" s="92">
        <v>42131606</v>
      </c>
      <c r="B348" s="69" t="str">
        <f t="shared" ca="1" si="20"/>
        <v>Máscaras quirúrgicas o de aislamiento para personal médico</v>
      </c>
      <c r="C348" s="81" t="s">
        <v>1450</v>
      </c>
      <c r="D348" s="102">
        <v>1</v>
      </c>
      <c r="E348" s="71">
        <v>350</v>
      </c>
      <c r="F348" s="70">
        <f t="shared" ca="1" si="21"/>
        <v>350</v>
      </c>
      <c r="G348" s="45"/>
      <c r="H348" s="45"/>
      <c r="I348" s="45"/>
      <c r="J348" s="45"/>
    </row>
    <row r="349" spans="1:10" ht="13.5" customHeight="1" x14ac:dyDescent="0.25">
      <c r="A349" s="92">
        <v>42152425</v>
      </c>
      <c r="B349" s="69" t="str">
        <f t="shared" ca="1" si="20"/>
        <v>Resinas de base para prótesis dentales</v>
      </c>
      <c r="C349" s="81" t="s">
        <v>1450</v>
      </c>
      <c r="D349" s="102">
        <v>1</v>
      </c>
      <c r="E349" s="71">
        <v>1200</v>
      </c>
      <c r="F349" s="70">
        <f t="shared" ca="1" si="21"/>
        <v>1200</v>
      </c>
      <c r="G349" s="45"/>
      <c r="H349" s="45"/>
      <c r="I349" s="45"/>
      <c r="J349" s="45"/>
    </row>
    <row r="350" spans="1:10" ht="13.5" customHeight="1" x14ac:dyDescent="0.25">
      <c r="A350" s="92">
        <v>42151618</v>
      </c>
      <c r="B350" s="69" t="str">
        <f t="shared" ca="1" si="20"/>
        <v>Elevadores dentales</v>
      </c>
      <c r="C350" s="81" t="s">
        <v>1450</v>
      </c>
      <c r="D350" s="102">
        <v>1</v>
      </c>
      <c r="E350" s="71">
        <v>1100</v>
      </c>
      <c r="F350" s="70">
        <f t="shared" ca="1" si="21"/>
        <v>1100</v>
      </c>
      <c r="G350" s="45"/>
      <c r="H350" s="45"/>
      <c r="I350" s="45"/>
      <c r="J350" s="45"/>
    </row>
    <row r="351" spans="1:10" ht="13.5" customHeight="1" x14ac:dyDescent="0.25">
      <c r="A351" s="92">
        <v>42151618</v>
      </c>
      <c r="B351" s="69" t="str">
        <f t="shared" ca="1" si="20"/>
        <v>Elevadores dentales</v>
      </c>
      <c r="C351" s="81" t="s">
        <v>1450</v>
      </c>
      <c r="D351" s="102">
        <v>1</v>
      </c>
      <c r="E351" s="71">
        <v>1500</v>
      </c>
      <c r="F351" s="70">
        <f t="shared" ca="1" si="21"/>
        <v>1500</v>
      </c>
      <c r="G351" s="45"/>
      <c r="H351" s="45"/>
      <c r="I351" s="45"/>
      <c r="J351" s="45"/>
    </row>
    <row r="352" spans="1:10" ht="13.5" customHeight="1" x14ac:dyDescent="0.25">
      <c r="A352" s="92">
        <v>42151681</v>
      </c>
      <c r="B352" s="69" t="str">
        <f t="shared" ca="1" si="20"/>
        <v>Sets o accesorios de anestesia para uso odontológico</v>
      </c>
      <c r="C352" s="81" t="s">
        <v>1450</v>
      </c>
      <c r="D352" s="102">
        <v>1</v>
      </c>
      <c r="E352" s="71">
        <v>250</v>
      </c>
      <c r="F352" s="70">
        <f t="shared" ca="1" si="21"/>
        <v>250</v>
      </c>
      <c r="G352" s="45"/>
      <c r="H352" s="45"/>
      <c r="I352" s="45"/>
      <c r="J352" s="45"/>
    </row>
    <row r="353" spans="1:10" ht="13.5" customHeight="1" x14ac:dyDescent="0.25">
      <c r="A353" s="92">
        <v>42152424</v>
      </c>
      <c r="B353" s="69" t="str">
        <f t="shared" ca="1" si="20"/>
        <v>Cementos de base de agua de uso odontológico</v>
      </c>
      <c r="C353" s="81" t="s">
        <v>1450</v>
      </c>
      <c r="D353" s="102">
        <v>1</v>
      </c>
      <c r="E353" s="71">
        <v>400</v>
      </c>
      <c r="F353" s="70">
        <f t="shared" ca="1" si="21"/>
        <v>400</v>
      </c>
      <c r="G353" s="45"/>
      <c r="H353" s="45"/>
      <c r="I353" s="45"/>
      <c r="J353" s="45"/>
    </row>
    <row r="354" spans="1:10" ht="13.5" customHeight="1" x14ac:dyDescent="0.25">
      <c r="A354" s="92">
        <v>42152425</v>
      </c>
      <c r="B354" s="69" t="str">
        <f t="shared" ca="1" si="20"/>
        <v>Resinas de base para prótesis dentales</v>
      </c>
      <c r="C354" s="81" t="s">
        <v>1450</v>
      </c>
      <c r="D354" s="102">
        <v>1</v>
      </c>
      <c r="E354" s="71">
        <v>500</v>
      </c>
      <c r="F354" s="70">
        <f t="shared" ca="1" si="21"/>
        <v>500</v>
      </c>
      <c r="G354" s="45"/>
      <c r="H354" s="45"/>
      <c r="I354" s="45"/>
      <c r="J354" s="45"/>
    </row>
    <row r="355" spans="1:10" ht="13.5" customHeight="1" x14ac:dyDescent="0.25">
      <c r="A355" s="92">
        <v>42141504</v>
      </c>
      <c r="B355" s="69" t="str">
        <f t="shared" ca="1" si="20"/>
        <v>Aplicadores o absorbentes medicados</v>
      </c>
      <c r="C355" s="81" t="s">
        <v>16989</v>
      </c>
      <c r="D355" s="102">
        <v>2</v>
      </c>
      <c r="E355" s="71">
        <v>500</v>
      </c>
      <c r="F355" s="70">
        <f t="shared" ca="1" si="21"/>
        <v>1000</v>
      </c>
      <c r="G355" s="45"/>
      <c r="H355" s="45"/>
      <c r="I355" s="45"/>
      <c r="J355" s="45"/>
    </row>
    <row r="356" spans="1:10" ht="13.5" customHeight="1" x14ac:dyDescent="0.25">
      <c r="A356" s="92">
        <v>42291607</v>
      </c>
      <c r="B356" s="69" t="str">
        <f t="shared" ca="1" si="20"/>
        <v>Curetas o lanzaderas para uso quirúrgico</v>
      </c>
      <c r="C356" s="81" t="s">
        <v>1450</v>
      </c>
      <c r="D356" s="102">
        <v>1</v>
      </c>
      <c r="E356" s="71">
        <v>250</v>
      </c>
      <c r="F356" s="70">
        <f t="shared" ca="1" si="21"/>
        <v>250</v>
      </c>
      <c r="G356" s="45"/>
      <c r="H356" s="45"/>
      <c r="I356" s="45"/>
      <c r="J356" s="45"/>
    </row>
    <row r="357" spans="1:10" ht="13.5" customHeight="1" x14ac:dyDescent="0.25">
      <c r="A357" s="92">
        <v>42142502</v>
      </c>
      <c r="B357" s="69" t="str">
        <f t="shared" ca="1" si="20"/>
        <v>Agujas para anestesia</v>
      </c>
      <c r="C357" s="81" t="s">
        <v>1450</v>
      </c>
      <c r="D357" s="102">
        <v>1</v>
      </c>
      <c r="E357" s="71">
        <v>450</v>
      </c>
      <c r="F357" s="70">
        <f t="shared" ca="1" si="21"/>
        <v>450</v>
      </c>
      <c r="G357" s="45"/>
      <c r="H357" s="45"/>
      <c r="I357" s="45"/>
      <c r="J357" s="45"/>
    </row>
    <row r="358" spans="1:10" ht="27" customHeight="1" x14ac:dyDescent="0.25">
      <c r="A358" s="92">
        <v>42151635</v>
      </c>
      <c r="B358" s="69" t="str">
        <f t="shared" ca="1" si="20"/>
        <v>Eyectores de saliva o dispositivos de succión oral o suministros dentales</v>
      </c>
      <c r="C358" s="81" t="s">
        <v>1450</v>
      </c>
      <c r="D358" s="102">
        <v>1</v>
      </c>
      <c r="E358" s="71">
        <v>350</v>
      </c>
      <c r="F358" s="70">
        <f t="shared" ca="1" si="21"/>
        <v>350</v>
      </c>
      <c r="G358" s="45"/>
      <c r="H358" s="45"/>
      <c r="I358" s="45"/>
      <c r="J358" s="45"/>
    </row>
    <row r="359" spans="1:10" ht="13.5" customHeight="1" x14ac:dyDescent="0.25">
      <c r="A359" s="92">
        <v>42291607</v>
      </c>
      <c r="B359" s="69" t="str">
        <f t="shared" ca="1" si="20"/>
        <v>Curetas o lanzaderas para uso quirúrgico</v>
      </c>
      <c r="C359" s="81" t="s">
        <v>1450</v>
      </c>
      <c r="D359" s="102">
        <v>2.5</v>
      </c>
      <c r="E359" s="71">
        <v>125</v>
      </c>
      <c r="F359" s="70">
        <f t="shared" ca="1" si="21"/>
        <v>312.5</v>
      </c>
      <c r="G359" s="45"/>
      <c r="H359" s="45"/>
      <c r="I359" s="45"/>
      <c r="J359" s="45"/>
    </row>
    <row r="360" spans="1:10" ht="13.5" customHeight="1" x14ac:dyDescent="0.25">
      <c r="A360" s="92">
        <v>42152465</v>
      </c>
      <c r="B360" s="69" t="str">
        <f t="shared" ca="1" si="20"/>
        <v>Lubricantes dentales</v>
      </c>
      <c r="C360" s="81" t="s">
        <v>1450</v>
      </c>
      <c r="D360" s="102">
        <v>2.5</v>
      </c>
      <c r="E360" s="71">
        <v>150</v>
      </c>
      <c r="F360" s="70">
        <f t="shared" ca="1" si="21"/>
        <v>375</v>
      </c>
      <c r="G360" s="45"/>
      <c r="H360" s="45"/>
      <c r="I360" s="45"/>
      <c r="J360" s="45"/>
    </row>
    <row r="361" spans="1:10" ht="13.5" customHeight="1" x14ac:dyDescent="0.25">
      <c r="A361" s="92">
        <v>42152421</v>
      </c>
      <c r="B361" s="69" t="str">
        <f t="shared" ca="1" si="20"/>
        <v>Mercurio de uso odontológico</v>
      </c>
      <c r="C361" s="81" t="s">
        <v>1450</v>
      </c>
      <c r="D361" s="102">
        <v>0.5</v>
      </c>
      <c r="E361" s="71">
        <v>1100</v>
      </c>
      <c r="F361" s="70">
        <f t="shared" ca="1" si="21"/>
        <v>550</v>
      </c>
      <c r="G361" s="45"/>
      <c r="H361" s="45"/>
      <c r="I361" s="45"/>
      <c r="J361" s="45"/>
    </row>
    <row r="362" spans="1:10" ht="13.5" customHeight="1" x14ac:dyDescent="0.25">
      <c r="A362" s="92">
        <v>42151627</v>
      </c>
      <c r="B362" s="69" t="str">
        <f t="shared" ca="1" si="20"/>
        <v>Espejos o mangos de espejo para uso odontológico</v>
      </c>
      <c r="C362" s="81" t="s">
        <v>1450</v>
      </c>
      <c r="D362" s="102">
        <v>1.5</v>
      </c>
      <c r="E362" s="71">
        <v>400</v>
      </c>
      <c r="F362" s="70">
        <f t="shared" ca="1" si="21"/>
        <v>600</v>
      </c>
      <c r="G362" s="45"/>
      <c r="H362" s="45"/>
      <c r="I362" s="45"/>
      <c r="J362" s="45"/>
    </row>
    <row r="363" spans="1:10" ht="13.5" customHeight="1" x14ac:dyDescent="0.25">
      <c r="A363" s="92">
        <v>42151501</v>
      </c>
      <c r="B363" s="69" t="str">
        <f t="shared" ca="1" si="20"/>
        <v>Luces de curación o accesorios para odontología estética</v>
      </c>
      <c r="C363" s="81" t="s">
        <v>1450</v>
      </c>
      <c r="D363" s="102">
        <v>0.5</v>
      </c>
      <c r="E363" s="71">
        <v>2000</v>
      </c>
      <c r="F363" s="70">
        <f t="shared" ca="1" si="21"/>
        <v>1000</v>
      </c>
      <c r="G363" s="45"/>
      <c r="H363" s="45"/>
      <c r="I363" s="45"/>
      <c r="J363" s="45"/>
    </row>
    <row r="364" spans="1:10" ht="13.5" customHeight="1" x14ac:dyDescent="0.25">
      <c r="A364" s="92">
        <v>42152465</v>
      </c>
      <c r="B364" s="69" t="str">
        <f t="shared" ca="1" si="20"/>
        <v>Lubricantes dentales</v>
      </c>
      <c r="C364" s="81" t="s">
        <v>1450</v>
      </c>
      <c r="D364" s="102">
        <v>0.5</v>
      </c>
      <c r="E364" s="71">
        <v>500</v>
      </c>
      <c r="F364" s="70">
        <f t="shared" ca="1" si="21"/>
        <v>250</v>
      </c>
      <c r="G364" s="45"/>
      <c r="H364" s="45"/>
      <c r="I364" s="45"/>
      <c r="J364" s="45"/>
    </row>
    <row r="365" spans="1:10" ht="13.5" customHeight="1" x14ac:dyDescent="0.25">
      <c r="A365" s="92">
        <v>42291706</v>
      </c>
      <c r="B365" s="69" t="str">
        <f t="shared" ca="1" si="20"/>
        <v>Fresas quirúrgicas o sus accesorios</v>
      </c>
      <c r="C365" s="81" t="s">
        <v>1450</v>
      </c>
      <c r="D365" s="102">
        <v>3</v>
      </c>
      <c r="E365" s="71">
        <v>150</v>
      </c>
      <c r="F365" s="70">
        <f t="shared" ca="1" si="21"/>
        <v>450</v>
      </c>
      <c r="G365" s="45"/>
      <c r="H365" s="45"/>
      <c r="I365" s="45"/>
      <c r="J365" s="45"/>
    </row>
    <row r="366" spans="1:10" ht="13.5" customHeight="1" x14ac:dyDescent="0.25">
      <c r="A366" s="92">
        <v>42132203</v>
      </c>
      <c r="B366" s="69" t="str">
        <f t="shared" ca="1" si="20"/>
        <v>Guantes de examen o para procedimientos no quirúrgicos</v>
      </c>
      <c r="C366" s="81" t="s">
        <v>16989</v>
      </c>
      <c r="D366" s="102">
        <v>3</v>
      </c>
      <c r="E366" s="71">
        <v>400</v>
      </c>
      <c r="F366" s="70">
        <f t="shared" ca="1" si="21"/>
        <v>1200</v>
      </c>
      <c r="G366" s="45"/>
      <c r="H366" s="45"/>
      <c r="I366" s="45"/>
      <c r="J366" s="45"/>
    </row>
    <row r="367" spans="1:10" ht="13.5" customHeight="1" x14ac:dyDescent="0.25">
      <c r="A367" s="92">
        <v>42132203</v>
      </c>
      <c r="B367" s="69" t="str">
        <f t="shared" ca="1" si="20"/>
        <v>Guantes de examen o para procedimientos no quirúrgicos</v>
      </c>
      <c r="C367" s="81" t="s">
        <v>16989</v>
      </c>
      <c r="D367" s="102">
        <v>6</v>
      </c>
      <c r="E367" s="71">
        <v>400</v>
      </c>
      <c r="F367" s="70">
        <f t="shared" ca="1" si="21"/>
        <v>2400</v>
      </c>
      <c r="G367" s="45"/>
      <c r="H367" s="45"/>
      <c r="I367" s="45"/>
      <c r="J367" s="45"/>
    </row>
    <row r="368" spans="1:10" ht="27" customHeight="1" x14ac:dyDescent="0.25">
      <c r="A368" s="92">
        <v>42291613</v>
      </c>
      <c r="B368" s="69" t="str">
        <f t="shared" ca="1" si="20"/>
        <v>Escalpelos o cuchillos o cuchillas o trepanadores o accesorios para uso quirúrgico</v>
      </c>
      <c r="C368" s="81" t="s">
        <v>16989</v>
      </c>
      <c r="D368" s="102">
        <v>1</v>
      </c>
      <c r="E368" s="71">
        <v>350</v>
      </c>
      <c r="F368" s="70">
        <f t="shared" ca="1" si="21"/>
        <v>350</v>
      </c>
      <c r="G368" s="45"/>
      <c r="H368" s="45"/>
      <c r="I368" s="45"/>
      <c r="J368" s="45"/>
    </row>
    <row r="369" spans="1:10" ht="27" customHeight="1" x14ac:dyDescent="0.25">
      <c r="A369" s="92">
        <v>42152601</v>
      </c>
      <c r="B369" s="69" t="str">
        <f t="shared" ca="1" si="20"/>
        <v>Papeles articulados para operación o productos relacionados de uso odontológico</v>
      </c>
      <c r="C369" s="81" t="s">
        <v>1450</v>
      </c>
      <c r="D369" s="102">
        <v>3</v>
      </c>
      <c r="E369" s="71">
        <v>150</v>
      </c>
      <c r="F369" s="70">
        <f t="shared" ca="1" si="21"/>
        <v>450</v>
      </c>
      <c r="G369" s="45"/>
      <c r="H369" s="45"/>
      <c r="I369" s="45"/>
      <c r="J369" s="45"/>
    </row>
    <row r="370" spans="1:10" ht="13.5" customHeight="1" x14ac:dyDescent="0.25">
      <c r="A370" s="92">
        <v>42312201</v>
      </c>
      <c r="B370" s="69" t="str">
        <f t="shared" ca="1" si="20"/>
        <v>Suturas</v>
      </c>
      <c r="C370" s="81" t="s">
        <v>1450</v>
      </c>
      <c r="D370" s="102">
        <v>0.75</v>
      </c>
      <c r="E370" s="71">
        <v>450</v>
      </c>
      <c r="F370" s="70">
        <f t="shared" ca="1" si="21"/>
        <v>337.5</v>
      </c>
      <c r="G370" s="45"/>
      <c r="H370" s="45"/>
      <c r="I370" s="45"/>
      <c r="J370" s="45"/>
    </row>
    <row r="371" spans="1:10" ht="13.5" customHeight="1" x14ac:dyDescent="0.25">
      <c r="A371" s="92">
        <v>42312201</v>
      </c>
      <c r="B371" s="69" t="str">
        <f t="shared" ca="1" si="20"/>
        <v>Suturas</v>
      </c>
      <c r="C371" s="81" t="s">
        <v>1450</v>
      </c>
      <c r="D371" s="102">
        <v>0.75</v>
      </c>
      <c r="E371" s="71">
        <v>450</v>
      </c>
      <c r="F371" s="70">
        <f t="shared" ca="1" si="21"/>
        <v>337.5</v>
      </c>
      <c r="G371" s="45"/>
      <c r="H371" s="45"/>
      <c r="I371" s="45"/>
      <c r="J371" s="45"/>
    </row>
    <row r="372" spans="1:10" ht="13.5" customHeight="1" x14ac:dyDescent="0.25">
      <c r="A372" s="92">
        <v>42291607</v>
      </c>
      <c r="B372" s="69" t="str">
        <f t="shared" ca="1" si="20"/>
        <v>Curetas o lanzaderas para uso quirúrgico</v>
      </c>
      <c r="C372" s="81" t="s">
        <v>1450</v>
      </c>
      <c r="D372" s="102">
        <v>1.5</v>
      </c>
      <c r="E372" s="71">
        <v>170</v>
      </c>
      <c r="F372" s="70">
        <f t="shared" ca="1" si="21"/>
        <v>255</v>
      </c>
      <c r="G372" s="45"/>
      <c r="H372" s="45"/>
      <c r="I372" s="45"/>
      <c r="J372" s="45"/>
    </row>
    <row r="373" spans="1:10" ht="13.5" customHeight="1" x14ac:dyDescent="0.25">
      <c r="A373" s="92">
        <v>42142609</v>
      </c>
      <c r="B373" s="69" t="str">
        <f t="shared" ca="1" si="20"/>
        <v>Jeringas con agujas para uso médico</v>
      </c>
      <c r="C373" s="81" t="s">
        <v>16989</v>
      </c>
      <c r="D373" s="102">
        <v>2.5</v>
      </c>
      <c r="E373" s="71">
        <v>400</v>
      </c>
      <c r="F373" s="70">
        <f t="shared" ca="1" si="21"/>
        <v>1000</v>
      </c>
      <c r="G373" s="45"/>
      <c r="H373" s="45"/>
      <c r="I373" s="45"/>
      <c r="J373" s="45"/>
    </row>
    <row r="374" spans="1:10" ht="13.5" customHeight="1" x14ac:dyDescent="0.25">
      <c r="A374" s="92">
        <v>42142609</v>
      </c>
      <c r="B374" s="69" t="str">
        <f t="shared" ca="1" si="20"/>
        <v>Jeringas con agujas para uso médico</v>
      </c>
      <c r="C374" s="81" t="s">
        <v>16989</v>
      </c>
      <c r="D374" s="102">
        <v>0.5</v>
      </c>
      <c r="E374" s="71">
        <v>300</v>
      </c>
      <c r="F374" s="70">
        <f t="shared" ca="1" si="21"/>
        <v>150</v>
      </c>
      <c r="G374" s="45"/>
      <c r="H374" s="45"/>
      <c r="I374" s="45"/>
      <c r="J374" s="45"/>
    </row>
    <row r="375" spans="1:10" ht="27" customHeight="1" x14ac:dyDescent="0.25">
      <c r="A375" s="92">
        <v>42221803</v>
      </c>
      <c r="B375" s="69" t="str">
        <f t="shared" ca="1" si="20"/>
        <v>Cintas o vendajes o correas o mangas para posicionamiento de catéter arterial o intravenoso</v>
      </c>
      <c r="C375" s="81" t="s">
        <v>16989</v>
      </c>
      <c r="D375" s="102">
        <v>0.75</v>
      </c>
      <c r="E375" s="71">
        <v>400</v>
      </c>
      <c r="F375" s="70">
        <f t="shared" ca="1" si="21"/>
        <v>300</v>
      </c>
      <c r="G375" s="45"/>
      <c r="H375" s="45"/>
      <c r="I375" s="45"/>
      <c r="J375" s="45"/>
    </row>
    <row r="376" spans="1:10" ht="27" customHeight="1" x14ac:dyDescent="0.25">
      <c r="A376" s="92">
        <v>42152601</v>
      </c>
      <c r="B376" s="69" t="str">
        <f t="shared" ca="1" si="20"/>
        <v>Papeles articulados para operación o productos relacionados de uso odontológico</v>
      </c>
      <c r="C376" s="81" t="s">
        <v>16989</v>
      </c>
      <c r="D376" s="102">
        <v>0.5</v>
      </c>
      <c r="E376" s="71">
        <v>200</v>
      </c>
      <c r="F376" s="70">
        <f t="shared" ca="1" si="21"/>
        <v>100</v>
      </c>
      <c r="G376" s="45"/>
      <c r="H376" s="45"/>
      <c r="I376" s="45"/>
      <c r="J376" s="45"/>
    </row>
    <row r="377" spans="1:10" ht="13.5" customHeight="1" x14ac:dyDescent="0.25">
      <c r="A377" s="92">
        <v>42151909</v>
      </c>
      <c r="B377" s="69" t="str">
        <f t="shared" ca="1" si="20"/>
        <v>Pastas o kits de prevención dental</v>
      </c>
      <c r="C377" s="81" t="s">
        <v>1450</v>
      </c>
      <c r="D377" s="102">
        <v>0.5</v>
      </c>
      <c r="E377" s="71">
        <v>1200</v>
      </c>
      <c r="F377" s="70">
        <f t="shared" ca="1" si="21"/>
        <v>600</v>
      </c>
      <c r="G377" s="45"/>
      <c r="H377" s="45"/>
      <c r="I377" s="45"/>
      <c r="J377" s="45"/>
    </row>
    <row r="378" spans="1:10" ht="13.5" customHeight="1" x14ac:dyDescent="0.25">
      <c r="A378" s="92">
        <v>42151902</v>
      </c>
      <c r="B378" s="69" t="str">
        <f t="shared" ca="1" si="20"/>
        <v>Kits de profilaxis para uso odontológico</v>
      </c>
      <c r="C378" s="81" t="s">
        <v>1450</v>
      </c>
      <c r="D378" s="102">
        <v>0.5</v>
      </c>
      <c r="E378" s="71">
        <v>1100</v>
      </c>
      <c r="F378" s="70">
        <f t="shared" ca="1" si="21"/>
        <v>550</v>
      </c>
      <c r="G378" s="45"/>
      <c r="H378" s="45"/>
      <c r="I378" s="45"/>
      <c r="J378" s="45"/>
    </row>
    <row r="379" spans="1:10" ht="14.1" customHeight="1" x14ac:dyDescent="0.2">
      <c r="A379" s="45"/>
      <c r="B379" s="45"/>
      <c r="C379" s="45"/>
      <c r="D379" s="45"/>
      <c r="E379" s="73" t="s">
        <v>12552</v>
      </c>
      <c r="F379" s="74">
        <f ca="1">SUM(Table315[MONTO TOTAL ESTIMADO])</f>
        <v>21517.5</v>
      </c>
      <c r="G379" s="45"/>
      <c r="H379" s="45" t="str">
        <f>C338</f>
        <v>Bienes</v>
      </c>
      <c r="I379" s="45" t="str">
        <f>E338</f>
        <v>No</v>
      </c>
      <c r="J379" s="45" t="str">
        <f>D338</f>
        <v>Compras por debajo del Umbral</v>
      </c>
    </row>
    <row r="380" spans="1:10" ht="14.1" customHeight="1" thickBot="1" x14ac:dyDescent="0.3"/>
    <row r="381" spans="1:10" ht="33.75" customHeight="1" thickBot="1" x14ac:dyDescent="0.25">
      <c r="A381" s="64" t="s">
        <v>16383</v>
      </c>
      <c r="B381" s="64" t="s">
        <v>161</v>
      </c>
      <c r="C381" s="64" t="s">
        <v>11726</v>
      </c>
      <c r="D381" s="64" t="s">
        <v>14380</v>
      </c>
      <c r="E381" s="64" t="s">
        <v>10964</v>
      </c>
      <c r="F381" s="64" t="s">
        <v>11097</v>
      </c>
      <c r="G381" s="45"/>
      <c r="H381" s="45"/>
      <c r="I381" s="45"/>
      <c r="J381" s="45"/>
    </row>
    <row r="382" spans="1:10" ht="13.5" customHeight="1" thickBot="1" x14ac:dyDescent="0.25">
      <c r="A382" s="91" t="s">
        <v>18836</v>
      </c>
      <c r="B382" s="91" t="s">
        <v>18838</v>
      </c>
      <c r="C382" s="66" t="s">
        <v>17798</v>
      </c>
      <c r="D382" s="66" t="s">
        <v>10173</v>
      </c>
      <c r="E382" s="66" t="s">
        <v>17854</v>
      </c>
      <c r="F382" s="66"/>
      <c r="G382" s="45"/>
      <c r="H382" s="45"/>
      <c r="I382" s="45"/>
      <c r="J382" s="45"/>
    </row>
    <row r="383" spans="1:10" ht="14.1" customHeight="1" thickBot="1" x14ac:dyDescent="0.25">
      <c r="A383" s="119" t="s">
        <v>14830</v>
      </c>
      <c r="B383" s="67" t="s">
        <v>8531</v>
      </c>
      <c r="C383" s="76">
        <v>44287</v>
      </c>
      <c r="D383" s="119" t="s">
        <v>9388</v>
      </c>
      <c r="E383" s="67" t="s">
        <v>13095</v>
      </c>
      <c r="F383" s="66" t="s">
        <v>3082</v>
      </c>
      <c r="G383" s="45"/>
      <c r="H383" s="45"/>
      <c r="I383" s="45"/>
      <c r="J383" s="45"/>
    </row>
    <row r="384" spans="1:10" ht="14.1" customHeight="1" thickBot="1" x14ac:dyDescent="0.25">
      <c r="A384" s="120"/>
      <c r="B384" s="67" t="s">
        <v>1787</v>
      </c>
      <c r="C384" s="89">
        <f>IF(C383="","",IF(AND(MONTH(C383)&gt;=1,MONTH(C383)&lt;=3),1,IF(AND(MONTH(C383)&gt;=4,MONTH(C383)&lt;=6),2,IF(AND(MONTH(C383)&gt;=7,MONTH(C383)&lt;=9),3,4))))</f>
        <v>2</v>
      </c>
      <c r="D384" s="120"/>
      <c r="E384" s="67" t="s">
        <v>2419</v>
      </c>
      <c r="F384" s="66" t="s">
        <v>14451</v>
      </c>
      <c r="G384" s="45"/>
      <c r="H384" s="45"/>
      <c r="I384" s="45"/>
      <c r="J384" s="45"/>
    </row>
    <row r="385" spans="1:10" ht="14.1" customHeight="1" thickBot="1" x14ac:dyDescent="0.25">
      <c r="A385" s="120"/>
      <c r="B385" s="67" t="s">
        <v>12944</v>
      </c>
      <c r="C385" s="76">
        <v>44377</v>
      </c>
      <c r="D385" s="120"/>
      <c r="E385" s="67" t="s">
        <v>3075</v>
      </c>
      <c r="F385" s="66" t="s">
        <v>4623</v>
      </c>
      <c r="G385" s="45"/>
      <c r="H385" s="45"/>
      <c r="I385" s="45"/>
      <c r="J385" s="45"/>
    </row>
    <row r="386" spans="1:10" ht="14.1" customHeight="1" thickBot="1" x14ac:dyDescent="0.25">
      <c r="A386" s="120"/>
      <c r="B386" s="67" t="s">
        <v>1787</v>
      </c>
      <c r="C386" s="89">
        <f>IF(C385="","",IF(AND(MONTH(C385)&gt;=1,MONTH(C385)&lt;=3),1,IF(AND(MONTH(C385)&gt;=4,MONTH(C385)&lt;=6),2,IF(AND(MONTH(C385)&gt;=7,MONTH(C385)&lt;=9),3,4))))</f>
        <v>2</v>
      </c>
      <c r="D386" s="120"/>
      <c r="E386" s="67" t="s">
        <v>13194</v>
      </c>
      <c r="F386" s="66" t="s">
        <v>4623</v>
      </c>
      <c r="G386" s="45"/>
      <c r="H386" s="45"/>
      <c r="I386" s="45"/>
      <c r="J386" s="45"/>
    </row>
    <row r="387" spans="1:10" ht="14.1" customHeight="1" thickBot="1" x14ac:dyDescent="0.25">
      <c r="A387" s="45"/>
      <c r="B387" s="45"/>
      <c r="C387" s="45"/>
      <c r="D387" s="45"/>
      <c r="E387" s="45"/>
      <c r="F387" s="45"/>
      <c r="G387" s="45"/>
      <c r="H387" s="45"/>
      <c r="I387" s="45"/>
      <c r="J387" s="45"/>
    </row>
    <row r="388" spans="1:10" ht="14.1" customHeight="1" thickBot="1" x14ac:dyDescent="0.25">
      <c r="A388" s="72" t="s">
        <v>15736</v>
      </c>
      <c r="B388" s="72" t="s">
        <v>16147</v>
      </c>
      <c r="C388" s="72" t="s">
        <v>15642</v>
      </c>
      <c r="D388" s="72" t="s">
        <v>15252</v>
      </c>
      <c r="E388" s="72" t="s">
        <v>6935</v>
      </c>
      <c r="F388" s="72" t="s">
        <v>15281</v>
      </c>
      <c r="G388" s="45"/>
      <c r="H388" s="45"/>
      <c r="I388" s="45"/>
      <c r="J388" s="45"/>
    </row>
    <row r="389" spans="1:10" ht="13.5" customHeight="1" x14ac:dyDescent="0.25">
      <c r="A389" s="92">
        <v>42152425</v>
      </c>
      <c r="B389" s="69" t="str">
        <f t="shared" ref="B389:B422" ca="1" si="22">IFERROR(INDEX(UNSPSCDes,MATCH(INDIRECT(ADDRESS(ROW(),COLUMN()-1,4)),UNSPSCCode,0)),"")</f>
        <v>Resinas de base para prótesis dentales</v>
      </c>
      <c r="C389" s="81" t="s">
        <v>1450</v>
      </c>
      <c r="D389" s="102">
        <v>1</v>
      </c>
      <c r="E389" s="113">
        <v>900</v>
      </c>
      <c r="F389" s="70">
        <f t="shared" ref="F389:F422" ca="1" si="23">INDIRECT(ADDRESS(ROW(),COLUMN()-2,4))*INDIRECT(ADDRESS(ROW(),COLUMN()-1,4))</f>
        <v>900</v>
      </c>
      <c r="G389" s="45"/>
      <c r="H389" s="45"/>
      <c r="I389" s="45"/>
      <c r="J389" s="45"/>
    </row>
    <row r="390" spans="1:10" ht="13.5" customHeight="1" x14ac:dyDescent="0.25">
      <c r="A390" s="92">
        <v>42152425</v>
      </c>
      <c r="B390" s="69" t="str">
        <f t="shared" ca="1" si="22"/>
        <v>Resinas de base para prótesis dentales</v>
      </c>
      <c r="C390" s="81" t="s">
        <v>1450</v>
      </c>
      <c r="D390" s="102">
        <v>1</v>
      </c>
      <c r="E390" s="113">
        <v>900</v>
      </c>
      <c r="F390" s="70">
        <f t="shared" ca="1" si="23"/>
        <v>900</v>
      </c>
      <c r="G390" s="45"/>
      <c r="H390" s="45"/>
      <c r="I390" s="45"/>
      <c r="J390" s="45"/>
    </row>
    <row r="391" spans="1:10" ht="13.5" customHeight="1" x14ac:dyDescent="0.25">
      <c r="A391" s="92">
        <v>42152425</v>
      </c>
      <c r="B391" s="69" t="str">
        <f t="shared" ca="1" si="22"/>
        <v>Resinas de base para prótesis dentales</v>
      </c>
      <c r="C391" s="81" t="s">
        <v>1450</v>
      </c>
      <c r="D391" s="102">
        <v>1</v>
      </c>
      <c r="E391" s="113">
        <v>800</v>
      </c>
      <c r="F391" s="70">
        <f t="shared" ca="1" si="23"/>
        <v>800</v>
      </c>
      <c r="G391" s="45"/>
      <c r="H391" s="45"/>
      <c r="I391" s="45"/>
      <c r="J391" s="45"/>
    </row>
    <row r="392" spans="1:10" ht="13.5" customHeight="1" x14ac:dyDescent="0.25">
      <c r="A392" s="92">
        <v>42131606</v>
      </c>
      <c r="B392" s="69" t="str">
        <f t="shared" ca="1" si="22"/>
        <v>Máscaras quirúrgicas o de aislamiento para personal médico</v>
      </c>
      <c r="C392" s="81" t="s">
        <v>1450</v>
      </c>
      <c r="D392" s="102">
        <v>1</v>
      </c>
      <c r="E392" s="113">
        <v>350</v>
      </c>
      <c r="F392" s="70">
        <f t="shared" ca="1" si="23"/>
        <v>350</v>
      </c>
      <c r="G392" s="45"/>
      <c r="H392" s="45"/>
      <c r="I392" s="45"/>
      <c r="J392" s="45"/>
    </row>
    <row r="393" spans="1:10" ht="13.5" customHeight="1" x14ac:dyDescent="0.25">
      <c r="A393" s="92">
        <v>42152425</v>
      </c>
      <c r="B393" s="69" t="str">
        <f t="shared" ca="1" si="22"/>
        <v>Resinas de base para prótesis dentales</v>
      </c>
      <c r="C393" s="81" t="s">
        <v>1450</v>
      </c>
      <c r="D393" s="102">
        <v>1</v>
      </c>
      <c r="E393" s="113">
        <v>1200</v>
      </c>
      <c r="F393" s="70">
        <f t="shared" ca="1" si="23"/>
        <v>1200</v>
      </c>
      <c r="G393" s="45"/>
      <c r="H393" s="45"/>
      <c r="I393" s="45"/>
      <c r="J393" s="45"/>
    </row>
    <row r="394" spans="1:10" ht="13.5" customHeight="1" x14ac:dyDescent="0.25">
      <c r="A394" s="92">
        <v>42151618</v>
      </c>
      <c r="B394" s="69" t="str">
        <f t="shared" ca="1" si="22"/>
        <v>Elevadores dentales</v>
      </c>
      <c r="C394" s="81" t="s">
        <v>1450</v>
      </c>
      <c r="D394" s="102">
        <v>1</v>
      </c>
      <c r="E394" s="113">
        <v>1100</v>
      </c>
      <c r="F394" s="70">
        <f t="shared" ca="1" si="23"/>
        <v>1100</v>
      </c>
      <c r="G394" s="45"/>
      <c r="H394" s="45"/>
      <c r="I394" s="45"/>
      <c r="J394" s="45"/>
    </row>
    <row r="395" spans="1:10" ht="13.5" customHeight="1" x14ac:dyDescent="0.25">
      <c r="A395" s="92">
        <v>42151618</v>
      </c>
      <c r="B395" s="69" t="str">
        <f t="shared" ca="1" si="22"/>
        <v>Elevadores dentales</v>
      </c>
      <c r="C395" s="81" t="s">
        <v>1450</v>
      </c>
      <c r="D395" s="102">
        <v>1</v>
      </c>
      <c r="E395" s="113">
        <v>1500</v>
      </c>
      <c r="F395" s="70">
        <f t="shared" ca="1" si="23"/>
        <v>1500</v>
      </c>
      <c r="G395" s="45"/>
      <c r="H395" s="45"/>
      <c r="I395" s="45"/>
      <c r="J395" s="45"/>
    </row>
    <row r="396" spans="1:10" ht="13.5" customHeight="1" x14ac:dyDescent="0.25">
      <c r="A396" s="92">
        <v>42151681</v>
      </c>
      <c r="B396" s="69" t="str">
        <f t="shared" ca="1" si="22"/>
        <v>Sets o accesorios de anestesia para uso odontológico</v>
      </c>
      <c r="C396" s="81" t="s">
        <v>1450</v>
      </c>
      <c r="D396" s="102">
        <v>1</v>
      </c>
      <c r="E396" s="113">
        <v>250</v>
      </c>
      <c r="F396" s="70">
        <f t="shared" ca="1" si="23"/>
        <v>250</v>
      </c>
      <c r="G396" s="45"/>
      <c r="H396" s="45"/>
      <c r="I396" s="45"/>
      <c r="J396" s="45"/>
    </row>
    <row r="397" spans="1:10" ht="13.5" customHeight="1" x14ac:dyDescent="0.25">
      <c r="A397" s="92">
        <v>42152424</v>
      </c>
      <c r="B397" s="69" t="str">
        <f t="shared" ca="1" si="22"/>
        <v>Cementos de base de agua de uso odontológico</v>
      </c>
      <c r="C397" s="81" t="s">
        <v>1450</v>
      </c>
      <c r="D397" s="102">
        <v>1</v>
      </c>
      <c r="E397" s="113">
        <v>400</v>
      </c>
      <c r="F397" s="70">
        <f t="shared" ca="1" si="23"/>
        <v>400</v>
      </c>
      <c r="G397" s="45"/>
      <c r="H397" s="45"/>
      <c r="I397" s="45"/>
      <c r="J397" s="45"/>
    </row>
    <row r="398" spans="1:10" ht="13.5" customHeight="1" x14ac:dyDescent="0.25">
      <c r="A398" s="92">
        <v>42152425</v>
      </c>
      <c r="B398" s="69" t="str">
        <f t="shared" ca="1" si="22"/>
        <v>Resinas de base para prótesis dentales</v>
      </c>
      <c r="C398" s="81" t="s">
        <v>1450</v>
      </c>
      <c r="D398" s="102">
        <v>1</v>
      </c>
      <c r="E398" s="113">
        <v>500</v>
      </c>
      <c r="F398" s="70">
        <f t="shared" ca="1" si="23"/>
        <v>500</v>
      </c>
      <c r="G398" s="45"/>
      <c r="H398" s="45"/>
      <c r="I398" s="45"/>
      <c r="J398" s="45"/>
    </row>
    <row r="399" spans="1:10" ht="13.5" customHeight="1" x14ac:dyDescent="0.25">
      <c r="A399" s="92">
        <v>42141504</v>
      </c>
      <c r="B399" s="69" t="str">
        <f t="shared" ca="1" si="22"/>
        <v>Aplicadores o absorbentes medicados</v>
      </c>
      <c r="C399" s="81" t="s">
        <v>16989</v>
      </c>
      <c r="D399" s="102">
        <v>2</v>
      </c>
      <c r="E399" s="113">
        <v>500</v>
      </c>
      <c r="F399" s="70">
        <f t="shared" ca="1" si="23"/>
        <v>1000</v>
      </c>
      <c r="G399" s="45"/>
      <c r="H399" s="45"/>
      <c r="I399" s="45"/>
      <c r="J399" s="45"/>
    </row>
    <row r="400" spans="1:10" ht="13.5" customHeight="1" x14ac:dyDescent="0.25">
      <c r="A400" s="92">
        <v>42291607</v>
      </c>
      <c r="B400" s="69" t="str">
        <f t="shared" ca="1" si="22"/>
        <v>Curetas o lanzaderas para uso quirúrgico</v>
      </c>
      <c r="C400" s="81" t="s">
        <v>1450</v>
      </c>
      <c r="D400" s="102">
        <v>1</v>
      </c>
      <c r="E400" s="113">
        <v>250</v>
      </c>
      <c r="F400" s="70">
        <f t="shared" ca="1" si="23"/>
        <v>250</v>
      </c>
      <c r="G400" s="45"/>
      <c r="H400" s="45"/>
      <c r="I400" s="45"/>
      <c r="J400" s="45"/>
    </row>
    <row r="401" spans="1:10" ht="13.5" customHeight="1" x14ac:dyDescent="0.25">
      <c r="A401" s="92">
        <v>42142502</v>
      </c>
      <c r="B401" s="69" t="str">
        <f t="shared" ca="1" si="22"/>
        <v>Agujas para anestesia</v>
      </c>
      <c r="C401" s="81" t="s">
        <v>1450</v>
      </c>
      <c r="D401" s="102">
        <v>1</v>
      </c>
      <c r="E401" s="113">
        <v>450</v>
      </c>
      <c r="F401" s="70">
        <f t="shared" ca="1" si="23"/>
        <v>450</v>
      </c>
      <c r="G401" s="45"/>
      <c r="H401" s="45"/>
      <c r="I401" s="45"/>
      <c r="J401" s="45"/>
    </row>
    <row r="402" spans="1:10" ht="27" customHeight="1" x14ac:dyDescent="0.25">
      <c r="A402" s="92">
        <v>42151635</v>
      </c>
      <c r="B402" s="69" t="str">
        <f t="shared" ca="1" si="22"/>
        <v>Eyectores de saliva o dispositivos de succión oral o suministros dentales</v>
      </c>
      <c r="C402" s="81" t="s">
        <v>1450</v>
      </c>
      <c r="D402" s="102">
        <v>1</v>
      </c>
      <c r="E402" s="113">
        <v>350</v>
      </c>
      <c r="F402" s="70">
        <f t="shared" ca="1" si="23"/>
        <v>350</v>
      </c>
      <c r="G402" s="45"/>
      <c r="H402" s="45"/>
      <c r="I402" s="45"/>
      <c r="J402" s="45"/>
    </row>
    <row r="403" spans="1:10" ht="13.5" customHeight="1" x14ac:dyDescent="0.25">
      <c r="A403" s="92">
        <v>42291607</v>
      </c>
      <c r="B403" s="69" t="str">
        <f t="shared" ca="1" si="22"/>
        <v>Curetas o lanzaderas para uso quirúrgico</v>
      </c>
      <c r="C403" s="81" t="s">
        <v>1450</v>
      </c>
      <c r="D403" s="102">
        <v>2.5</v>
      </c>
      <c r="E403" s="113">
        <v>125</v>
      </c>
      <c r="F403" s="70">
        <f t="shared" ca="1" si="23"/>
        <v>312.5</v>
      </c>
      <c r="G403" s="45"/>
      <c r="H403" s="45"/>
      <c r="I403" s="45"/>
      <c r="J403" s="45"/>
    </row>
    <row r="404" spans="1:10" ht="13.5" customHeight="1" x14ac:dyDescent="0.25">
      <c r="A404" s="92">
        <v>42152465</v>
      </c>
      <c r="B404" s="69" t="str">
        <f t="shared" ca="1" si="22"/>
        <v>Lubricantes dentales</v>
      </c>
      <c r="C404" s="81" t="s">
        <v>1450</v>
      </c>
      <c r="D404" s="102">
        <v>2.5</v>
      </c>
      <c r="E404" s="113">
        <v>150</v>
      </c>
      <c r="F404" s="70">
        <f t="shared" ca="1" si="23"/>
        <v>375</v>
      </c>
      <c r="G404" s="45"/>
      <c r="H404" s="45"/>
      <c r="I404" s="45"/>
      <c r="J404" s="45"/>
    </row>
    <row r="405" spans="1:10" ht="13.5" customHeight="1" x14ac:dyDescent="0.25">
      <c r="A405" s="92">
        <v>42152421</v>
      </c>
      <c r="B405" s="69" t="str">
        <f t="shared" ca="1" si="22"/>
        <v>Mercurio de uso odontológico</v>
      </c>
      <c r="C405" s="81" t="s">
        <v>1450</v>
      </c>
      <c r="D405" s="102">
        <v>0.5</v>
      </c>
      <c r="E405" s="113">
        <v>1100</v>
      </c>
      <c r="F405" s="70">
        <f t="shared" ca="1" si="23"/>
        <v>550</v>
      </c>
      <c r="G405" s="45"/>
      <c r="H405" s="45"/>
      <c r="I405" s="45"/>
      <c r="J405" s="45"/>
    </row>
    <row r="406" spans="1:10" ht="13.5" customHeight="1" x14ac:dyDescent="0.25">
      <c r="A406" s="92">
        <v>42151627</v>
      </c>
      <c r="B406" s="69" t="str">
        <f t="shared" ca="1" si="22"/>
        <v>Espejos o mangos de espejo para uso odontológico</v>
      </c>
      <c r="C406" s="81" t="s">
        <v>1450</v>
      </c>
      <c r="D406" s="102">
        <v>1.5</v>
      </c>
      <c r="E406" s="113">
        <v>400</v>
      </c>
      <c r="F406" s="70">
        <f t="shared" ca="1" si="23"/>
        <v>600</v>
      </c>
      <c r="G406" s="45"/>
      <c r="H406" s="45"/>
      <c r="I406" s="45"/>
      <c r="J406" s="45"/>
    </row>
    <row r="407" spans="1:10" ht="13.5" customHeight="1" x14ac:dyDescent="0.25">
      <c r="A407" s="92">
        <v>42151501</v>
      </c>
      <c r="B407" s="69" t="str">
        <f t="shared" ca="1" si="22"/>
        <v>Luces de curación o accesorios para odontología estética</v>
      </c>
      <c r="C407" s="81" t="s">
        <v>1450</v>
      </c>
      <c r="D407" s="102">
        <v>0.5</v>
      </c>
      <c r="E407" s="113">
        <v>2000</v>
      </c>
      <c r="F407" s="70">
        <f t="shared" ca="1" si="23"/>
        <v>1000</v>
      </c>
      <c r="G407" s="45"/>
      <c r="H407" s="45"/>
      <c r="I407" s="45"/>
      <c r="J407" s="45"/>
    </row>
    <row r="408" spans="1:10" ht="13.5" customHeight="1" x14ac:dyDescent="0.25">
      <c r="A408" s="92">
        <v>42152465</v>
      </c>
      <c r="B408" s="69" t="str">
        <f t="shared" ca="1" si="22"/>
        <v>Lubricantes dentales</v>
      </c>
      <c r="C408" s="81" t="s">
        <v>1450</v>
      </c>
      <c r="D408" s="102">
        <v>0.5</v>
      </c>
      <c r="E408" s="113">
        <v>500</v>
      </c>
      <c r="F408" s="70">
        <f t="shared" ca="1" si="23"/>
        <v>250</v>
      </c>
      <c r="G408" s="45"/>
      <c r="H408" s="45"/>
      <c r="I408" s="45"/>
      <c r="J408" s="45"/>
    </row>
    <row r="409" spans="1:10" ht="13.5" customHeight="1" x14ac:dyDescent="0.25">
      <c r="A409" s="92">
        <v>42291706</v>
      </c>
      <c r="B409" s="69" t="str">
        <f t="shared" ca="1" si="22"/>
        <v>Fresas quirúrgicas o sus accesorios</v>
      </c>
      <c r="C409" s="81" t="s">
        <v>1450</v>
      </c>
      <c r="D409" s="102">
        <v>3</v>
      </c>
      <c r="E409" s="113">
        <v>150</v>
      </c>
      <c r="F409" s="70">
        <f t="shared" ca="1" si="23"/>
        <v>450</v>
      </c>
      <c r="G409" s="45"/>
      <c r="H409" s="45"/>
      <c r="I409" s="45"/>
      <c r="J409" s="45"/>
    </row>
    <row r="410" spans="1:10" ht="13.5" customHeight="1" x14ac:dyDescent="0.25">
      <c r="A410" s="92">
        <v>42132203</v>
      </c>
      <c r="B410" s="69" t="str">
        <f t="shared" ca="1" si="22"/>
        <v>Guantes de examen o para procedimientos no quirúrgicos</v>
      </c>
      <c r="C410" s="81" t="s">
        <v>16989</v>
      </c>
      <c r="D410" s="102">
        <v>3</v>
      </c>
      <c r="E410" s="113">
        <v>400</v>
      </c>
      <c r="F410" s="70">
        <f t="shared" ca="1" si="23"/>
        <v>1200</v>
      </c>
      <c r="G410" s="45"/>
      <c r="H410" s="45"/>
      <c r="I410" s="45"/>
      <c r="J410" s="45"/>
    </row>
    <row r="411" spans="1:10" ht="13.5" customHeight="1" x14ac:dyDescent="0.25">
      <c r="A411" s="92">
        <v>42132203</v>
      </c>
      <c r="B411" s="69" t="str">
        <f t="shared" ca="1" si="22"/>
        <v>Guantes de examen o para procedimientos no quirúrgicos</v>
      </c>
      <c r="C411" s="81" t="s">
        <v>16989</v>
      </c>
      <c r="D411" s="102">
        <v>6</v>
      </c>
      <c r="E411" s="113">
        <v>400</v>
      </c>
      <c r="F411" s="70">
        <f t="shared" ca="1" si="23"/>
        <v>2400</v>
      </c>
      <c r="G411" s="45"/>
      <c r="H411" s="45"/>
      <c r="I411" s="45"/>
      <c r="J411" s="45"/>
    </row>
    <row r="412" spans="1:10" ht="27" customHeight="1" x14ac:dyDescent="0.25">
      <c r="A412" s="92">
        <v>42291613</v>
      </c>
      <c r="B412" s="69" t="str">
        <f t="shared" ca="1" si="22"/>
        <v>Escalpelos o cuchillos o cuchillas o trepanadores o accesorios para uso quirúrgico</v>
      </c>
      <c r="C412" s="81" t="s">
        <v>16989</v>
      </c>
      <c r="D412" s="102">
        <v>1</v>
      </c>
      <c r="E412" s="113">
        <v>350</v>
      </c>
      <c r="F412" s="70">
        <f t="shared" ca="1" si="23"/>
        <v>350</v>
      </c>
      <c r="G412" s="45"/>
      <c r="H412" s="45"/>
      <c r="I412" s="45"/>
      <c r="J412" s="45"/>
    </row>
    <row r="413" spans="1:10" ht="27" customHeight="1" x14ac:dyDescent="0.25">
      <c r="A413" s="92">
        <v>42152601</v>
      </c>
      <c r="B413" s="69" t="str">
        <f t="shared" ca="1" si="22"/>
        <v>Papeles articulados para operación o productos relacionados de uso odontológico</v>
      </c>
      <c r="C413" s="81" t="s">
        <v>1450</v>
      </c>
      <c r="D413" s="102">
        <v>3</v>
      </c>
      <c r="E413" s="113">
        <v>150</v>
      </c>
      <c r="F413" s="70">
        <f t="shared" ca="1" si="23"/>
        <v>450</v>
      </c>
      <c r="G413" s="45"/>
      <c r="H413" s="45"/>
      <c r="I413" s="45"/>
      <c r="J413" s="45"/>
    </row>
    <row r="414" spans="1:10" ht="13.5" customHeight="1" x14ac:dyDescent="0.25">
      <c r="A414" s="92">
        <v>42312201</v>
      </c>
      <c r="B414" s="69" t="str">
        <f t="shared" ca="1" si="22"/>
        <v>Suturas</v>
      </c>
      <c r="C414" s="81" t="s">
        <v>1450</v>
      </c>
      <c r="D414" s="102">
        <v>0.75</v>
      </c>
      <c r="E414" s="113">
        <v>450</v>
      </c>
      <c r="F414" s="70">
        <f t="shared" ca="1" si="23"/>
        <v>337.5</v>
      </c>
      <c r="G414" s="45"/>
      <c r="H414" s="45"/>
      <c r="I414" s="45"/>
      <c r="J414" s="45"/>
    </row>
    <row r="415" spans="1:10" ht="13.5" customHeight="1" x14ac:dyDescent="0.25">
      <c r="A415" s="92">
        <v>42312201</v>
      </c>
      <c r="B415" s="69" t="str">
        <f t="shared" ca="1" si="22"/>
        <v>Suturas</v>
      </c>
      <c r="C415" s="81" t="s">
        <v>1450</v>
      </c>
      <c r="D415" s="102">
        <v>0.75</v>
      </c>
      <c r="E415" s="113">
        <v>450</v>
      </c>
      <c r="F415" s="70">
        <f t="shared" ca="1" si="23"/>
        <v>337.5</v>
      </c>
      <c r="G415" s="45"/>
      <c r="H415" s="45"/>
      <c r="I415" s="45"/>
      <c r="J415" s="45"/>
    </row>
    <row r="416" spans="1:10" ht="13.5" customHeight="1" x14ac:dyDescent="0.25">
      <c r="A416" s="92">
        <v>42291607</v>
      </c>
      <c r="B416" s="69" t="str">
        <f t="shared" ca="1" si="22"/>
        <v>Curetas o lanzaderas para uso quirúrgico</v>
      </c>
      <c r="C416" s="81" t="s">
        <v>1450</v>
      </c>
      <c r="D416" s="102">
        <v>1.5</v>
      </c>
      <c r="E416" s="113">
        <v>170</v>
      </c>
      <c r="F416" s="70">
        <f t="shared" ca="1" si="23"/>
        <v>255</v>
      </c>
      <c r="G416" s="45"/>
      <c r="H416" s="45"/>
      <c r="I416" s="45"/>
      <c r="J416" s="45"/>
    </row>
    <row r="417" spans="1:10" ht="13.5" customHeight="1" x14ac:dyDescent="0.25">
      <c r="A417" s="92">
        <v>42142609</v>
      </c>
      <c r="B417" s="69" t="str">
        <f t="shared" ca="1" si="22"/>
        <v>Jeringas con agujas para uso médico</v>
      </c>
      <c r="C417" s="81" t="s">
        <v>16989</v>
      </c>
      <c r="D417" s="102">
        <v>2.5</v>
      </c>
      <c r="E417" s="113">
        <v>400</v>
      </c>
      <c r="F417" s="70">
        <f t="shared" ca="1" si="23"/>
        <v>1000</v>
      </c>
      <c r="G417" s="45"/>
      <c r="H417" s="45"/>
      <c r="I417" s="45"/>
      <c r="J417" s="45"/>
    </row>
    <row r="418" spans="1:10" ht="13.5" customHeight="1" x14ac:dyDescent="0.25">
      <c r="A418" s="92">
        <v>42142609</v>
      </c>
      <c r="B418" s="69" t="str">
        <f t="shared" ca="1" si="22"/>
        <v>Jeringas con agujas para uso médico</v>
      </c>
      <c r="C418" s="81" t="s">
        <v>16989</v>
      </c>
      <c r="D418" s="102">
        <v>0.5</v>
      </c>
      <c r="E418" s="113">
        <v>300</v>
      </c>
      <c r="F418" s="70">
        <f t="shared" ca="1" si="23"/>
        <v>150</v>
      </c>
      <c r="G418" s="45"/>
      <c r="H418" s="45"/>
      <c r="I418" s="45"/>
      <c r="J418" s="45"/>
    </row>
    <row r="419" spans="1:10" ht="27" customHeight="1" x14ac:dyDescent="0.25">
      <c r="A419" s="92">
        <v>42221803</v>
      </c>
      <c r="B419" s="69" t="str">
        <f t="shared" ca="1" si="22"/>
        <v>Cintas o vendajes o correas o mangas para posicionamiento de catéter arterial o intravenoso</v>
      </c>
      <c r="C419" s="81" t="s">
        <v>16989</v>
      </c>
      <c r="D419" s="102">
        <v>0.75</v>
      </c>
      <c r="E419" s="113">
        <v>400</v>
      </c>
      <c r="F419" s="70">
        <f t="shared" ca="1" si="23"/>
        <v>300</v>
      </c>
      <c r="G419" s="45"/>
      <c r="H419" s="45"/>
      <c r="I419" s="45"/>
      <c r="J419" s="45"/>
    </row>
    <row r="420" spans="1:10" ht="27" customHeight="1" x14ac:dyDescent="0.25">
      <c r="A420" s="92">
        <v>42152601</v>
      </c>
      <c r="B420" s="69" t="str">
        <f t="shared" ca="1" si="22"/>
        <v>Papeles articulados para operación o productos relacionados de uso odontológico</v>
      </c>
      <c r="C420" s="81" t="s">
        <v>16989</v>
      </c>
      <c r="D420" s="102">
        <v>0.5</v>
      </c>
      <c r="E420" s="113">
        <v>200</v>
      </c>
      <c r="F420" s="70">
        <f t="shared" ca="1" si="23"/>
        <v>100</v>
      </c>
      <c r="G420" s="45"/>
      <c r="H420" s="45"/>
      <c r="I420" s="45"/>
      <c r="J420" s="45"/>
    </row>
    <row r="421" spans="1:10" ht="13.5" customHeight="1" x14ac:dyDescent="0.25">
      <c r="A421" s="92">
        <v>42151909</v>
      </c>
      <c r="B421" s="69" t="str">
        <f t="shared" ca="1" si="22"/>
        <v>Pastas o kits de prevención dental</v>
      </c>
      <c r="C421" s="81" t="s">
        <v>1450</v>
      </c>
      <c r="D421" s="102">
        <v>0.5</v>
      </c>
      <c r="E421" s="113">
        <v>1200</v>
      </c>
      <c r="F421" s="70">
        <f t="shared" ca="1" si="23"/>
        <v>600</v>
      </c>
      <c r="G421" s="45"/>
      <c r="H421" s="45"/>
      <c r="I421" s="45"/>
      <c r="J421" s="45"/>
    </row>
    <row r="422" spans="1:10" ht="13.5" customHeight="1" x14ac:dyDescent="0.25">
      <c r="A422" s="92">
        <v>42151902</v>
      </c>
      <c r="B422" s="69" t="str">
        <f t="shared" ca="1" si="22"/>
        <v>Kits de profilaxis para uso odontológico</v>
      </c>
      <c r="C422" s="81" t="s">
        <v>1450</v>
      </c>
      <c r="D422" s="102">
        <v>0.5</v>
      </c>
      <c r="E422" s="113">
        <v>1100</v>
      </c>
      <c r="F422" s="70">
        <f t="shared" ca="1" si="23"/>
        <v>550</v>
      </c>
      <c r="G422" s="45"/>
      <c r="H422" s="45"/>
      <c r="I422" s="45"/>
      <c r="J422" s="45"/>
    </row>
    <row r="423" spans="1:10" ht="14.1" customHeight="1" x14ac:dyDescent="0.2">
      <c r="A423" s="45"/>
      <c r="B423" s="45"/>
      <c r="C423" s="45"/>
      <c r="D423" s="45"/>
      <c r="E423" s="73" t="s">
        <v>12552</v>
      </c>
      <c r="F423" s="74">
        <f ca="1">SUM(Table316[MONTO TOTAL ESTIMADO])</f>
        <v>21517.5</v>
      </c>
      <c r="G423" s="45"/>
      <c r="H423" s="45" t="str">
        <f>C382</f>
        <v>Bienes</v>
      </c>
      <c r="I423" s="45" t="str">
        <f>E382</f>
        <v>No</v>
      </c>
      <c r="J423" s="45" t="str">
        <f>D382</f>
        <v>Compras por debajo del Umbral</v>
      </c>
    </row>
    <row r="424" spans="1:10" ht="14.1" customHeight="1" thickBot="1" x14ac:dyDescent="0.3"/>
    <row r="425" spans="1:10" ht="33.75" customHeight="1" thickBot="1" x14ac:dyDescent="0.25">
      <c r="A425" s="64" t="s">
        <v>16383</v>
      </c>
      <c r="B425" s="64" t="s">
        <v>161</v>
      </c>
      <c r="C425" s="64" t="s">
        <v>11726</v>
      </c>
      <c r="D425" s="64" t="s">
        <v>14380</v>
      </c>
      <c r="E425" s="64" t="s">
        <v>10964</v>
      </c>
      <c r="F425" s="64" t="s">
        <v>11097</v>
      </c>
      <c r="G425" s="45"/>
      <c r="H425" s="45"/>
      <c r="I425" s="45"/>
      <c r="J425" s="45"/>
    </row>
    <row r="426" spans="1:10" ht="13.5" customHeight="1" thickBot="1" x14ac:dyDescent="0.25">
      <c r="A426" s="91" t="s">
        <v>18836</v>
      </c>
      <c r="B426" s="91" t="s">
        <v>18838</v>
      </c>
      <c r="C426" s="66" t="s">
        <v>17798</v>
      </c>
      <c r="D426" s="66" t="s">
        <v>10173</v>
      </c>
      <c r="E426" s="66" t="s">
        <v>17854</v>
      </c>
      <c r="F426" s="66"/>
      <c r="G426" s="45"/>
      <c r="H426" s="45"/>
      <c r="I426" s="45"/>
      <c r="J426" s="45"/>
    </row>
    <row r="427" spans="1:10" ht="14.1" customHeight="1" thickBot="1" x14ac:dyDescent="0.25">
      <c r="A427" s="119" t="s">
        <v>14830</v>
      </c>
      <c r="B427" s="67" t="s">
        <v>8531</v>
      </c>
      <c r="C427" s="76">
        <v>44378</v>
      </c>
      <c r="D427" s="119" t="s">
        <v>9388</v>
      </c>
      <c r="E427" s="67" t="s">
        <v>13095</v>
      </c>
      <c r="F427" s="66" t="s">
        <v>3082</v>
      </c>
      <c r="G427" s="45"/>
      <c r="H427" s="45"/>
      <c r="I427" s="45"/>
      <c r="J427" s="45"/>
    </row>
    <row r="428" spans="1:10" ht="14.1" customHeight="1" thickBot="1" x14ac:dyDescent="0.25">
      <c r="A428" s="120"/>
      <c r="B428" s="67" t="s">
        <v>1787</v>
      </c>
      <c r="C428" s="90">
        <f>IF(C427="","",IF(AND(MONTH(C427)&gt;=1,MONTH(C427)&lt;=3),1,IF(AND(MONTH(C427)&gt;=4,MONTH(C427)&lt;=6),2,IF(AND(MONTH(C427)&gt;=7,MONTH(C427)&lt;=9),3,4))))</f>
        <v>3</v>
      </c>
      <c r="D428" s="120"/>
      <c r="E428" s="67" t="s">
        <v>2419</v>
      </c>
      <c r="F428" s="66" t="s">
        <v>14451</v>
      </c>
      <c r="G428" s="45"/>
      <c r="H428" s="45"/>
      <c r="I428" s="45"/>
      <c r="J428" s="45"/>
    </row>
    <row r="429" spans="1:10" ht="14.1" customHeight="1" thickBot="1" x14ac:dyDescent="0.25">
      <c r="A429" s="120"/>
      <c r="B429" s="67" t="s">
        <v>12944</v>
      </c>
      <c r="C429" s="76">
        <v>44469</v>
      </c>
      <c r="D429" s="120"/>
      <c r="E429" s="67" t="s">
        <v>3075</v>
      </c>
      <c r="F429" s="66" t="s">
        <v>4623</v>
      </c>
      <c r="G429" s="45"/>
      <c r="H429" s="45"/>
      <c r="I429" s="45"/>
      <c r="J429" s="45"/>
    </row>
    <row r="430" spans="1:10" ht="14.1" customHeight="1" thickBot="1" x14ac:dyDescent="0.25">
      <c r="A430" s="120"/>
      <c r="B430" s="67" t="s">
        <v>1787</v>
      </c>
      <c r="C430" s="90">
        <f>IF(C429="","",IF(AND(MONTH(C429)&gt;=1,MONTH(C429)&lt;=3),1,IF(AND(MONTH(C429)&gt;=4,MONTH(C429)&lt;=6),2,IF(AND(MONTH(C429)&gt;=7,MONTH(C429)&lt;=9),3,4))))</f>
        <v>3</v>
      </c>
      <c r="D430" s="120"/>
      <c r="E430" s="67" t="s">
        <v>13194</v>
      </c>
      <c r="F430" s="66" t="s">
        <v>4623</v>
      </c>
      <c r="G430" s="45"/>
      <c r="H430" s="45"/>
      <c r="I430" s="45"/>
      <c r="J430" s="45"/>
    </row>
    <row r="431" spans="1:10" ht="14.1" customHeight="1" thickBot="1" x14ac:dyDescent="0.25">
      <c r="A431" s="45"/>
      <c r="B431" s="45"/>
      <c r="C431" s="45"/>
      <c r="D431" s="45"/>
      <c r="E431" s="45"/>
      <c r="F431" s="45"/>
      <c r="G431" s="45"/>
      <c r="H431" s="45"/>
      <c r="I431" s="45"/>
      <c r="J431" s="45"/>
    </row>
    <row r="432" spans="1:10" ht="14.1" customHeight="1" thickBot="1" x14ac:dyDescent="0.25">
      <c r="A432" s="72" t="s">
        <v>15736</v>
      </c>
      <c r="B432" s="72" t="s">
        <v>16147</v>
      </c>
      <c r="C432" s="72" t="s">
        <v>15642</v>
      </c>
      <c r="D432" s="72" t="s">
        <v>15252</v>
      </c>
      <c r="E432" s="72" t="s">
        <v>6935</v>
      </c>
      <c r="F432" s="72" t="s">
        <v>15281</v>
      </c>
      <c r="G432" s="45"/>
      <c r="H432" s="45"/>
      <c r="I432" s="45"/>
      <c r="J432" s="45"/>
    </row>
    <row r="433" spans="1:10" ht="13.5" customHeight="1" x14ac:dyDescent="0.25">
      <c r="A433" s="92">
        <v>42152425</v>
      </c>
      <c r="B433" s="69" t="str">
        <f t="shared" ref="B433:B466" ca="1" si="24">IFERROR(INDEX(UNSPSCDes,MATCH(INDIRECT(ADDRESS(ROW(),COLUMN()-1,4)),UNSPSCCode,0)),"")</f>
        <v>Resinas de base para prótesis dentales</v>
      </c>
      <c r="C433" s="81" t="s">
        <v>1450</v>
      </c>
      <c r="D433" s="102">
        <v>1</v>
      </c>
      <c r="E433" s="113">
        <v>900</v>
      </c>
      <c r="F433" s="70">
        <f t="shared" ref="F433:F466" ca="1" si="25">INDIRECT(ADDRESS(ROW(),COLUMN()-2,4))*INDIRECT(ADDRESS(ROW(),COLUMN()-1,4))</f>
        <v>900</v>
      </c>
      <c r="G433" s="45"/>
      <c r="H433" s="45"/>
      <c r="I433" s="45"/>
      <c r="J433" s="45"/>
    </row>
    <row r="434" spans="1:10" ht="13.5" customHeight="1" x14ac:dyDescent="0.25">
      <c r="A434" s="92">
        <v>42152425</v>
      </c>
      <c r="B434" s="69" t="str">
        <f t="shared" ca="1" si="24"/>
        <v>Resinas de base para prótesis dentales</v>
      </c>
      <c r="C434" s="81" t="s">
        <v>1450</v>
      </c>
      <c r="D434" s="102">
        <v>1</v>
      </c>
      <c r="E434" s="113">
        <v>900</v>
      </c>
      <c r="F434" s="70">
        <f t="shared" ca="1" si="25"/>
        <v>900</v>
      </c>
      <c r="G434" s="45"/>
      <c r="H434" s="45"/>
      <c r="I434" s="45"/>
      <c r="J434" s="45"/>
    </row>
    <row r="435" spans="1:10" ht="13.5" customHeight="1" x14ac:dyDescent="0.25">
      <c r="A435" s="92">
        <v>42152425</v>
      </c>
      <c r="B435" s="69" t="str">
        <f t="shared" ca="1" si="24"/>
        <v>Resinas de base para prótesis dentales</v>
      </c>
      <c r="C435" s="81" t="s">
        <v>1450</v>
      </c>
      <c r="D435" s="102">
        <v>1</v>
      </c>
      <c r="E435" s="113">
        <v>800</v>
      </c>
      <c r="F435" s="70">
        <f t="shared" ca="1" si="25"/>
        <v>800</v>
      </c>
      <c r="G435" s="45"/>
      <c r="H435" s="45"/>
      <c r="I435" s="45"/>
      <c r="J435" s="45"/>
    </row>
    <row r="436" spans="1:10" ht="13.5" customHeight="1" x14ac:dyDescent="0.25">
      <c r="A436" s="92">
        <v>42131606</v>
      </c>
      <c r="B436" s="69" t="str">
        <f t="shared" ca="1" si="24"/>
        <v>Máscaras quirúrgicas o de aislamiento para personal médico</v>
      </c>
      <c r="C436" s="81" t="s">
        <v>1450</v>
      </c>
      <c r="D436" s="102">
        <v>1</v>
      </c>
      <c r="E436" s="113">
        <v>350</v>
      </c>
      <c r="F436" s="70">
        <f t="shared" ca="1" si="25"/>
        <v>350</v>
      </c>
      <c r="G436" s="45"/>
      <c r="H436" s="45"/>
      <c r="I436" s="45"/>
      <c r="J436" s="45"/>
    </row>
    <row r="437" spans="1:10" ht="13.5" customHeight="1" x14ac:dyDescent="0.25">
      <c r="A437" s="92">
        <v>42152425</v>
      </c>
      <c r="B437" s="69" t="str">
        <f t="shared" ca="1" si="24"/>
        <v>Resinas de base para prótesis dentales</v>
      </c>
      <c r="C437" s="81" t="s">
        <v>1450</v>
      </c>
      <c r="D437" s="102">
        <v>1</v>
      </c>
      <c r="E437" s="113">
        <v>1200</v>
      </c>
      <c r="F437" s="70">
        <f t="shared" ca="1" si="25"/>
        <v>1200</v>
      </c>
      <c r="G437" s="45"/>
      <c r="H437" s="45"/>
      <c r="I437" s="45"/>
      <c r="J437" s="45"/>
    </row>
    <row r="438" spans="1:10" ht="13.5" customHeight="1" x14ac:dyDescent="0.25">
      <c r="A438" s="92">
        <v>42151618</v>
      </c>
      <c r="B438" s="69" t="str">
        <f t="shared" ca="1" si="24"/>
        <v>Elevadores dentales</v>
      </c>
      <c r="C438" s="81" t="s">
        <v>1450</v>
      </c>
      <c r="D438" s="102">
        <v>1</v>
      </c>
      <c r="E438" s="113">
        <v>1100</v>
      </c>
      <c r="F438" s="70">
        <f t="shared" ca="1" si="25"/>
        <v>1100</v>
      </c>
      <c r="G438" s="45"/>
      <c r="H438" s="45"/>
      <c r="I438" s="45"/>
      <c r="J438" s="45"/>
    </row>
    <row r="439" spans="1:10" ht="13.5" customHeight="1" x14ac:dyDescent="0.25">
      <c r="A439" s="92">
        <v>42151618</v>
      </c>
      <c r="B439" s="69" t="str">
        <f t="shared" ca="1" si="24"/>
        <v>Elevadores dentales</v>
      </c>
      <c r="C439" s="81" t="s">
        <v>1450</v>
      </c>
      <c r="D439" s="102">
        <v>1</v>
      </c>
      <c r="E439" s="113">
        <v>1500</v>
      </c>
      <c r="F439" s="70">
        <f t="shared" ca="1" si="25"/>
        <v>1500</v>
      </c>
      <c r="G439" s="45"/>
      <c r="H439" s="45"/>
      <c r="I439" s="45"/>
      <c r="J439" s="45"/>
    </row>
    <row r="440" spans="1:10" ht="13.5" customHeight="1" x14ac:dyDescent="0.25">
      <c r="A440" s="92">
        <v>42151681</v>
      </c>
      <c r="B440" s="69" t="str">
        <f t="shared" ca="1" si="24"/>
        <v>Sets o accesorios de anestesia para uso odontológico</v>
      </c>
      <c r="C440" s="81" t="s">
        <v>1450</v>
      </c>
      <c r="D440" s="102">
        <v>1</v>
      </c>
      <c r="E440" s="113">
        <v>250</v>
      </c>
      <c r="F440" s="70">
        <f t="shared" ca="1" si="25"/>
        <v>250</v>
      </c>
      <c r="G440" s="45"/>
      <c r="H440" s="45"/>
      <c r="I440" s="45"/>
      <c r="J440" s="45"/>
    </row>
    <row r="441" spans="1:10" ht="13.5" customHeight="1" x14ac:dyDescent="0.25">
      <c r="A441" s="92">
        <v>42152424</v>
      </c>
      <c r="B441" s="69" t="str">
        <f t="shared" ca="1" si="24"/>
        <v>Cementos de base de agua de uso odontológico</v>
      </c>
      <c r="C441" s="81" t="s">
        <v>1450</v>
      </c>
      <c r="D441" s="102">
        <v>1</v>
      </c>
      <c r="E441" s="113">
        <v>400</v>
      </c>
      <c r="F441" s="70">
        <f t="shared" ca="1" si="25"/>
        <v>400</v>
      </c>
      <c r="G441" s="45"/>
      <c r="H441" s="45"/>
      <c r="I441" s="45"/>
      <c r="J441" s="45"/>
    </row>
    <row r="442" spans="1:10" ht="13.5" customHeight="1" x14ac:dyDescent="0.25">
      <c r="A442" s="92">
        <v>42152425</v>
      </c>
      <c r="B442" s="69" t="str">
        <f t="shared" ca="1" si="24"/>
        <v>Resinas de base para prótesis dentales</v>
      </c>
      <c r="C442" s="81" t="s">
        <v>1450</v>
      </c>
      <c r="D442" s="102">
        <v>1</v>
      </c>
      <c r="E442" s="113">
        <v>500</v>
      </c>
      <c r="F442" s="70">
        <f t="shared" ca="1" si="25"/>
        <v>500</v>
      </c>
      <c r="G442" s="45"/>
      <c r="H442" s="45"/>
      <c r="I442" s="45"/>
      <c r="J442" s="45"/>
    </row>
    <row r="443" spans="1:10" ht="13.5" customHeight="1" x14ac:dyDescent="0.25">
      <c r="A443" s="92">
        <v>42141504</v>
      </c>
      <c r="B443" s="69" t="str">
        <f t="shared" ca="1" si="24"/>
        <v>Aplicadores o absorbentes medicados</v>
      </c>
      <c r="C443" s="81" t="s">
        <v>16989</v>
      </c>
      <c r="D443" s="102">
        <v>2</v>
      </c>
      <c r="E443" s="113">
        <v>500</v>
      </c>
      <c r="F443" s="70">
        <f t="shared" ca="1" si="25"/>
        <v>1000</v>
      </c>
      <c r="G443" s="45"/>
      <c r="H443" s="45"/>
      <c r="I443" s="45"/>
      <c r="J443" s="45"/>
    </row>
    <row r="444" spans="1:10" ht="13.5" customHeight="1" x14ac:dyDescent="0.25">
      <c r="A444" s="92">
        <v>42291607</v>
      </c>
      <c r="B444" s="69" t="str">
        <f t="shared" ca="1" si="24"/>
        <v>Curetas o lanzaderas para uso quirúrgico</v>
      </c>
      <c r="C444" s="81" t="s">
        <v>1450</v>
      </c>
      <c r="D444" s="102">
        <v>1</v>
      </c>
      <c r="E444" s="113">
        <v>250</v>
      </c>
      <c r="F444" s="70">
        <f t="shared" ca="1" si="25"/>
        <v>250</v>
      </c>
      <c r="G444" s="45"/>
      <c r="H444" s="45"/>
      <c r="I444" s="45"/>
      <c r="J444" s="45"/>
    </row>
    <row r="445" spans="1:10" ht="13.5" customHeight="1" x14ac:dyDescent="0.25">
      <c r="A445" s="92">
        <v>42142502</v>
      </c>
      <c r="B445" s="69" t="str">
        <f t="shared" ca="1" si="24"/>
        <v>Agujas para anestesia</v>
      </c>
      <c r="C445" s="81" t="s">
        <v>1450</v>
      </c>
      <c r="D445" s="102">
        <v>1</v>
      </c>
      <c r="E445" s="113">
        <v>450</v>
      </c>
      <c r="F445" s="70">
        <f t="shared" ca="1" si="25"/>
        <v>450</v>
      </c>
      <c r="G445" s="45"/>
      <c r="H445" s="45"/>
      <c r="I445" s="45"/>
      <c r="J445" s="45"/>
    </row>
    <row r="446" spans="1:10" ht="27" customHeight="1" x14ac:dyDescent="0.25">
      <c r="A446" s="92">
        <v>42151635</v>
      </c>
      <c r="B446" s="69" t="str">
        <f t="shared" ca="1" si="24"/>
        <v>Eyectores de saliva o dispositivos de succión oral o suministros dentales</v>
      </c>
      <c r="C446" s="81" t="s">
        <v>1450</v>
      </c>
      <c r="D446" s="102">
        <v>1</v>
      </c>
      <c r="E446" s="113">
        <v>350</v>
      </c>
      <c r="F446" s="70">
        <f t="shared" ca="1" si="25"/>
        <v>350</v>
      </c>
      <c r="G446" s="45"/>
      <c r="H446" s="45"/>
      <c r="I446" s="45"/>
      <c r="J446" s="45"/>
    </row>
    <row r="447" spans="1:10" ht="13.5" customHeight="1" x14ac:dyDescent="0.25">
      <c r="A447" s="92">
        <v>42291607</v>
      </c>
      <c r="B447" s="69" t="str">
        <f t="shared" ca="1" si="24"/>
        <v>Curetas o lanzaderas para uso quirúrgico</v>
      </c>
      <c r="C447" s="81" t="s">
        <v>1450</v>
      </c>
      <c r="D447" s="102">
        <v>2.5</v>
      </c>
      <c r="E447" s="113">
        <v>125</v>
      </c>
      <c r="F447" s="70">
        <f t="shared" ca="1" si="25"/>
        <v>312.5</v>
      </c>
      <c r="G447" s="45"/>
      <c r="H447" s="45"/>
      <c r="I447" s="45"/>
      <c r="J447" s="45"/>
    </row>
    <row r="448" spans="1:10" ht="13.5" customHeight="1" x14ac:dyDescent="0.25">
      <c r="A448" s="92">
        <v>42152465</v>
      </c>
      <c r="B448" s="69" t="str">
        <f t="shared" ca="1" si="24"/>
        <v>Lubricantes dentales</v>
      </c>
      <c r="C448" s="81" t="s">
        <v>1450</v>
      </c>
      <c r="D448" s="102">
        <v>2.5</v>
      </c>
      <c r="E448" s="113">
        <v>150</v>
      </c>
      <c r="F448" s="70">
        <f t="shared" ca="1" si="25"/>
        <v>375</v>
      </c>
      <c r="G448" s="45"/>
      <c r="H448" s="45"/>
      <c r="I448" s="45"/>
      <c r="J448" s="45"/>
    </row>
    <row r="449" spans="1:10" ht="13.5" customHeight="1" x14ac:dyDescent="0.25">
      <c r="A449" s="92">
        <v>42152421</v>
      </c>
      <c r="B449" s="69" t="str">
        <f t="shared" ca="1" si="24"/>
        <v>Mercurio de uso odontológico</v>
      </c>
      <c r="C449" s="81" t="s">
        <v>1450</v>
      </c>
      <c r="D449" s="102">
        <v>0.5</v>
      </c>
      <c r="E449" s="113">
        <v>1100</v>
      </c>
      <c r="F449" s="70">
        <f t="shared" ca="1" si="25"/>
        <v>550</v>
      </c>
      <c r="G449" s="45"/>
      <c r="H449" s="45"/>
      <c r="I449" s="45"/>
      <c r="J449" s="45"/>
    </row>
    <row r="450" spans="1:10" ht="13.5" customHeight="1" x14ac:dyDescent="0.25">
      <c r="A450" s="92">
        <v>42151627</v>
      </c>
      <c r="B450" s="69" t="str">
        <f t="shared" ca="1" si="24"/>
        <v>Espejos o mangos de espejo para uso odontológico</v>
      </c>
      <c r="C450" s="81" t="s">
        <v>1450</v>
      </c>
      <c r="D450" s="102">
        <v>1.5</v>
      </c>
      <c r="E450" s="113">
        <v>400</v>
      </c>
      <c r="F450" s="70">
        <f t="shared" ca="1" si="25"/>
        <v>600</v>
      </c>
      <c r="G450" s="45"/>
      <c r="H450" s="45"/>
      <c r="I450" s="45"/>
      <c r="J450" s="45"/>
    </row>
    <row r="451" spans="1:10" ht="13.5" customHeight="1" x14ac:dyDescent="0.25">
      <c r="A451" s="92">
        <v>42151501</v>
      </c>
      <c r="B451" s="69" t="str">
        <f t="shared" ca="1" si="24"/>
        <v>Luces de curación o accesorios para odontología estética</v>
      </c>
      <c r="C451" s="81" t="s">
        <v>1450</v>
      </c>
      <c r="D451" s="102">
        <v>0.5</v>
      </c>
      <c r="E451" s="113">
        <v>2000</v>
      </c>
      <c r="F451" s="70">
        <f t="shared" ca="1" si="25"/>
        <v>1000</v>
      </c>
      <c r="G451" s="45"/>
      <c r="H451" s="45"/>
      <c r="I451" s="45"/>
      <c r="J451" s="45"/>
    </row>
    <row r="452" spans="1:10" ht="13.5" customHeight="1" x14ac:dyDescent="0.25">
      <c r="A452" s="92">
        <v>42152465</v>
      </c>
      <c r="B452" s="69" t="str">
        <f t="shared" ca="1" si="24"/>
        <v>Lubricantes dentales</v>
      </c>
      <c r="C452" s="81" t="s">
        <v>1450</v>
      </c>
      <c r="D452" s="102">
        <v>0.5</v>
      </c>
      <c r="E452" s="113">
        <v>500</v>
      </c>
      <c r="F452" s="70">
        <f t="shared" ca="1" si="25"/>
        <v>250</v>
      </c>
      <c r="G452" s="45"/>
      <c r="H452" s="45"/>
      <c r="I452" s="45"/>
      <c r="J452" s="45"/>
    </row>
    <row r="453" spans="1:10" ht="13.5" customHeight="1" x14ac:dyDescent="0.25">
      <c r="A453" s="92">
        <v>42291706</v>
      </c>
      <c r="B453" s="69" t="str">
        <f t="shared" ca="1" si="24"/>
        <v>Fresas quirúrgicas o sus accesorios</v>
      </c>
      <c r="C453" s="81" t="s">
        <v>1450</v>
      </c>
      <c r="D453" s="102">
        <v>3</v>
      </c>
      <c r="E453" s="113">
        <v>150</v>
      </c>
      <c r="F453" s="70">
        <f t="shared" ca="1" si="25"/>
        <v>450</v>
      </c>
      <c r="G453" s="45"/>
      <c r="H453" s="45"/>
      <c r="I453" s="45"/>
      <c r="J453" s="45"/>
    </row>
    <row r="454" spans="1:10" ht="13.5" customHeight="1" x14ac:dyDescent="0.25">
      <c r="A454" s="92">
        <v>42132203</v>
      </c>
      <c r="B454" s="69" t="str">
        <f t="shared" ca="1" si="24"/>
        <v>Guantes de examen o para procedimientos no quirúrgicos</v>
      </c>
      <c r="C454" s="81" t="s">
        <v>16989</v>
      </c>
      <c r="D454" s="102">
        <v>3</v>
      </c>
      <c r="E454" s="113">
        <v>400</v>
      </c>
      <c r="F454" s="70">
        <f t="shared" ca="1" si="25"/>
        <v>1200</v>
      </c>
      <c r="G454" s="45"/>
      <c r="H454" s="45"/>
      <c r="I454" s="45"/>
      <c r="J454" s="45"/>
    </row>
    <row r="455" spans="1:10" ht="13.5" customHeight="1" x14ac:dyDescent="0.25">
      <c r="A455" s="92">
        <v>42132203</v>
      </c>
      <c r="B455" s="69" t="str">
        <f t="shared" ca="1" si="24"/>
        <v>Guantes de examen o para procedimientos no quirúrgicos</v>
      </c>
      <c r="C455" s="81" t="s">
        <v>16989</v>
      </c>
      <c r="D455" s="102">
        <v>6</v>
      </c>
      <c r="E455" s="113">
        <v>400</v>
      </c>
      <c r="F455" s="70">
        <f t="shared" ca="1" si="25"/>
        <v>2400</v>
      </c>
      <c r="G455" s="45"/>
      <c r="H455" s="45"/>
      <c r="I455" s="45"/>
      <c r="J455" s="45"/>
    </row>
    <row r="456" spans="1:10" ht="27" customHeight="1" x14ac:dyDescent="0.25">
      <c r="A456" s="92">
        <v>42291613</v>
      </c>
      <c r="B456" s="69" t="str">
        <f t="shared" ca="1" si="24"/>
        <v>Escalpelos o cuchillos o cuchillas o trepanadores o accesorios para uso quirúrgico</v>
      </c>
      <c r="C456" s="81" t="s">
        <v>16989</v>
      </c>
      <c r="D456" s="102">
        <v>1</v>
      </c>
      <c r="E456" s="113">
        <v>350</v>
      </c>
      <c r="F456" s="70">
        <f t="shared" ca="1" si="25"/>
        <v>350</v>
      </c>
      <c r="G456" s="45"/>
      <c r="H456" s="45"/>
      <c r="I456" s="45"/>
      <c r="J456" s="45"/>
    </row>
    <row r="457" spans="1:10" ht="27" customHeight="1" x14ac:dyDescent="0.25">
      <c r="A457" s="92">
        <v>42152601</v>
      </c>
      <c r="B457" s="69" t="str">
        <f t="shared" ca="1" si="24"/>
        <v>Papeles articulados para operación o productos relacionados de uso odontológico</v>
      </c>
      <c r="C457" s="81" t="s">
        <v>1450</v>
      </c>
      <c r="D457" s="102">
        <v>3</v>
      </c>
      <c r="E457" s="113">
        <v>150</v>
      </c>
      <c r="F457" s="70">
        <f t="shared" ca="1" si="25"/>
        <v>450</v>
      </c>
      <c r="G457" s="45"/>
      <c r="H457" s="45"/>
      <c r="I457" s="45"/>
      <c r="J457" s="45"/>
    </row>
    <row r="458" spans="1:10" ht="13.5" customHeight="1" x14ac:dyDescent="0.25">
      <c r="A458" s="92">
        <v>42312201</v>
      </c>
      <c r="B458" s="69" t="str">
        <f t="shared" ca="1" si="24"/>
        <v>Suturas</v>
      </c>
      <c r="C458" s="81" t="s">
        <v>1450</v>
      </c>
      <c r="D458" s="102">
        <v>0.75</v>
      </c>
      <c r="E458" s="113">
        <v>450</v>
      </c>
      <c r="F458" s="70">
        <f t="shared" ca="1" si="25"/>
        <v>337.5</v>
      </c>
      <c r="G458" s="45"/>
      <c r="H458" s="45"/>
      <c r="I458" s="45"/>
      <c r="J458" s="45"/>
    </row>
    <row r="459" spans="1:10" ht="13.5" customHeight="1" x14ac:dyDescent="0.25">
      <c r="A459" s="92">
        <v>42312201</v>
      </c>
      <c r="B459" s="69" t="str">
        <f t="shared" ca="1" si="24"/>
        <v>Suturas</v>
      </c>
      <c r="C459" s="81" t="s">
        <v>1450</v>
      </c>
      <c r="D459" s="102">
        <v>0.75</v>
      </c>
      <c r="E459" s="113">
        <v>450</v>
      </c>
      <c r="F459" s="70">
        <f t="shared" ca="1" si="25"/>
        <v>337.5</v>
      </c>
      <c r="G459" s="45"/>
      <c r="H459" s="45"/>
      <c r="I459" s="45"/>
      <c r="J459" s="45"/>
    </row>
    <row r="460" spans="1:10" ht="13.5" customHeight="1" x14ac:dyDescent="0.25">
      <c r="A460" s="92">
        <v>42291607</v>
      </c>
      <c r="B460" s="69" t="str">
        <f t="shared" ca="1" si="24"/>
        <v>Curetas o lanzaderas para uso quirúrgico</v>
      </c>
      <c r="C460" s="81" t="s">
        <v>1450</v>
      </c>
      <c r="D460" s="102">
        <v>1.5</v>
      </c>
      <c r="E460" s="113">
        <v>170</v>
      </c>
      <c r="F460" s="70">
        <f t="shared" ca="1" si="25"/>
        <v>255</v>
      </c>
      <c r="G460" s="45"/>
      <c r="H460" s="45"/>
      <c r="I460" s="45"/>
      <c r="J460" s="45"/>
    </row>
    <row r="461" spans="1:10" ht="13.5" customHeight="1" x14ac:dyDescent="0.25">
      <c r="A461" s="92">
        <v>42142609</v>
      </c>
      <c r="B461" s="69" t="str">
        <f t="shared" ca="1" si="24"/>
        <v>Jeringas con agujas para uso médico</v>
      </c>
      <c r="C461" s="81" t="s">
        <v>16989</v>
      </c>
      <c r="D461" s="102">
        <v>2.5</v>
      </c>
      <c r="E461" s="113">
        <v>400</v>
      </c>
      <c r="F461" s="70">
        <f t="shared" ca="1" si="25"/>
        <v>1000</v>
      </c>
      <c r="G461" s="45"/>
      <c r="H461" s="45"/>
      <c r="I461" s="45"/>
      <c r="J461" s="45"/>
    </row>
    <row r="462" spans="1:10" ht="13.5" customHeight="1" x14ac:dyDescent="0.25">
      <c r="A462" s="92">
        <v>42142609</v>
      </c>
      <c r="B462" s="69" t="str">
        <f t="shared" ca="1" si="24"/>
        <v>Jeringas con agujas para uso médico</v>
      </c>
      <c r="C462" s="81" t="s">
        <v>16989</v>
      </c>
      <c r="D462" s="102">
        <v>0.5</v>
      </c>
      <c r="E462" s="113">
        <v>300</v>
      </c>
      <c r="F462" s="70">
        <f t="shared" ca="1" si="25"/>
        <v>150</v>
      </c>
      <c r="G462" s="45"/>
      <c r="H462" s="45"/>
      <c r="I462" s="45"/>
      <c r="J462" s="45"/>
    </row>
    <row r="463" spans="1:10" ht="27" customHeight="1" x14ac:dyDescent="0.25">
      <c r="A463" s="92">
        <v>42221803</v>
      </c>
      <c r="B463" s="69" t="str">
        <f t="shared" ca="1" si="24"/>
        <v>Cintas o vendajes o correas o mangas para posicionamiento de catéter arterial o intravenoso</v>
      </c>
      <c r="C463" s="81" t="s">
        <v>16989</v>
      </c>
      <c r="D463" s="102">
        <v>0.75</v>
      </c>
      <c r="E463" s="113">
        <v>400</v>
      </c>
      <c r="F463" s="70">
        <f t="shared" ca="1" si="25"/>
        <v>300</v>
      </c>
      <c r="G463" s="45"/>
      <c r="H463" s="45"/>
      <c r="I463" s="45"/>
      <c r="J463" s="45"/>
    </row>
    <row r="464" spans="1:10" ht="27" customHeight="1" x14ac:dyDescent="0.25">
      <c r="A464" s="92">
        <v>42152601</v>
      </c>
      <c r="B464" s="69" t="str">
        <f t="shared" ca="1" si="24"/>
        <v>Papeles articulados para operación o productos relacionados de uso odontológico</v>
      </c>
      <c r="C464" s="81" t="s">
        <v>16989</v>
      </c>
      <c r="D464" s="102">
        <v>0.5</v>
      </c>
      <c r="E464" s="113">
        <v>200</v>
      </c>
      <c r="F464" s="70">
        <f t="shared" ca="1" si="25"/>
        <v>100</v>
      </c>
      <c r="G464" s="45"/>
      <c r="H464" s="45"/>
      <c r="I464" s="45"/>
      <c r="J464" s="45"/>
    </row>
    <row r="465" spans="1:10" ht="13.5" customHeight="1" x14ac:dyDescent="0.25">
      <c r="A465" s="92">
        <v>42151909</v>
      </c>
      <c r="B465" s="69" t="str">
        <f t="shared" ca="1" si="24"/>
        <v>Pastas o kits de prevención dental</v>
      </c>
      <c r="C465" s="81" t="s">
        <v>1450</v>
      </c>
      <c r="D465" s="102">
        <v>0.5</v>
      </c>
      <c r="E465" s="113">
        <v>1200</v>
      </c>
      <c r="F465" s="70">
        <f t="shared" ca="1" si="25"/>
        <v>600</v>
      </c>
      <c r="G465" s="45"/>
      <c r="H465" s="45"/>
      <c r="I465" s="45"/>
      <c r="J465" s="45"/>
    </row>
    <row r="466" spans="1:10" ht="13.5" customHeight="1" x14ac:dyDescent="0.25">
      <c r="A466" s="92">
        <v>42151902</v>
      </c>
      <c r="B466" s="69" t="str">
        <f t="shared" ca="1" si="24"/>
        <v>Kits de profilaxis para uso odontológico</v>
      </c>
      <c r="C466" s="81" t="s">
        <v>1450</v>
      </c>
      <c r="D466" s="102">
        <v>0.5</v>
      </c>
      <c r="E466" s="113">
        <v>1100</v>
      </c>
      <c r="F466" s="70">
        <f t="shared" ca="1" si="25"/>
        <v>550</v>
      </c>
      <c r="G466" s="45"/>
      <c r="H466" s="45"/>
      <c r="I466" s="45"/>
      <c r="J466" s="45"/>
    </row>
    <row r="467" spans="1:10" ht="14.1" customHeight="1" x14ac:dyDescent="0.2">
      <c r="A467" s="45"/>
      <c r="B467" s="45"/>
      <c r="C467" s="45"/>
      <c r="D467" s="45"/>
      <c r="E467" s="73" t="s">
        <v>12552</v>
      </c>
      <c r="F467" s="74">
        <f ca="1">SUM(Table317[MONTO TOTAL ESTIMADO])</f>
        <v>21517.5</v>
      </c>
      <c r="G467" s="45"/>
      <c r="H467" s="45" t="str">
        <f>C426</f>
        <v>Bienes</v>
      </c>
      <c r="I467" s="45" t="str">
        <f>E426</f>
        <v>No</v>
      </c>
      <c r="J467" s="45" t="str">
        <f>D426</f>
        <v>Compras por debajo del Umbral</v>
      </c>
    </row>
    <row r="468" spans="1:10" ht="14.1" customHeight="1" thickBot="1" x14ac:dyDescent="0.3"/>
    <row r="469" spans="1:10" ht="33.75" customHeight="1" thickBot="1" x14ac:dyDescent="0.25">
      <c r="A469" s="64" t="s">
        <v>16383</v>
      </c>
      <c r="B469" s="64" t="s">
        <v>161</v>
      </c>
      <c r="C469" s="64" t="s">
        <v>11726</v>
      </c>
      <c r="D469" s="64" t="s">
        <v>14380</v>
      </c>
      <c r="E469" s="64" t="s">
        <v>10964</v>
      </c>
      <c r="F469" s="64" t="s">
        <v>11097</v>
      </c>
      <c r="G469" s="45"/>
      <c r="H469" s="45"/>
      <c r="I469" s="45"/>
      <c r="J469" s="45"/>
    </row>
    <row r="470" spans="1:10" ht="13.5" customHeight="1" thickBot="1" x14ac:dyDescent="0.25">
      <c r="A470" s="91" t="s">
        <v>18836</v>
      </c>
      <c r="B470" s="91" t="s">
        <v>18838</v>
      </c>
      <c r="C470" s="66" t="s">
        <v>17798</v>
      </c>
      <c r="D470" s="66" t="s">
        <v>10173</v>
      </c>
      <c r="E470" s="66" t="s">
        <v>17854</v>
      </c>
      <c r="F470" s="66"/>
      <c r="G470" s="45"/>
      <c r="H470" s="45"/>
      <c r="I470" s="45"/>
      <c r="J470" s="45"/>
    </row>
    <row r="471" spans="1:10" ht="14.1" customHeight="1" thickBot="1" x14ac:dyDescent="0.25">
      <c r="A471" s="119" t="s">
        <v>14830</v>
      </c>
      <c r="B471" s="67" t="s">
        <v>8531</v>
      </c>
      <c r="C471" s="76">
        <v>44470</v>
      </c>
      <c r="D471" s="119" t="s">
        <v>9388</v>
      </c>
      <c r="E471" s="67" t="s">
        <v>13095</v>
      </c>
      <c r="F471" s="66" t="s">
        <v>3082</v>
      </c>
      <c r="G471" s="45"/>
      <c r="H471" s="45"/>
      <c r="I471" s="45"/>
      <c r="J471" s="45"/>
    </row>
    <row r="472" spans="1:10" ht="14.1" customHeight="1" thickBot="1" x14ac:dyDescent="0.25">
      <c r="A472" s="120"/>
      <c r="B472" s="67" t="s">
        <v>1787</v>
      </c>
      <c r="C472" s="90">
        <f>IF(C471="","",IF(AND(MONTH(C471)&gt;=1,MONTH(C471)&lt;=3),1,IF(AND(MONTH(C471)&gt;=4,MONTH(C471)&lt;=6),2,IF(AND(MONTH(C471)&gt;=7,MONTH(C471)&lt;=9),3,4))))</f>
        <v>4</v>
      </c>
      <c r="D472" s="120"/>
      <c r="E472" s="67" t="s">
        <v>2419</v>
      </c>
      <c r="F472" s="66" t="s">
        <v>14451</v>
      </c>
      <c r="G472" s="45"/>
      <c r="H472" s="45"/>
      <c r="I472" s="45"/>
      <c r="J472" s="45"/>
    </row>
    <row r="473" spans="1:10" ht="14.1" customHeight="1" thickBot="1" x14ac:dyDescent="0.25">
      <c r="A473" s="120"/>
      <c r="B473" s="67" t="s">
        <v>12944</v>
      </c>
      <c r="C473" s="76">
        <v>44561</v>
      </c>
      <c r="D473" s="120"/>
      <c r="E473" s="67" t="s">
        <v>3075</v>
      </c>
      <c r="F473" s="66" t="s">
        <v>4623</v>
      </c>
      <c r="G473" s="45"/>
      <c r="H473" s="45"/>
      <c r="I473" s="45"/>
      <c r="J473" s="45"/>
    </row>
    <row r="474" spans="1:10" ht="14.1" customHeight="1" thickBot="1" x14ac:dyDescent="0.25">
      <c r="A474" s="120"/>
      <c r="B474" s="67" t="s">
        <v>1787</v>
      </c>
      <c r="C474" s="90">
        <f>IF(C473="","",IF(AND(MONTH(C473)&gt;=1,MONTH(C473)&lt;=3),1,IF(AND(MONTH(C473)&gt;=4,MONTH(C473)&lt;=6),2,IF(AND(MONTH(C473)&gt;=7,MONTH(C473)&lt;=9),3,4))))</f>
        <v>4</v>
      </c>
      <c r="D474" s="120"/>
      <c r="E474" s="67" t="s">
        <v>13194</v>
      </c>
      <c r="F474" s="66" t="s">
        <v>4623</v>
      </c>
      <c r="G474" s="45"/>
      <c r="H474" s="45"/>
      <c r="I474" s="45"/>
      <c r="J474" s="45"/>
    </row>
    <row r="475" spans="1:10" ht="14.1" customHeight="1" thickBot="1" x14ac:dyDescent="0.25">
      <c r="A475" s="45"/>
      <c r="B475" s="45"/>
      <c r="C475" s="45"/>
      <c r="D475" s="45"/>
      <c r="E475" s="45"/>
      <c r="F475" s="45"/>
      <c r="G475" s="45"/>
      <c r="H475" s="45"/>
      <c r="I475" s="45"/>
      <c r="J475" s="45"/>
    </row>
    <row r="476" spans="1:10" ht="14.1" customHeight="1" thickBot="1" x14ac:dyDescent="0.25">
      <c r="A476" s="72" t="s">
        <v>15736</v>
      </c>
      <c r="B476" s="72" t="s">
        <v>16147</v>
      </c>
      <c r="C476" s="72" t="s">
        <v>15642</v>
      </c>
      <c r="D476" s="72" t="s">
        <v>15252</v>
      </c>
      <c r="E476" s="72" t="s">
        <v>6935</v>
      </c>
      <c r="F476" s="72" t="s">
        <v>15281</v>
      </c>
      <c r="G476" s="45"/>
      <c r="H476" s="45"/>
      <c r="I476" s="45"/>
      <c r="J476" s="45"/>
    </row>
    <row r="477" spans="1:10" ht="13.5" customHeight="1" x14ac:dyDescent="0.25">
      <c r="A477" s="92">
        <v>42152425</v>
      </c>
      <c r="B477" s="69" t="str">
        <f t="shared" ref="B477:B510" ca="1" si="26">IFERROR(INDEX(UNSPSCDes,MATCH(INDIRECT(ADDRESS(ROW(),COLUMN()-1,4)),UNSPSCCode,0)),"")</f>
        <v>Resinas de base para prótesis dentales</v>
      </c>
      <c r="C477" s="81" t="s">
        <v>1450</v>
      </c>
      <c r="D477" s="102">
        <v>1</v>
      </c>
      <c r="E477" s="113">
        <v>900</v>
      </c>
      <c r="F477" s="70">
        <f t="shared" ref="F477:F510" ca="1" si="27">INDIRECT(ADDRESS(ROW(),COLUMN()-2,4))*INDIRECT(ADDRESS(ROW(),COLUMN()-1,4))</f>
        <v>900</v>
      </c>
      <c r="G477" s="45"/>
      <c r="H477" s="45"/>
      <c r="I477" s="45"/>
      <c r="J477" s="45"/>
    </row>
    <row r="478" spans="1:10" ht="13.5" customHeight="1" x14ac:dyDescent="0.25">
      <c r="A478" s="92">
        <v>42152425</v>
      </c>
      <c r="B478" s="69" t="str">
        <f t="shared" ca="1" si="26"/>
        <v>Resinas de base para prótesis dentales</v>
      </c>
      <c r="C478" s="81" t="s">
        <v>1450</v>
      </c>
      <c r="D478" s="102">
        <v>1</v>
      </c>
      <c r="E478" s="113">
        <v>900</v>
      </c>
      <c r="F478" s="70">
        <f t="shared" ca="1" si="27"/>
        <v>900</v>
      </c>
      <c r="G478" s="45"/>
      <c r="H478" s="45"/>
      <c r="I478" s="45"/>
      <c r="J478" s="45"/>
    </row>
    <row r="479" spans="1:10" ht="13.5" customHeight="1" x14ac:dyDescent="0.25">
      <c r="A479" s="92">
        <v>42152425</v>
      </c>
      <c r="B479" s="69" t="str">
        <f t="shared" ca="1" si="26"/>
        <v>Resinas de base para prótesis dentales</v>
      </c>
      <c r="C479" s="81" t="s">
        <v>1450</v>
      </c>
      <c r="D479" s="102">
        <v>1</v>
      </c>
      <c r="E479" s="113">
        <v>800</v>
      </c>
      <c r="F479" s="70">
        <f t="shared" ca="1" si="27"/>
        <v>800</v>
      </c>
      <c r="G479" s="45"/>
      <c r="H479" s="45"/>
      <c r="I479" s="45"/>
      <c r="J479" s="45"/>
    </row>
    <row r="480" spans="1:10" ht="13.5" customHeight="1" x14ac:dyDescent="0.25">
      <c r="A480" s="92">
        <v>42131606</v>
      </c>
      <c r="B480" s="69" t="str">
        <f t="shared" ca="1" si="26"/>
        <v>Máscaras quirúrgicas o de aislamiento para personal médico</v>
      </c>
      <c r="C480" s="81" t="s">
        <v>1450</v>
      </c>
      <c r="D480" s="102">
        <v>1</v>
      </c>
      <c r="E480" s="113">
        <v>350</v>
      </c>
      <c r="F480" s="70">
        <f t="shared" ca="1" si="27"/>
        <v>350</v>
      </c>
      <c r="G480" s="45"/>
      <c r="H480" s="45"/>
      <c r="I480" s="45"/>
      <c r="J480" s="45"/>
    </row>
    <row r="481" spans="1:10" ht="13.5" customHeight="1" x14ac:dyDescent="0.25">
      <c r="A481" s="92">
        <v>42152425</v>
      </c>
      <c r="B481" s="69" t="str">
        <f t="shared" ca="1" si="26"/>
        <v>Resinas de base para prótesis dentales</v>
      </c>
      <c r="C481" s="81" t="s">
        <v>1450</v>
      </c>
      <c r="D481" s="102">
        <v>1</v>
      </c>
      <c r="E481" s="113">
        <v>1200</v>
      </c>
      <c r="F481" s="70">
        <f t="shared" ca="1" si="27"/>
        <v>1200</v>
      </c>
      <c r="G481" s="45"/>
      <c r="H481" s="45"/>
      <c r="I481" s="45"/>
      <c r="J481" s="45"/>
    </row>
    <row r="482" spans="1:10" ht="13.5" customHeight="1" x14ac:dyDescent="0.25">
      <c r="A482" s="92">
        <v>42151618</v>
      </c>
      <c r="B482" s="69" t="str">
        <f t="shared" ca="1" si="26"/>
        <v>Elevadores dentales</v>
      </c>
      <c r="C482" s="81" t="s">
        <v>1450</v>
      </c>
      <c r="D482" s="102">
        <v>1</v>
      </c>
      <c r="E482" s="113">
        <v>1100</v>
      </c>
      <c r="F482" s="70">
        <f t="shared" ca="1" si="27"/>
        <v>1100</v>
      </c>
      <c r="G482" s="45"/>
      <c r="H482" s="45"/>
      <c r="I482" s="45"/>
      <c r="J482" s="45"/>
    </row>
    <row r="483" spans="1:10" ht="13.5" customHeight="1" x14ac:dyDescent="0.25">
      <c r="A483" s="92">
        <v>42151618</v>
      </c>
      <c r="B483" s="69" t="str">
        <f t="shared" ca="1" si="26"/>
        <v>Elevadores dentales</v>
      </c>
      <c r="C483" s="81" t="s">
        <v>1450</v>
      </c>
      <c r="D483" s="102">
        <v>1</v>
      </c>
      <c r="E483" s="113">
        <v>1500</v>
      </c>
      <c r="F483" s="70">
        <f t="shared" ca="1" si="27"/>
        <v>1500</v>
      </c>
      <c r="G483" s="45"/>
      <c r="H483" s="45"/>
      <c r="I483" s="45"/>
      <c r="J483" s="45"/>
    </row>
    <row r="484" spans="1:10" ht="13.5" customHeight="1" x14ac:dyDescent="0.25">
      <c r="A484" s="92">
        <v>42151681</v>
      </c>
      <c r="B484" s="69" t="str">
        <f t="shared" ca="1" si="26"/>
        <v>Sets o accesorios de anestesia para uso odontológico</v>
      </c>
      <c r="C484" s="81" t="s">
        <v>1450</v>
      </c>
      <c r="D484" s="102">
        <v>1</v>
      </c>
      <c r="E484" s="113">
        <v>250</v>
      </c>
      <c r="F484" s="70">
        <f t="shared" ca="1" si="27"/>
        <v>250</v>
      </c>
      <c r="G484" s="45"/>
      <c r="H484" s="45"/>
      <c r="I484" s="45"/>
      <c r="J484" s="45"/>
    </row>
    <row r="485" spans="1:10" ht="13.5" customHeight="1" x14ac:dyDescent="0.25">
      <c r="A485" s="92">
        <v>42152424</v>
      </c>
      <c r="B485" s="69" t="str">
        <f t="shared" ca="1" si="26"/>
        <v>Cementos de base de agua de uso odontológico</v>
      </c>
      <c r="C485" s="81" t="s">
        <v>1450</v>
      </c>
      <c r="D485" s="102">
        <v>1</v>
      </c>
      <c r="E485" s="113">
        <v>400</v>
      </c>
      <c r="F485" s="70">
        <f t="shared" ca="1" si="27"/>
        <v>400</v>
      </c>
      <c r="G485" s="45"/>
      <c r="H485" s="45"/>
      <c r="I485" s="45"/>
      <c r="J485" s="45"/>
    </row>
    <row r="486" spans="1:10" ht="13.5" customHeight="1" x14ac:dyDescent="0.25">
      <c r="A486" s="92">
        <v>42152425</v>
      </c>
      <c r="B486" s="69" t="str">
        <f t="shared" ca="1" si="26"/>
        <v>Resinas de base para prótesis dentales</v>
      </c>
      <c r="C486" s="81" t="s">
        <v>1450</v>
      </c>
      <c r="D486" s="102">
        <v>1</v>
      </c>
      <c r="E486" s="113">
        <v>500</v>
      </c>
      <c r="F486" s="70">
        <f t="shared" ca="1" si="27"/>
        <v>500</v>
      </c>
      <c r="G486" s="45"/>
      <c r="H486" s="45"/>
      <c r="I486" s="45"/>
      <c r="J486" s="45"/>
    </row>
    <row r="487" spans="1:10" ht="13.5" customHeight="1" x14ac:dyDescent="0.25">
      <c r="A487" s="92">
        <v>42141504</v>
      </c>
      <c r="B487" s="69" t="str">
        <f t="shared" ca="1" si="26"/>
        <v>Aplicadores o absorbentes medicados</v>
      </c>
      <c r="C487" s="81" t="s">
        <v>16989</v>
      </c>
      <c r="D487" s="102">
        <v>2</v>
      </c>
      <c r="E487" s="113">
        <v>500</v>
      </c>
      <c r="F487" s="70">
        <f t="shared" ca="1" si="27"/>
        <v>1000</v>
      </c>
      <c r="G487" s="45"/>
      <c r="H487" s="45"/>
      <c r="I487" s="45"/>
      <c r="J487" s="45"/>
    </row>
    <row r="488" spans="1:10" ht="13.5" customHeight="1" x14ac:dyDescent="0.25">
      <c r="A488" s="92">
        <v>42291607</v>
      </c>
      <c r="B488" s="69" t="str">
        <f t="shared" ca="1" si="26"/>
        <v>Curetas o lanzaderas para uso quirúrgico</v>
      </c>
      <c r="C488" s="81" t="s">
        <v>1450</v>
      </c>
      <c r="D488" s="102">
        <v>1</v>
      </c>
      <c r="E488" s="113">
        <v>250</v>
      </c>
      <c r="F488" s="70">
        <f t="shared" ca="1" si="27"/>
        <v>250</v>
      </c>
      <c r="G488" s="45"/>
      <c r="H488" s="45"/>
      <c r="I488" s="45"/>
      <c r="J488" s="45"/>
    </row>
    <row r="489" spans="1:10" ht="13.5" customHeight="1" x14ac:dyDescent="0.25">
      <c r="A489" s="92">
        <v>42142502</v>
      </c>
      <c r="B489" s="69" t="str">
        <f t="shared" ca="1" si="26"/>
        <v>Agujas para anestesia</v>
      </c>
      <c r="C489" s="81" t="s">
        <v>1450</v>
      </c>
      <c r="D489" s="102">
        <v>1</v>
      </c>
      <c r="E489" s="113">
        <v>450</v>
      </c>
      <c r="F489" s="70">
        <f t="shared" ca="1" si="27"/>
        <v>450</v>
      </c>
      <c r="G489" s="45"/>
      <c r="H489" s="45"/>
      <c r="I489" s="45"/>
      <c r="J489" s="45"/>
    </row>
    <row r="490" spans="1:10" ht="27" customHeight="1" x14ac:dyDescent="0.25">
      <c r="A490" s="92">
        <v>42151635</v>
      </c>
      <c r="B490" s="69" t="str">
        <f t="shared" ca="1" si="26"/>
        <v>Eyectores de saliva o dispositivos de succión oral o suministros dentales</v>
      </c>
      <c r="C490" s="81" t="s">
        <v>1450</v>
      </c>
      <c r="D490" s="102">
        <v>1</v>
      </c>
      <c r="E490" s="113">
        <v>350</v>
      </c>
      <c r="F490" s="70">
        <f t="shared" ca="1" si="27"/>
        <v>350</v>
      </c>
      <c r="G490" s="45"/>
      <c r="H490" s="45"/>
      <c r="I490" s="45"/>
      <c r="J490" s="45"/>
    </row>
    <row r="491" spans="1:10" ht="13.5" customHeight="1" x14ac:dyDescent="0.25">
      <c r="A491" s="92">
        <v>42291607</v>
      </c>
      <c r="B491" s="69" t="str">
        <f t="shared" ca="1" si="26"/>
        <v>Curetas o lanzaderas para uso quirúrgico</v>
      </c>
      <c r="C491" s="81" t="s">
        <v>1450</v>
      </c>
      <c r="D491" s="102">
        <v>2.5</v>
      </c>
      <c r="E491" s="113">
        <v>125</v>
      </c>
      <c r="F491" s="70">
        <f t="shared" ca="1" si="27"/>
        <v>312.5</v>
      </c>
      <c r="G491" s="45"/>
      <c r="H491" s="45"/>
      <c r="I491" s="45"/>
      <c r="J491" s="45"/>
    </row>
    <row r="492" spans="1:10" ht="13.5" customHeight="1" x14ac:dyDescent="0.25">
      <c r="A492" s="92">
        <v>42152465</v>
      </c>
      <c r="B492" s="69" t="str">
        <f t="shared" ca="1" si="26"/>
        <v>Lubricantes dentales</v>
      </c>
      <c r="C492" s="81" t="s">
        <v>1450</v>
      </c>
      <c r="D492" s="102">
        <v>2.5</v>
      </c>
      <c r="E492" s="113">
        <v>150</v>
      </c>
      <c r="F492" s="70">
        <f t="shared" ca="1" si="27"/>
        <v>375</v>
      </c>
      <c r="G492" s="45"/>
      <c r="H492" s="45"/>
      <c r="I492" s="45"/>
      <c r="J492" s="45"/>
    </row>
    <row r="493" spans="1:10" ht="13.5" customHeight="1" x14ac:dyDescent="0.25">
      <c r="A493" s="92">
        <v>42152421</v>
      </c>
      <c r="B493" s="69" t="str">
        <f t="shared" ca="1" si="26"/>
        <v>Mercurio de uso odontológico</v>
      </c>
      <c r="C493" s="81" t="s">
        <v>1450</v>
      </c>
      <c r="D493" s="102">
        <v>0.5</v>
      </c>
      <c r="E493" s="113">
        <v>1100</v>
      </c>
      <c r="F493" s="70">
        <f t="shared" ca="1" si="27"/>
        <v>550</v>
      </c>
      <c r="G493" s="45"/>
      <c r="H493" s="45"/>
      <c r="I493" s="45"/>
      <c r="J493" s="45"/>
    </row>
    <row r="494" spans="1:10" ht="13.5" customHeight="1" x14ac:dyDescent="0.25">
      <c r="A494" s="92">
        <v>42151627</v>
      </c>
      <c r="B494" s="69" t="str">
        <f t="shared" ca="1" si="26"/>
        <v>Espejos o mangos de espejo para uso odontológico</v>
      </c>
      <c r="C494" s="81" t="s">
        <v>1450</v>
      </c>
      <c r="D494" s="102">
        <v>1.5</v>
      </c>
      <c r="E494" s="113">
        <v>400</v>
      </c>
      <c r="F494" s="70">
        <f t="shared" ca="1" si="27"/>
        <v>600</v>
      </c>
      <c r="G494" s="45"/>
      <c r="H494" s="45"/>
      <c r="I494" s="45"/>
      <c r="J494" s="45"/>
    </row>
    <row r="495" spans="1:10" ht="13.5" customHeight="1" x14ac:dyDescent="0.25">
      <c r="A495" s="92">
        <v>42151501</v>
      </c>
      <c r="B495" s="69" t="str">
        <f t="shared" ca="1" si="26"/>
        <v>Luces de curación o accesorios para odontología estética</v>
      </c>
      <c r="C495" s="81" t="s">
        <v>1450</v>
      </c>
      <c r="D495" s="102">
        <v>0.5</v>
      </c>
      <c r="E495" s="113">
        <v>2000</v>
      </c>
      <c r="F495" s="70">
        <f t="shared" ca="1" si="27"/>
        <v>1000</v>
      </c>
      <c r="G495" s="45"/>
      <c r="H495" s="45"/>
      <c r="I495" s="45"/>
      <c r="J495" s="45"/>
    </row>
    <row r="496" spans="1:10" ht="13.5" customHeight="1" x14ac:dyDescent="0.25">
      <c r="A496" s="92">
        <v>42152465</v>
      </c>
      <c r="B496" s="69" t="str">
        <f t="shared" ca="1" si="26"/>
        <v>Lubricantes dentales</v>
      </c>
      <c r="C496" s="81" t="s">
        <v>1450</v>
      </c>
      <c r="D496" s="102">
        <v>0.5</v>
      </c>
      <c r="E496" s="113">
        <v>500</v>
      </c>
      <c r="F496" s="70">
        <f t="shared" ca="1" si="27"/>
        <v>250</v>
      </c>
      <c r="G496" s="45"/>
      <c r="H496" s="45"/>
      <c r="I496" s="45"/>
      <c r="J496" s="45"/>
    </row>
    <row r="497" spans="1:10" ht="13.5" customHeight="1" x14ac:dyDescent="0.25">
      <c r="A497" s="92">
        <v>42291706</v>
      </c>
      <c r="B497" s="69" t="str">
        <f t="shared" ca="1" si="26"/>
        <v>Fresas quirúrgicas o sus accesorios</v>
      </c>
      <c r="C497" s="81" t="s">
        <v>1450</v>
      </c>
      <c r="D497" s="102">
        <v>3</v>
      </c>
      <c r="E497" s="113">
        <v>150</v>
      </c>
      <c r="F497" s="70">
        <f t="shared" ca="1" si="27"/>
        <v>450</v>
      </c>
      <c r="G497" s="45"/>
      <c r="H497" s="45"/>
      <c r="I497" s="45"/>
      <c r="J497" s="45"/>
    </row>
    <row r="498" spans="1:10" ht="13.5" customHeight="1" x14ac:dyDescent="0.25">
      <c r="A498" s="92">
        <v>42132203</v>
      </c>
      <c r="B498" s="69" t="str">
        <f t="shared" ca="1" si="26"/>
        <v>Guantes de examen o para procedimientos no quirúrgicos</v>
      </c>
      <c r="C498" s="81" t="s">
        <v>16989</v>
      </c>
      <c r="D498" s="102">
        <v>3</v>
      </c>
      <c r="E498" s="113">
        <v>400</v>
      </c>
      <c r="F498" s="70">
        <f t="shared" ca="1" si="27"/>
        <v>1200</v>
      </c>
      <c r="G498" s="45"/>
      <c r="H498" s="45"/>
      <c r="I498" s="45"/>
      <c r="J498" s="45"/>
    </row>
    <row r="499" spans="1:10" ht="13.5" customHeight="1" x14ac:dyDescent="0.25">
      <c r="A499" s="92">
        <v>42132203</v>
      </c>
      <c r="B499" s="69" t="str">
        <f t="shared" ca="1" si="26"/>
        <v>Guantes de examen o para procedimientos no quirúrgicos</v>
      </c>
      <c r="C499" s="81" t="s">
        <v>16989</v>
      </c>
      <c r="D499" s="102">
        <v>6</v>
      </c>
      <c r="E499" s="113">
        <v>400</v>
      </c>
      <c r="F499" s="70">
        <f t="shared" ca="1" si="27"/>
        <v>2400</v>
      </c>
      <c r="G499" s="45"/>
      <c r="H499" s="45"/>
      <c r="I499" s="45"/>
      <c r="J499" s="45"/>
    </row>
    <row r="500" spans="1:10" ht="27" customHeight="1" x14ac:dyDescent="0.25">
      <c r="A500" s="92">
        <v>42291613</v>
      </c>
      <c r="B500" s="69" t="str">
        <f t="shared" ca="1" si="26"/>
        <v>Escalpelos o cuchillos o cuchillas o trepanadores o accesorios para uso quirúrgico</v>
      </c>
      <c r="C500" s="81" t="s">
        <v>16989</v>
      </c>
      <c r="D500" s="102">
        <v>1</v>
      </c>
      <c r="E500" s="113">
        <v>350</v>
      </c>
      <c r="F500" s="70">
        <f t="shared" ca="1" si="27"/>
        <v>350</v>
      </c>
      <c r="G500" s="45"/>
      <c r="H500" s="45"/>
      <c r="I500" s="45"/>
      <c r="J500" s="45"/>
    </row>
    <row r="501" spans="1:10" ht="27" customHeight="1" x14ac:dyDescent="0.25">
      <c r="A501" s="92">
        <v>42152601</v>
      </c>
      <c r="B501" s="69" t="str">
        <f t="shared" ca="1" si="26"/>
        <v>Papeles articulados para operación o productos relacionados de uso odontológico</v>
      </c>
      <c r="C501" s="81" t="s">
        <v>1450</v>
      </c>
      <c r="D501" s="102">
        <v>3</v>
      </c>
      <c r="E501" s="113">
        <v>150</v>
      </c>
      <c r="F501" s="70">
        <f t="shared" ca="1" si="27"/>
        <v>450</v>
      </c>
      <c r="G501" s="45"/>
      <c r="H501" s="45"/>
      <c r="I501" s="45"/>
      <c r="J501" s="45"/>
    </row>
    <row r="502" spans="1:10" ht="13.5" customHeight="1" x14ac:dyDescent="0.25">
      <c r="A502" s="92">
        <v>42312201</v>
      </c>
      <c r="B502" s="69" t="str">
        <f t="shared" ca="1" si="26"/>
        <v>Suturas</v>
      </c>
      <c r="C502" s="81" t="s">
        <v>1450</v>
      </c>
      <c r="D502" s="102">
        <v>0.75</v>
      </c>
      <c r="E502" s="113">
        <v>450</v>
      </c>
      <c r="F502" s="70">
        <f t="shared" ca="1" si="27"/>
        <v>337.5</v>
      </c>
      <c r="G502" s="45"/>
      <c r="H502" s="45"/>
      <c r="I502" s="45"/>
      <c r="J502" s="45"/>
    </row>
    <row r="503" spans="1:10" ht="13.5" customHeight="1" x14ac:dyDescent="0.25">
      <c r="A503" s="92">
        <v>42312201</v>
      </c>
      <c r="B503" s="69" t="str">
        <f t="shared" ca="1" si="26"/>
        <v>Suturas</v>
      </c>
      <c r="C503" s="81" t="s">
        <v>1450</v>
      </c>
      <c r="D503" s="102">
        <v>0.75</v>
      </c>
      <c r="E503" s="113">
        <v>450</v>
      </c>
      <c r="F503" s="70">
        <f t="shared" ca="1" si="27"/>
        <v>337.5</v>
      </c>
      <c r="G503" s="45"/>
      <c r="H503" s="45"/>
      <c r="I503" s="45"/>
      <c r="J503" s="45"/>
    </row>
    <row r="504" spans="1:10" ht="13.5" customHeight="1" x14ac:dyDescent="0.25">
      <c r="A504" s="92">
        <v>42291607</v>
      </c>
      <c r="B504" s="69" t="str">
        <f t="shared" ca="1" si="26"/>
        <v>Curetas o lanzaderas para uso quirúrgico</v>
      </c>
      <c r="C504" s="81" t="s">
        <v>1450</v>
      </c>
      <c r="D504" s="102">
        <v>1.5</v>
      </c>
      <c r="E504" s="113">
        <v>170</v>
      </c>
      <c r="F504" s="70">
        <f t="shared" ca="1" si="27"/>
        <v>255</v>
      </c>
      <c r="G504" s="45"/>
      <c r="H504" s="45"/>
      <c r="I504" s="45"/>
      <c r="J504" s="45"/>
    </row>
    <row r="505" spans="1:10" ht="13.5" customHeight="1" x14ac:dyDescent="0.25">
      <c r="A505" s="92">
        <v>42142609</v>
      </c>
      <c r="B505" s="69" t="str">
        <f t="shared" ca="1" si="26"/>
        <v>Jeringas con agujas para uso médico</v>
      </c>
      <c r="C505" s="81" t="s">
        <v>16989</v>
      </c>
      <c r="D505" s="102">
        <v>2.5</v>
      </c>
      <c r="E505" s="113">
        <v>400</v>
      </c>
      <c r="F505" s="70">
        <f t="shared" ca="1" si="27"/>
        <v>1000</v>
      </c>
      <c r="G505" s="45"/>
      <c r="H505" s="45"/>
      <c r="I505" s="45"/>
      <c r="J505" s="45"/>
    </row>
    <row r="506" spans="1:10" ht="13.5" customHeight="1" x14ac:dyDescent="0.25">
      <c r="A506" s="92">
        <v>42142609</v>
      </c>
      <c r="B506" s="69" t="str">
        <f t="shared" ca="1" si="26"/>
        <v>Jeringas con agujas para uso médico</v>
      </c>
      <c r="C506" s="81" t="s">
        <v>16989</v>
      </c>
      <c r="D506" s="102">
        <v>0.5</v>
      </c>
      <c r="E506" s="113">
        <v>300</v>
      </c>
      <c r="F506" s="70">
        <f t="shared" ca="1" si="27"/>
        <v>150</v>
      </c>
      <c r="G506" s="45"/>
      <c r="H506" s="45"/>
      <c r="I506" s="45"/>
      <c r="J506" s="45"/>
    </row>
    <row r="507" spans="1:10" ht="27" customHeight="1" x14ac:dyDescent="0.25">
      <c r="A507" s="92">
        <v>42221803</v>
      </c>
      <c r="B507" s="69" t="str">
        <f t="shared" ca="1" si="26"/>
        <v>Cintas o vendajes o correas o mangas para posicionamiento de catéter arterial o intravenoso</v>
      </c>
      <c r="C507" s="81" t="s">
        <v>16989</v>
      </c>
      <c r="D507" s="102">
        <v>0.75</v>
      </c>
      <c r="E507" s="113">
        <v>400</v>
      </c>
      <c r="F507" s="70">
        <f t="shared" ca="1" si="27"/>
        <v>300</v>
      </c>
      <c r="G507" s="45"/>
      <c r="H507" s="45"/>
      <c r="I507" s="45"/>
      <c r="J507" s="45"/>
    </row>
    <row r="508" spans="1:10" ht="27" customHeight="1" x14ac:dyDescent="0.25">
      <c r="A508" s="92">
        <v>42152601</v>
      </c>
      <c r="B508" s="69" t="str">
        <f t="shared" ca="1" si="26"/>
        <v>Papeles articulados para operación o productos relacionados de uso odontológico</v>
      </c>
      <c r="C508" s="81" t="s">
        <v>16989</v>
      </c>
      <c r="D508" s="102">
        <v>0.5</v>
      </c>
      <c r="E508" s="113">
        <v>200</v>
      </c>
      <c r="F508" s="70">
        <f t="shared" ca="1" si="27"/>
        <v>100</v>
      </c>
      <c r="G508" s="45"/>
      <c r="H508" s="45"/>
      <c r="I508" s="45"/>
      <c r="J508" s="45"/>
    </row>
    <row r="509" spans="1:10" ht="13.5" customHeight="1" x14ac:dyDescent="0.25">
      <c r="A509" s="92">
        <v>42151909</v>
      </c>
      <c r="B509" s="69" t="str">
        <f t="shared" ca="1" si="26"/>
        <v>Pastas o kits de prevención dental</v>
      </c>
      <c r="C509" s="81" t="s">
        <v>1450</v>
      </c>
      <c r="D509" s="102">
        <v>0.5</v>
      </c>
      <c r="E509" s="113">
        <v>1200</v>
      </c>
      <c r="F509" s="70">
        <f t="shared" ca="1" si="27"/>
        <v>600</v>
      </c>
      <c r="G509" s="45"/>
      <c r="H509" s="45"/>
      <c r="I509" s="45"/>
      <c r="J509" s="45"/>
    </row>
    <row r="510" spans="1:10" ht="13.5" customHeight="1" x14ac:dyDescent="0.25">
      <c r="A510" s="92">
        <v>42151902</v>
      </c>
      <c r="B510" s="69" t="str">
        <f t="shared" ca="1" si="26"/>
        <v>Kits de profilaxis para uso odontológico</v>
      </c>
      <c r="C510" s="81" t="s">
        <v>1450</v>
      </c>
      <c r="D510" s="102">
        <v>0.5</v>
      </c>
      <c r="E510" s="113">
        <v>1100</v>
      </c>
      <c r="F510" s="70">
        <f t="shared" ca="1" si="27"/>
        <v>550</v>
      </c>
      <c r="G510" s="45"/>
      <c r="H510" s="45"/>
      <c r="I510" s="45"/>
      <c r="J510" s="45"/>
    </row>
    <row r="511" spans="1:10" ht="14.1" customHeight="1" x14ac:dyDescent="0.2">
      <c r="A511" s="45"/>
      <c r="B511" s="45"/>
      <c r="C511" s="45"/>
      <c r="D511" s="45"/>
      <c r="E511" s="73" t="s">
        <v>12552</v>
      </c>
      <c r="F511" s="74">
        <f ca="1">SUM(Table318[MONTO TOTAL ESTIMADO])</f>
        <v>21517.5</v>
      </c>
      <c r="G511" s="45"/>
      <c r="H511" s="45" t="str">
        <f>C470</f>
        <v>Bienes</v>
      </c>
      <c r="I511" s="45" t="str">
        <f>E470</f>
        <v>No</v>
      </c>
      <c r="J511" s="45" t="str">
        <f>D470</f>
        <v>Compras por debajo del Umbral</v>
      </c>
    </row>
    <row r="512" spans="1:10" ht="14.1" customHeight="1" thickBot="1" x14ac:dyDescent="0.3"/>
    <row r="513" spans="1:10" ht="33.75" customHeight="1" thickBot="1" x14ac:dyDescent="0.25">
      <c r="A513" s="64" t="s">
        <v>16383</v>
      </c>
      <c r="B513" s="64" t="s">
        <v>161</v>
      </c>
      <c r="C513" s="64" t="s">
        <v>11726</v>
      </c>
      <c r="D513" s="64" t="s">
        <v>14380</v>
      </c>
      <c r="E513" s="64" t="s">
        <v>10964</v>
      </c>
      <c r="F513" s="64" t="s">
        <v>11097</v>
      </c>
      <c r="G513" s="45"/>
      <c r="H513" s="45"/>
      <c r="I513" s="45"/>
      <c r="J513" s="45"/>
    </row>
    <row r="514" spans="1:10" ht="13.5" customHeight="1" thickBot="1" x14ac:dyDescent="0.25">
      <c r="A514" s="66" t="s">
        <v>18839</v>
      </c>
      <c r="B514" s="91" t="s">
        <v>18840</v>
      </c>
      <c r="C514" s="66" t="s">
        <v>17798</v>
      </c>
      <c r="D514" s="66" t="s">
        <v>10173</v>
      </c>
      <c r="E514" s="66" t="s">
        <v>8857</v>
      </c>
      <c r="F514" s="66"/>
      <c r="G514" s="45"/>
      <c r="H514" s="45"/>
      <c r="I514" s="45"/>
      <c r="J514" s="45"/>
    </row>
    <row r="515" spans="1:10" ht="14.1" customHeight="1" thickBot="1" x14ac:dyDescent="0.25">
      <c r="A515" s="119" t="s">
        <v>14830</v>
      </c>
      <c r="B515" s="67" t="s">
        <v>8531</v>
      </c>
      <c r="C515" s="76">
        <v>44201</v>
      </c>
      <c r="D515" s="119" t="s">
        <v>9388</v>
      </c>
      <c r="E515" s="67" t="s">
        <v>13095</v>
      </c>
      <c r="F515" s="66" t="s">
        <v>3082</v>
      </c>
      <c r="G515" s="45"/>
      <c r="H515" s="45"/>
      <c r="I515" s="45"/>
      <c r="J515" s="45"/>
    </row>
    <row r="516" spans="1:10" ht="14.1" customHeight="1" thickBot="1" x14ac:dyDescent="0.25">
      <c r="A516" s="120"/>
      <c r="B516" s="67" t="s">
        <v>1787</v>
      </c>
      <c r="C516" s="90">
        <f>IF(C515="","",IF(AND(MONTH(C515)&gt;=1,MONTH(C515)&lt;=3),1,IF(AND(MONTH(C515)&gt;=4,MONTH(C515)&lt;=6),2,IF(AND(MONTH(C515)&gt;=7,MONTH(C515)&lt;=9),3,4))))</f>
        <v>1</v>
      </c>
      <c r="D516" s="120"/>
      <c r="E516" s="67" t="s">
        <v>2419</v>
      </c>
      <c r="F516" s="66" t="s">
        <v>14451</v>
      </c>
      <c r="G516" s="45"/>
      <c r="H516" s="45"/>
      <c r="I516" s="45"/>
      <c r="J516" s="45"/>
    </row>
    <row r="517" spans="1:10" ht="14.1" customHeight="1" thickBot="1" x14ac:dyDescent="0.25">
      <c r="A517" s="120"/>
      <c r="B517" s="67" t="s">
        <v>12944</v>
      </c>
      <c r="C517" s="76">
        <v>44287</v>
      </c>
      <c r="D517" s="120"/>
      <c r="E517" s="67" t="s">
        <v>3075</v>
      </c>
      <c r="F517" s="66" t="s">
        <v>4623</v>
      </c>
      <c r="G517" s="45"/>
      <c r="H517" s="45"/>
      <c r="I517" s="45"/>
      <c r="J517" s="45"/>
    </row>
    <row r="518" spans="1:10" ht="14.1" customHeight="1" thickBot="1" x14ac:dyDescent="0.25">
      <c r="A518" s="120"/>
      <c r="B518" s="67" t="s">
        <v>1787</v>
      </c>
      <c r="C518" s="90">
        <f>IF(C517="","",IF(AND(MONTH(C517)&gt;=1,MONTH(C517)&lt;=3),1,IF(AND(MONTH(C517)&gt;=4,MONTH(C517)&lt;=6),2,IF(AND(MONTH(C517)&gt;=7,MONTH(C517)&lt;=9),3,4))))</f>
        <v>2</v>
      </c>
      <c r="D518" s="120"/>
      <c r="E518" s="67" t="s">
        <v>13194</v>
      </c>
      <c r="F518" s="66" t="s">
        <v>4623</v>
      </c>
      <c r="G518" s="45"/>
      <c r="H518" s="45"/>
      <c r="I518" s="45"/>
      <c r="J518" s="45"/>
    </row>
    <row r="519" spans="1:10" ht="14.1" customHeight="1" thickBot="1" x14ac:dyDescent="0.25">
      <c r="A519" s="45"/>
      <c r="B519" s="45"/>
      <c r="C519" s="45"/>
      <c r="D519" s="45"/>
      <c r="E519" s="45"/>
      <c r="F519" s="45"/>
      <c r="G519" s="45"/>
      <c r="H519" s="45"/>
      <c r="I519" s="45"/>
      <c r="J519" s="45"/>
    </row>
    <row r="520" spans="1:10" ht="14.1" customHeight="1" thickBot="1" x14ac:dyDescent="0.25">
      <c r="A520" s="72" t="s">
        <v>15736</v>
      </c>
      <c r="B520" s="72" t="s">
        <v>16147</v>
      </c>
      <c r="C520" s="72" t="s">
        <v>15642</v>
      </c>
      <c r="D520" s="72" t="s">
        <v>15252</v>
      </c>
      <c r="E520" s="72" t="s">
        <v>6935</v>
      </c>
      <c r="F520" s="72" t="s">
        <v>15281</v>
      </c>
      <c r="G520" s="45"/>
      <c r="H520" s="45"/>
      <c r="I520" s="45"/>
      <c r="J520" s="45"/>
    </row>
    <row r="521" spans="1:10" ht="13.5" customHeight="1" x14ac:dyDescent="0.2">
      <c r="A521" s="92">
        <v>11151606</v>
      </c>
      <c r="B521" s="69" t="str">
        <f ca="1">IFERROR(INDEX(UNSPSCDes,MATCH(INDIRECT(ADDRESS(ROW(),COLUMN()-1,4)),UNSPSCCode,0)),"")</f>
        <v>Hebra de fibra de vidrio</v>
      </c>
      <c r="C521" s="81" t="s">
        <v>8631</v>
      </c>
      <c r="D521" s="81">
        <v>2</v>
      </c>
      <c r="E521" s="71">
        <v>100</v>
      </c>
      <c r="F521" s="70">
        <f t="shared" ref="F521:F579" ca="1" si="28">INDIRECT(ADDRESS(ROW(),COLUMN()-2,4))*INDIRECT(ADDRESS(ROW(),COLUMN()-1,4))</f>
        <v>200</v>
      </c>
      <c r="G521" s="45"/>
      <c r="H521" s="45"/>
      <c r="I521" s="45"/>
      <c r="J521" s="45"/>
    </row>
    <row r="522" spans="1:10" ht="13.5" customHeight="1" x14ac:dyDescent="0.2">
      <c r="A522" s="92">
        <v>31191509</v>
      </c>
      <c r="B522" s="69" t="str">
        <f t="shared" ref="B522:B579" ca="1" si="29">IFERROR(INDEX(UNSPSCDes,MATCH(INDIRECT(ADDRESS(ROW(),COLUMN()-1,4)),UNSPSCCode,0)),"")</f>
        <v>Pulidores abrasivos</v>
      </c>
      <c r="C522" s="81" t="s">
        <v>1450</v>
      </c>
      <c r="D522" s="81">
        <v>1</v>
      </c>
      <c r="E522" s="71">
        <v>150</v>
      </c>
      <c r="F522" s="70">
        <f t="shared" ca="1" si="28"/>
        <v>150</v>
      </c>
      <c r="G522" s="45"/>
      <c r="H522" s="45"/>
      <c r="I522" s="45"/>
      <c r="J522" s="45"/>
    </row>
    <row r="523" spans="1:10" ht="13.5" customHeight="1" x14ac:dyDescent="0.2">
      <c r="A523" s="92">
        <v>15121511</v>
      </c>
      <c r="B523" s="69" t="str">
        <f t="shared" ca="1" si="29"/>
        <v>Pastas de ensamble</v>
      </c>
      <c r="C523" s="81" t="s">
        <v>9562</v>
      </c>
      <c r="D523" s="81">
        <v>1</v>
      </c>
      <c r="E523" s="71">
        <v>200</v>
      </c>
      <c r="F523" s="70">
        <f t="shared" ca="1" si="28"/>
        <v>200</v>
      </c>
      <c r="G523" s="45"/>
      <c r="H523" s="45"/>
      <c r="I523" s="45"/>
      <c r="J523" s="45"/>
    </row>
    <row r="524" spans="1:10" ht="13.5" customHeight="1" x14ac:dyDescent="0.2">
      <c r="A524" s="92">
        <v>27111720</v>
      </c>
      <c r="B524" s="69" t="str">
        <f t="shared" ca="1" si="29"/>
        <v>Llave manual en t para grifos</v>
      </c>
      <c r="C524" s="81" t="s">
        <v>1450</v>
      </c>
      <c r="D524" s="81">
        <v>1</v>
      </c>
      <c r="E524" s="71">
        <v>300</v>
      </c>
      <c r="F524" s="70">
        <f t="shared" ca="1" si="28"/>
        <v>300</v>
      </c>
      <c r="G524" s="45"/>
      <c r="H524" s="45"/>
      <c r="I524" s="45"/>
      <c r="J524" s="45"/>
    </row>
    <row r="525" spans="1:10" ht="13.5" customHeight="1" x14ac:dyDescent="0.2">
      <c r="A525" s="92">
        <v>40142612</v>
      </c>
      <c r="B525" s="69" t="str">
        <f t="shared" ca="1" si="29"/>
        <v>Adaptadores de tubo</v>
      </c>
      <c r="C525" s="81" t="s">
        <v>1450</v>
      </c>
      <c r="D525" s="81">
        <v>2</v>
      </c>
      <c r="E525" s="71">
        <v>10</v>
      </c>
      <c r="F525" s="70">
        <f t="shared" ca="1" si="28"/>
        <v>20</v>
      </c>
      <c r="G525" s="45"/>
      <c r="H525" s="45"/>
      <c r="I525" s="45"/>
      <c r="J525" s="45"/>
    </row>
    <row r="526" spans="1:10" ht="13.5" customHeight="1" x14ac:dyDescent="0.2">
      <c r="A526" s="92">
        <v>11111701</v>
      </c>
      <c r="B526" s="69" t="str">
        <f ca="1">IFERROR(INDEX(UNSPSCDes,MATCH(INDIRECT(ADDRESS(ROW(),COLUMN()-1,4)),UNSPSCCode,0)),"")</f>
        <v>Arena de sílice</v>
      </c>
      <c r="C526" s="81" t="s">
        <v>13266</v>
      </c>
      <c r="D526" s="81">
        <v>2</v>
      </c>
      <c r="E526" s="71">
        <v>600</v>
      </c>
      <c r="F526" s="70">
        <f t="shared" ca="1" si="28"/>
        <v>1200</v>
      </c>
      <c r="G526" s="45"/>
      <c r="H526" s="45"/>
      <c r="I526" s="45"/>
      <c r="J526" s="45"/>
    </row>
    <row r="527" spans="1:10" ht="13.5" customHeight="1" x14ac:dyDescent="0.2">
      <c r="A527" s="92">
        <v>12142004</v>
      </c>
      <c r="B527" s="69" t="str">
        <f t="shared" ca="1" si="29"/>
        <v>Gas argón ar</v>
      </c>
      <c r="C527" s="81" t="s">
        <v>1450</v>
      </c>
      <c r="D527" s="81">
        <v>1</v>
      </c>
      <c r="E527" s="71">
        <v>300</v>
      </c>
      <c r="F527" s="70">
        <f t="shared" ca="1" si="28"/>
        <v>300</v>
      </c>
      <c r="G527" s="45"/>
      <c r="H527" s="45"/>
      <c r="I527" s="45"/>
      <c r="J527" s="45"/>
    </row>
    <row r="528" spans="1:10" ht="13.5" customHeight="1" x14ac:dyDescent="0.2">
      <c r="A528" s="92">
        <v>12142004</v>
      </c>
      <c r="B528" s="69" t="str">
        <f t="shared" ca="1" si="29"/>
        <v>Gas argón ar</v>
      </c>
      <c r="C528" s="81" t="s">
        <v>1450</v>
      </c>
      <c r="D528" s="81">
        <v>1</v>
      </c>
      <c r="E528" s="71">
        <v>200</v>
      </c>
      <c r="F528" s="70">
        <f t="shared" ca="1" si="28"/>
        <v>200</v>
      </c>
      <c r="G528" s="45"/>
      <c r="H528" s="45"/>
      <c r="I528" s="45"/>
      <c r="J528" s="45"/>
    </row>
    <row r="529" spans="1:10" ht="13.5" customHeight="1" x14ac:dyDescent="0.2">
      <c r="A529" s="92">
        <v>40151601</v>
      </c>
      <c r="B529" s="69" t="str">
        <f t="shared" ca="1" si="29"/>
        <v>Compresores de aire</v>
      </c>
      <c r="C529" s="81" t="s">
        <v>1450</v>
      </c>
      <c r="D529" s="81">
        <v>1</v>
      </c>
      <c r="E529" s="71">
        <v>700</v>
      </c>
      <c r="F529" s="70">
        <f t="shared" ca="1" si="28"/>
        <v>700</v>
      </c>
      <c r="G529" s="45"/>
      <c r="H529" s="45"/>
      <c r="I529" s="45"/>
      <c r="J529" s="45"/>
    </row>
    <row r="530" spans="1:10" ht="13.5" customHeight="1" x14ac:dyDescent="0.2">
      <c r="A530" s="92">
        <v>42272214</v>
      </c>
      <c r="B530" s="69" t="str">
        <f t="shared" ca="1" si="29"/>
        <v>Conectores o adaptadores o válvulas de circuitos</v>
      </c>
      <c r="C530" s="81" t="s">
        <v>1450</v>
      </c>
      <c r="D530" s="81">
        <v>1</v>
      </c>
      <c r="E530" s="71">
        <v>16</v>
      </c>
      <c r="F530" s="70">
        <f t="shared" ca="1" si="28"/>
        <v>16</v>
      </c>
      <c r="G530" s="45"/>
      <c r="H530" s="45"/>
      <c r="I530" s="45"/>
      <c r="J530" s="45"/>
    </row>
    <row r="531" spans="1:10" ht="13.5" customHeight="1" x14ac:dyDescent="0.2">
      <c r="A531" s="92">
        <v>31201605</v>
      </c>
      <c r="B531" s="69" t="str">
        <f t="shared" ca="1" si="29"/>
        <v>Masillas</v>
      </c>
      <c r="C531" s="81" t="s">
        <v>1450</v>
      </c>
      <c r="D531" s="81">
        <v>1</v>
      </c>
      <c r="E531" s="71">
        <v>145</v>
      </c>
      <c r="F531" s="70">
        <f t="shared" ca="1" si="28"/>
        <v>145</v>
      </c>
      <c r="G531" s="45"/>
      <c r="H531" s="45"/>
      <c r="I531" s="45"/>
      <c r="J531" s="45"/>
    </row>
    <row r="532" spans="1:10" ht="13.5" customHeight="1" x14ac:dyDescent="0.2">
      <c r="A532" s="92">
        <v>31201612</v>
      </c>
      <c r="B532" s="69" t="str">
        <f t="shared" ca="1" si="29"/>
        <v>Selladores de rosca</v>
      </c>
      <c r="C532" s="81" t="s">
        <v>1450</v>
      </c>
      <c r="D532" s="81">
        <v>1</v>
      </c>
      <c r="E532" s="71">
        <v>600</v>
      </c>
      <c r="F532" s="70">
        <f t="shared" ca="1" si="28"/>
        <v>600</v>
      </c>
      <c r="G532" s="45"/>
      <c r="H532" s="45"/>
      <c r="I532" s="45"/>
      <c r="J532" s="45"/>
    </row>
    <row r="533" spans="1:10" ht="13.5" customHeight="1" x14ac:dyDescent="0.2">
      <c r="A533" s="92">
        <v>30103604</v>
      </c>
      <c r="B533" s="69" t="str">
        <f t="shared" ca="1" si="29"/>
        <v>Revestimiento o láminas de madera</v>
      </c>
      <c r="C533" s="81" t="s">
        <v>1450</v>
      </c>
      <c r="D533" s="81">
        <v>1</v>
      </c>
      <c r="E533" s="71">
        <v>600</v>
      </c>
      <c r="F533" s="70">
        <f t="shared" ca="1" si="28"/>
        <v>600</v>
      </c>
      <c r="G533" s="45"/>
      <c r="H533" s="45"/>
      <c r="I533" s="45"/>
      <c r="J533" s="45"/>
    </row>
    <row r="534" spans="1:10" ht="13.5" customHeight="1" x14ac:dyDescent="0.2">
      <c r="A534" s="92">
        <v>31162002</v>
      </c>
      <c r="B534" s="69" t="str">
        <f t="shared" ca="1" si="29"/>
        <v>Clavos de sombrerete</v>
      </c>
      <c r="C534" s="81" t="s">
        <v>15637</v>
      </c>
      <c r="D534" s="81">
        <v>2</v>
      </c>
      <c r="E534" s="71">
        <v>25</v>
      </c>
      <c r="F534" s="70">
        <f t="shared" ca="1" si="28"/>
        <v>50</v>
      </c>
      <c r="G534" s="45"/>
      <c r="H534" s="45"/>
      <c r="I534" s="45"/>
      <c r="J534" s="45"/>
    </row>
    <row r="535" spans="1:10" ht="13.5" customHeight="1" x14ac:dyDescent="0.2">
      <c r="A535" s="92">
        <v>31201605</v>
      </c>
      <c r="B535" s="69" t="str">
        <f t="shared" ca="1" si="29"/>
        <v>Masillas</v>
      </c>
      <c r="C535" s="81" t="s">
        <v>1450</v>
      </c>
      <c r="D535" s="81">
        <v>1</v>
      </c>
      <c r="E535" s="71">
        <v>265</v>
      </c>
      <c r="F535" s="70">
        <f t="shared" ca="1" si="28"/>
        <v>265</v>
      </c>
      <c r="G535" s="45"/>
      <c r="H535" s="45"/>
      <c r="I535" s="45"/>
      <c r="J535" s="45"/>
    </row>
    <row r="536" spans="1:10" ht="13.5" customHeight="1" x14ac:dyDescent="0.2">
      <c r="A536" s="92">
        <v>31162402</v>
      </c>
      <c r="B536" s="69" t="str">
        <f ca="1">IFERROR(INDEX(UNSPSCDes,MATCH(INDIRECT(ADDRESS(ROW(),COLUMN()-1,4)),UNSPSCCode,0)),"")</f>
        <v>Cerraduras</v>
      </c>
      <c r="C536" s="81" t="s">
        <v>1450</v>
      </c>
      <c r="D536" s="81">
        <v>1</v>
      </c>
      <c r="E536" s="71">
        <v>300</v>
      </c>
      <c r="F536" s="70">
        <f t="shared" ca="1" si="28"/>
        <v>300</v>
      </c>
      <c r="G536" s="45"/>
      <c r="H536" s="45"/>
      <c r="I536" s="45"/>
      <c r="J536" s="45"/>
    </row>
    <row r="537" spans="1:10" ht="13.5" customHeight="1" x14ac:dyDescent="0.2">
      <c r="A537" s="92">
        <v>30101504</v>
      </c>
      <c r="B537" s="69" t="str">
        <f t="shared" ca="1" si="29"/>
        <v>Ángulos de acero</v>
      </c>
      <c r="C537" s="81" t="s">
        <v>1450</v>
      </c>
      <c r="D537" s="81">
        <v>1</v>
      </c>
      <c r="E537" s="71">
        <v>800</v>
      </c>
      <c r="F537" s="70">
        <f t="shared" ca="1" si="28"/>
        <v>800</v>
      </c>
      <c r="G537" s="45"/>
      <c r="H537" s="45"/>
      <c r="I537" s="45"/>
      <c r="J537" s="45"/>
    </row>
    <row r="538" spans="1:10" ht="13.5" customHeight="1" x14ac:dyDescent="0.2">
      <c r="A538" s="92">
        <v>31231311</v>
      </c>
      <c r="B538" s="69" t="str">
        <f ca="1">IFERROR(INDEX(UNSPSCDes,MATCH(INDIRECT(ADDRESS(ROW(),COLUMN()-1,4)),UNSPSCCode,0)),"")</f>
        <v>Tubería de hierro</v>
      </c>
      <c r="C538" s="81" t="s">
        <v>1450</v>
      </c>
      <c r="D538" s="81">
        <v>1</v>
      </c>
      <c r="E538" s="71">
        <v>1200</v>
      </c>
      <c r="F538" s="70">
        <f t="shared" ca="1" si="28"/>
        <v>1200</v>
      </c>
      <c r="G538" s="45"/>
      <c r="H538" s="45"/>
      <c r="I538" s="45"/>
      <c r="J538" s="45"/>
    </row>
    <row r="539" spans="1:10" ht="13.5" customHeight="1" x14ac:dyDescent="0.2">
      <c r="A539" s="92">
        <v>11121610</v>
      </c>
      <c r="B539" s="69" t="str">
        <f t="shared" ca="1" si="29"/>
        <v>Maderas duras</v>
      </c>
      <c r="C539" s="81" t="s">
        <v>1450</v>
      </c>
      <c r="D539" s="81">
        <v>1</v>
      </c>
      <c r="E539" s="71">
        <v>250</v>
      </c>
      <c r="F539" s="70">
        <f t="shared" ca="1" si="28"/>
        <v>250</v>
      </c>
      <c r="G539" s="45"/>
      <c r="H539" s="45"/>
      <c r="I539" s="45"/>
      <c r="J539" s="45"/>
    </row>
    <row r="540" spans="1:10" ht="13.5" customHeight="1" x14ac:dyDescent="0.2">
      <c r="A540" s="92">
        <v>23171512</v>
      </c>
      <c r="B540" s="69" t="str">
        <f t="shared" ca="1" si="29"/>
        <v>Varillas soldadoras</v>
      </c>
      <c r="C540" s="81" t="s">
        <v>15637</v>
      </c>
      <c r="D540" s="81">
        <v>5</v>
      </c>
      <c r="E540" s="71">
        <v>12</v>
      </c>
      <c r="F540" s="70">
        <f t="shared" ca="1" si="28"/>
        <v>60</v>
      </c>
      <c r="G540" s="45"/>
      <c r="H540" s="45"/>
      <c r="I540" s="45"/>
      <c r="J540" s="45"/>
    </row>
    <row r="541" spans="1:10" ht="13.5" customHeight="1" x14ac:dyDescent="0.2">
      <c r="A541" s="92">
        <v>11111701</v>
      </c>
      <c r="B541" s="69" t="str">
        <f ca="1">IFERROR(INDEX(UNSPSCDes,MATCH(INDIRECT(ADDRESS(ROW(),COLUMN()-1,4)),UNSPSCCode,0)),"")</f>
        <v>Arena de sílice</v>
      </c>
      <c r="C541" s="81" t="s">
        <v>13266</v>
      </c>
      <c r="D541" s="112">
        <v>3</v>
      </c>
      <c r="E541" s="113">
        <v>200</v>
      </c>
      <c r="F541" s="70">
        <f t="shared" ca="1" si="28"/>
        <v>600</v>
      </c>
      <c r="G541" s="45"/>
      <c r="H541" s="45"/>
      <c r="I541" s="45"/>
      <c r="J541" s="45"/>
    </row>
    <row r="542" spans="1:10" ht="13.5" customHeight="1" x14ac:dyDescent="0.2">
      <c r="A542" s="92">
        <v>23171510</v>
      </c>
      <c r="B542" s="69" t="str">
        <f t="shared" ca="1" si="29"/>
        <v>Alambre soldador</v>
      </c>
      <c r="C542" s="81" t="s">
        <v>15637</v>
      </c>
      <c r="D542" s="81">
        <v>2</v>
      </c>
      <c r="E542" s="71">
        <v>95</v>
      </c>
      <c r="F542" s="70">
        <f t="shared" ca="1" si="28"/>
        <v>190</v>
      </c>
      <c r="G542" s="45"/>
      <c r="H542" s="45"/>
      <c r="I542" s="45"/>
      <c r="J542" s="45"/>
    </row>
    <row r="543" spans="1:10" ht="13.5" customHeight="1" x14ac:dyDescent="0.2">
      <c r="A543" s="92">
        <v>30101504</v>
      </c>
      <c r="B543" s="69" t="str">
        <f t="shared" ca="1" si="29"/>
        <v>Ángulos de acero</v>
      </c>
      <c r="C543" s="81" t="s">
        <v>1450</v>
      </c>
      <c r="D543" s="81">
        <v>1</v>
      </c>
      <c r="E543" s="71">
        <v>98</v>
      </c>
      <c r="F543" s="70">
        <f t="shared" ca="1" si="28"/>
        <v>98</v>
      </c>
      <c r="G543" s="45"/>
      <c r="H543" s="45"/>
      <c r="I543" s="45"/>
      <c r="J543" s="45"/>
    </row>
    <row r="544" spans="1:10" ht="13.5" customHeight="1" x14ac:dyDescent="0.2">
      <c r="A544" s="92">
        <v>30101504</v>
      </c>
      <c r="B544" s="69" t="str">
        <f t="shared" ca="1" si="29"/>
        <v>Ángulos de acero</v>
      </c>
      <c r="C544" s="81" t="s">
        <v>1450</v>
      </c>
      <c r="D544" s="81">
        <v>1</v>
      </c>
      <c r="E544" s="71">
        <v>125</v>
      </c>
      <c r="F544" s="70">
        <f t="shared" ca="1" si="28"/>
        <v>125</v>
      </c>
      <c r="G544" s="45"/>
      <c r="H544" s="45"/>
      <c r="I544" s="45"/>
      <c r="J544" s="45"/>
    </row>
    <row r="545" spans="1:10" ht="13.5" customHeight="1" x14ac:dyDescent="0.2">
      <c r="A545" s="92">
        <v>13102030</v>
      </c>
      <c r="B545" s="69" t="str">
        <f t="shared" ca="1" si="29"/>
        <v>Cloruro de polivinilo pvc</v>
      </c>
      <c r="C545" s="81" t="s">
        <v>1450</v>
      </c>
      <c r="D545" s="81">
        <v>1</v>
      </c>
      <c r="E545" s="71">
        <v>135</v>
      </c>
      <c r="F545" s="70">
        <f t="shared" ca="1" si="28"/>
        <v>135</v>
      </c>
      <c r="G545" s="45"/>
      <c r="H545" s="45"/>
      <c r="I545" s="45"/>
      <c r="J545" s="45"/>
    </row>
    <row r="546" spans="1:10" ht="13.5" customHeight="1" x14ac:dyDescent="0.2">
      <c r="A546" s="92">
        <v>11121502</v>
      </c>
      <c r="B546" s="69" t="str">
        <f t="shared" ca="1" si="29"/>
        <v>Resina</v>
      </c>
      <c r="C546" s="81" t="s">
        <v>9562</v>
      </c>
      <c r="D546" s="81">
        <v>1</v>
      </c>
      <c r="E546" s="71">
        <v>745</v>
      </c>
      <c r="F546" s="70">
        <f t="shared" ca="1" si="28"/>
        <v>745</v>
      </c>
      <c r="G546" s="45"/>
      <c r="H546" s="45"/>
      <c r="I546" s="45"/>
      <c r="J546" s="45"/>
    </row>
    <row r="547" spans="1:10" ht="13.5" customHeight="1" x14ac:dyDescent="0.2">
      <c r="A547" s="92">
        <v>40142317</v>
      </c>
      <c r="B547" s="69" t="str">
        <f t="shared" ca="1" si="29"/>
        <v>Codo de tubería</v>
      </c>
      <c r="C547" s="81" t="s">
        <v>1450</v>
      </c>
      <c r="D547" s="81">
        <v>5</v>
      </c>
      <c r="E547" s="71">
        <v>10</v>
      </c>
      <c r="F547" s="70">
        <f t="shared" ca="1" si="28"/>
        <v>50</v>
      </c>
      <c r="G547" s="45"/>
      <c r="H547" s="45"/>
      <c r="I547" s="45"/>
      <c r="J547" s="45"/>
    </row>
    <row r="548" spans="1:10" ht="13.5" customHeight="1" x14ac:dyDescent="0.2">
      <c r="A548" s="92">
        <v>40142605</v>
      </c>
      <c r="B548" s="69" t="str">
        <f t="shared" ca="1" si="29"/>
        <v>Piezas en T de tubo</v>
      </c>
      <c r="C548" s="81" t="s">
        <v>1450</v>
      </c>
      <c r="D548" s="81">
        <v>2</v>
      </c>
      <c r="E548" s="71">
        <v>15</v>
      </c>
      <c r="F548" s="70">
        <f t="shared" ca="1" si="28"/>
        <v>30</v>
      </c>
      <c r="G548" s="45"/>
      <c r="H548" s="45"/>
      <c r="I548" s="45"/>
      <c r="J548" s="45"/>
    </row>
    <row r="549" spans="1:10" ht="13.5" customHeight="1" x14ac:dyDescent="0.2">
      <c r="A549" s="92">
        <v>27112802</v>
      </c>
      <c r="B549" s="69" t="str">
        <f t="shared" ca="1" si="29"/>
        <v>Hojas de sierra</v>
      </c>
      <c r="C549" s="81" t="s">
        <v>1450</v>
      </c>
      <c r="D549" s="81">
        <v>2</v>
      </c>
      <c r="E549" s="71">
        <v>20</v>
      </c>
      <c r="F549" s="70">
        <f t="shared" ca="1" si="28"/>
        <v>40</v>
      </c>
      <c r="G549" s="45"/>
      <c r="H549" s="45"/>
      <c r="I549" s="45"/>
      <c r="J549" s="45"/>
    </row>
    <row r="550" spans="1:10" ht="13.5" customHeight="1" x14ac:dyDescent="0.2">
      <c r="A550" s="92">
        <v>31191501</v>
      </c>
      <c r="B550" s="69" t="str">
        <f t="shared" ca="1" si="29"/>
        <v>Papeles abrasivos</v>
      </c>
      <c r="C550" s="81" t="s">
        <v>1450</v>
      </c>
      <c r="D550" s="81">
        <v>3</v>
      </c>
      <c r="E550" s="71">
        <v>30</v>
      </c>
      <c r="F550" s="70">
        <f t="shared" ca="1" si="28"/>
        <v>90</v>
      </c>
      <c r="G550" s="45"/>
      <c r="H550" s="45"/>
      <c r="I550" s="45"/>
      <c r="J550" s="45"/>
    </row>
    <row r="551" spans="1:10" ht="13.5" customHeight="1" x14ac:dyDescent="0.2">
      <c r="A551" s="92">
        <v>31201617</v>
      </c>
      <c r="B551" s="69" t="str">
        <f t="shared" ca="1" si="29"/>
        <v>Cementos disolventes</v>
      </c>
      <c r="C551" s="81" t="s">
        <v>1450</v>
      </c>
      <c r="D551" s="81">
        <v>1</v>
      </c>
      <c r="E551" s="71">
        <v>100</v>
      </c>
      <c r="F551" s="70">
        <f t="shared" ca="1" si="28"/>
        <v>100</v>
      </c>
      <c r="G551" s="45"/>
      <c r="H551" s="45"/>
      <c r="I551" s="45"/>
      <c r="J551" s="45"/>
    </row>
    <row r="552" spans="1:10" ht="13.5" customHeight="1" x14ac:dyDescent="0.2">
      <c r="A552" s="92">
        <v>40142323</v>
      </c>
      <c r="B552" s="69" t="str">
        <f t="shared" ca="1" si="29"/>
        <v>Disco de ruptura</v>
      </c>
      <c r="C552" s="81" t="s">
        <v>1450</v>
      </c>
      <c r="D552" s="81">
        <v>2</v>
      </c>
      <c r="E552" s="71">
        <v>110</v>
      </c>
      <c r="F552" s="70">
        <f t="shared" ca="1" si="28"/>
        <v>220</v>
      </c>
      <c r="G552" s="45"/>
      <c r="H552" s="45"/>
      <c r="I552" s="45"/>
      <c r="J552" s="45"/>
    </row>
    <row r="553" spans="1:10" ht="13.5" customHeight="1" x14ac:dyDescent="0.2">
      <c r="A553" s="92">
        <v>31201503</v>
      </c>
      <c r="B553" s="69" t="str">
        <f t="shared" ca="1" si="29"/>
        <v>Cinta de enmascarar</v>
      </c>
      <c r="C553" s="81" t="s">
        <v>1450</v>
      </c>
      <c r="D553" s="81">
        <v>2</v>
      </c>
      <c r="E553" s="71">
        <v>98</v>
      </c>
      <c r="F553" s="70">
        <f t="shared" ca="1" si="28"/>
        <v>196</v>
      </c>
      <c r="G553" s="45"/>
      <c r="H553" s="45"/>
      <c r="I553" s="45"/>
      <c r="J553" s="45"/>
    </row>
    <row r="554" spans="1:10" ht="13.5" customHeight="1" x14ac:dyDescent="0.2">
      <c r="A554" s="92">
        <v>27111902</v>
      </c>
      <c r="B554" s="69" t="str">
        <f t="shared" ca="1" si="29"/>
        <v>Limas</v>
      </c>
      <c r="C554" s="81" t="s">
        <v>1450</v>
      </c>
      <c r="D554" s="81">
        <v>2</v>
      </c>
      <c r="E554" s="71">
        <v>100</v>
      </c>
      <c r="F554" s="70">
        <f t="shared" ca="1" si="28"/>
        <v>200</v>
      </c>
      <c r="G554" s="45"/>
      <c r="H554" s="45"/>
      <c r="I554" s="45"/>
      <c r="J554" s="45"/>
    </row>
    <row r="555" spans="1:10" ht="13.5" customHeight="1" x14ac:dyDescent="0.2">
      <c r="A555" s="92">
        <v>27112819</v>
      </c>
      <c r="B555" s="69" t="str">
        <f t="shared" ca="1" si="29"/>
        <v>Cuchillas de corte para encuadernación</v>
      </c>
      <c r="C555" s="81" t="s">
        <v>1450</v>
      </c>
      <c r="D555" s="81">
        <v>1</v>
      </c>
      <c r="E555" s="71">
        <v>100</v>
      </c>
      <c r="F555" s="70">
        <f t="shared" ca="1" si="28"/>
        <v>100</v>
      </c>
      <c r="G555" s="45"/>
      <c r="H555" s="45"/>
      <c r="I555" s="45"/>
      <c r="J555" s="45"/>
    </row>
    <row r="556" spans="1:10" ht="13.5" customHeight="1" x14ac:dyDescent="0.2">
      <c r="A556" s="92">
        <v>11151703</v>
      </c>
      <c r="B556" s="69" t="str">
        <f t="shared" ca="1" si="29"/>
        <v>Hilado de poliéster</v>
      </c>
      <c r="C556" s="81" t="s">
        <v>1450</v>
      </c>
      <c r="D556" s="81">
        <v>1</v>
      </c>
      <c r="E556" s="71">
        <v>115</v>
      </c>
      <c r="F556" s="70">
        <f t="shared" ca="1" si="28"/>
        <v>115</v>
      </c>
      <c r="G556" s="45"/>
      <c r="H556" s="45"/>
      <c r="I556" s="45"/>
      <c r="J556" s="45"/>
    </row>
    <row r="557" spans="1:10" ht="13.5" customHeight="1" x14ac:dyDescent="0.2">
      <c r="A557" s="92">
        <v>31162606</v>
      </c>
      <c r="B557" s="69" t="str">
        <f t="shared" ca="1" si="29"/>
        <v>Ganchos en j</v>
      </c>
      <c r="C557" s="81" t="s">
        <v>1450</v>
      </c>
      <c r="D557" s="81">
        <v>2</v>
      </c>
      <c r="E557" s="71">
        <v>750</v>
      </c>
      <c r="F557" s="70">
        <f t="shared" ca="1" si="28"/>
        <v>1500</v>
      </c>
      <c r="G557" s="45"/>
      <c r="H557" s="45"/>
      <c r="I557" s="45"/>
      <c r="J557" s="45"/>
    </row>
    <row r="558" spans="1:10" ht="13.5" customHeight="1" x14ac:dyDescent="0.2">
      <c r="A558" s="92">
        <v>24101507</v>
      </c>
      <c r="B558" s="69" t="str">
        <f t="shared" ca="1" si="29"/>
        <v>Carretillas</v>
      </c>
      <c r="C558" s="81" t="s">
        <v>1450</v>
      </c>
      <c r="D558" s="81">
        <v>1</v>
      </c>
      <c r="E558" s="71">
        <v>1200</v>
      </c>
      <c r="F558" s="70">
        <f t="shared" ca="1" si="28"/>
        <v>1200</v>
      </c>
      <c r="G558" s="45"/>
      <c r="H558" s="45"/>
      <c r="I558" s="45"/>
      <c r="J558" s="45"/>
    </row>
    <row r="559" spans="1:10" ht="13.5" customHeight="1" x14ac:dyDescent="0.2">
      <c r="A559" s="92">
        <v>27112003</v>
      </c>
      <c r="B559" s="69" t="str">
        <f t="shared" ca="1" si="29"/>
        <v>Rastrillos</v>
      </c>
      <c r="C559" s="81" t="s">
        <v>1450</v>
      </c>
      <c r="D559" s="81">
        <v>2</v>
      </c>
      <c r="E559" s="71">
        <v>200</v>
      </c>
      <c r="F559" s="70">
        <f t="shared" ca="1" si="28"/>
        <v>400</v>
      </c>
      <c r="G559" s="45"/>
      <c r="H559" s="45"/>
      <c r="I559" s="45"/>
      <c r="J559" s="45"/>
    </row>
    <row r="560" spans="1:10" ht="13.5" customHeight="1" x14ac:dyDescent="0.2">
      <c r="A560" s="92">
        <v>31162606</v>
      </c>
      <c r="B560" s="69" t="str">
        <f t="shared" ca="1" si="29"/>
        <v>Ganchos en j</v>
      </c>
      <c r="C560" s="81" t="s">
        <v>1450</v>
      </c>
      <c r="D560" s="81">
        <v>2</v>
      </c>
      <c r="E560" s="71">
        <v>185</v>
      </c>
      <c r="F560" s="70">
        <f t="shared" ca="1" si="28"/>
        <v>370</v>
      </c>
      <c r="G560" s="45"/>
      <c r="H560" s="45"/>
      <c r="I560" s="45"/>
      <c r="J560" s="45"/>
    </row>
    <row r="561" spans="1:16384" ht="13.5" customHeight="1" x14ac:dyDescent="0.2">
      <c r="A561" s="92">
        <v>27112001</v>
      </c>
      <c r="B561" s="69" t="str">
        <f ca="1">IFERROR(INDEX(UNSPSCDes,MATCH(INDIRECT(ADDRESS(ROW(),COLUMN()-1,4)),UNSPSCCode,0)),"")</f>
        <v>Machetes</v>
      </c>
      <c r="C561" s="81" t="s">
        <v>1450</v>
      </c>
      <c r="D561" s="81">
        <v>3</v>
      </c>
      <c r="E561" s="71">
        <v>185</v>
      </c>
      <c r="F561" s="70">
        <f t="shared" ca="1" si="28"/>
        <v>555</v>
      </c>
      <c r="G561" s="45"/>
      <c r="H561" s="45"/>
      <c r="I561" s="45"/>
      <c r="J561" s="45"/>
    </row>
    <row r="562" spans="1:16384" ht="13.5" customHeight="1" x14ac:dyDescent="0.2">
      <c r="A562" s="92">
        <v>11101506</v>
      </c>
      <c r="B562" s="69" t="str">
        <f t="shared" ca="1" si="29"/>
        <v>Tiza</v>
      </c>
      <c r="C562" s="81" t="s">
        <v>1450</v>
      </c>
      <c r="D562" s="81">
        <v>2</v>
      </c>
      <c r="E562" s="71">
        <v>15</v>
      </c>
      <c r="F562" s="70">
        <f t="shared" ca="1" si="28"/>
        <v>30</v>
      </c>
      <c r="G562" s="45"/>
      <c r="H562" s="45"/>
      <c r="I562" s="45"/>
      <c r="J562" s="45"/>
    </row>
    <row r="563" spans="1:16384" ht="13.5" customHeight="1" x14ac:dyDescent="0.2">
      <c r="A563" s="92">
        <v>46181504</v>
      </c>
      <c r="B563" s="69" t="str">
        <f t="shared" ca="1" si="29"/>
        <v>Guantes de protección</v>
      </c>
      <c r="C563" s="81" t="s">
        <v>1450</v>
      </c>
      <c r="D563" s="81">
        <v>5</v>
      </c>
      <c r="E563" s="71">
        <v>20</v>
      </c>
      <c r="F563" s="70">
        <f t="shared" ca="1" si="28"/>
        <v>100</v>
      </c>
      <c r="G563" s="45"/>
      <c r="H563" s="45"/>
      <c r="I563" s="45"/>
      <c r="J563" s="45"/>
    </row>
    <row r="564" spans="1:16384" ht="13.5" customHeight="1" x14ac:dyDescent="0.2">
      <c r="A564" s="92">
        <v>46181804</v>
      </c>
      <c r="B564" s="69" t="str">
        <f t="shared" ca="1" si="29"/>
        <v>Gafas protectoras</v>
      </c>
      <c r="C564" s="81" t="s">
        <v>1450</v>
      </c>
      <c r="D564" s="81">
        <v>2</v>
      </c>
      <c r="E564" s="71">
        <v>108</v>
      </c>
      <c r="F564" s="70">
        <f t="shared" ca="1" si="28"/>
        <v>216</v>
      </c>
      <c r="G564" s="45"/>
      <c r="H564" s="45"/>
      <c r="I564" s="45"/>
      <c r="J564" s="45"/>
    </row>
    <row r="565" spans="1:16384" ht="13.5" customHeight="1" x14ac:dyDescent="0.2">
      <c r="A565" s="92">
        <v>40101833</v>
      </c>
      <c r="B565" s="69" t="str">
        <f t="shared" ca="1" si="29"/>
        <v>Encendedor para calderas o calentadores</v>
      </c>
      <c r="C565" s="81" t="s">
        <v>1450</v>
      </c>
      <c r="D565" s="81">
        <v>2</v>
      </c>
      <c r="E565" s="71">
        <v>104</v>
      </c>
      <c r="F565" s="70">
        <f t="shared" ca="1" si="28"/>
        <v>208</v>
      </c>
      <c r="G565" s="45"/>
      <c r="H565" s="45"/>
      <c r="I565" s="45"/>
      <c r="J565" s="45"/>
    </row>
    <row r="566" spans="1:16384" ht="13.5" customHeight="1" x14ac:dyDescent="0.2">
      <c r="A566" s="92">
        <v>30102403</v>
      </c>
      <c r="B566" s="69" t="str">
        <f t="shared" ca="1" si="29"/>
        <v>Varillas de hierro</v>
      </c>
      <c r="C566" s="81" t="s">
        <v>1781</v>
      </c>
      <c r="D566" s="81">
        <v>6</v>
      </c>
      <c r="E566" s="71">
        <v>900</v>
      </c>
      <c r="F566" s="70">
        <f t="shared" ca="1" si="28"/>
        <v>5400</v>
      </c>
      <c r="G566" s="45"/>
      <c r="H566" s="45"/>
      <c r="I566" s="45"/>
      <c r="J566" s="45"/>
    </row>
    <row r="567" spans="1:16384" ht="13.5" customHeight="1" x14ac:dyDescent="0.2">
      <c r="A567" s="92">
        <v>31151504</v>
      </c>
      <c r="B567" s="69" t="str">
        <f t="shared" ca="1" si="29"/>
        <v>Cuerda de nylon</v>
      </c>
      <c r="C567" s="81" t="s">
        <v>14112</v>
      </c>
      <c r="D567" s="81">
        <v>600</v>
      </c>
      <c r="E567" s="71">
        <v>12</v>
      </c>
      <c r="F567" s="70">
        <f t="shared" ca="1" si="28"/>
        <v>7200</v>
      </c>
      <c r="G567" s="45"/>
      <c r="H567" s="45"/>
      <c r="I567" s="45"/>
      <c r="J567" s="45"/>
    </row>
    <row r="568" spans="1:16384" ht="13.5" customHeight="1" x14ac:dyDescent="0.2">
      <c r="A568" s="92">
        <v>31201616</v>
      </c>
      <c r="B568" s="69" t="str">
        <f t="shared" ca="1" si="29"/>
        <v>Adhesivos líquidos</v>
      </c>
      <c r="C568" s="81" t="s">
        <v>1450</v>
      </c>
      <c r="D568" s="81">
        <v>1</v>
      </c>
      <c r="E568" s="71">
        <v>85</v>
      </c>
      <c r="F568" s="70">
        <f t="shared" ca="1" si="28"/>
        <v>85</v>
      </c>
      <c r="G568" s="45"/>
      <c r="H568" s="45"/>
      <c r="I568" s="45"/>
      <c r="J568" s="45"/>
    </row>
    <row r="569" spans="1:16384" ht="13.5" customHeight="1" x14ac:dyDescent="0.2">
      <c r="A569" s="92">
        <v>27111508</v>
      </c>
      <c r="B569" s="69" t="str">
        <f t="shared" ca="1" si="29"/>
        <v>Sierras</v>
      </c>
      <c r="C569" s="81" t="s">
        <v>1450</v>
      </c>
      <c r="D569" s="81">
        <v>1</v>
      </c>
      <c r="E569" s="71">
        <v>230</v>
      </c>
      <c r="F569" s="70">
        <f t="shared" ca="1" si="28"/>
        <v>230</v>
      </c>
      <c r="G569" s="45"/>
      <c r="H569" s="45"/>
      <c r="I569" s="45"/>
      <c r="J569" s="45"/>
    </row>
    <row r="570" spans="1:16384" ht="13.5" customHeight="1" x14ac:dyDescent="0.2">
      <c r="A570" s="92">
        <v>11161704</v>
      </c>
      <c r="B570" s="69" t="str">
        <f ca="1">IFERROR(INDEX(UNSPSCDes,MATCH(INDIRECT(ADDRESS(ROW(),COLUMN()-1,4)),UNSPSCCode,0)),"")</f>
        <v>Textiles de algodón tejido</v>
      </c>
      <c r="C570" s="81" t="s">
        <v>8631</v>
      </c>
      <c r="D570" s="81">
        <v>1</v>
      </c>
      <c r="E570" s="71">
        <v>185</v>
      </c>
      <c r="F570" s="70">
        <f t="shared" ca="1" si="28"/>
        <v>185</v>
      </c>
      <c r="G570" s="45"/>
      <c r="H570" s="45"/>
      <c r="I570" s="45"/>
      <c r="J570" s="45"/>
    </row>
    <row r="571" spans="1:16384" ht="13.5" customHeight="1" x14ac:dyDescent="0.2">
      <c r="A571" s="92">
        <v>27112004</v>
      </c>
      <c r="B571" s="69" t="str">
        <f t="shared" ca="1" si="29"/>
        <v>Palas</v>
      </c>
      <c r="C571" s="81" t="s">
        <v>1450</v>
      </c>
      <c r="D571" s="81">
        <v>3</v>
      </c>
      <c r="E571" s="71">
        <v>250</v>
      </c>
      <c r="F571" s="70">
        <f t="shared" ca="1" si="28"/>
        <v>750</v>
      </c>
      <c r="G571" s="45"/>
      <c r="H571" s="45"/>
      <c r="I571" s="45"/>
      <c r="J571" s="45"/>
    </row>
    <row r="572" spans="1:16384" ht="13.5" customHeight="1" x14ac:dyDescent="0.2">
      <c r="A572" s="92">
        <v>27112002</v>
      </c>
      <c r="B572" s="69" t="str">
        <f t="shared" ca="1" si="29"/>
        <v>Azadones</v>
      </c>
      <c r="C572" s="81" t="s">
        <v>1450</v>
      </c>
      <c r="D572" s="81">
        <v>2</v>
      </c>
      <c r="E572" s="71">
        <v>300</v>
      </c>
      <c r="F572" s="70">
        <f t="shared" ca="1" si="28"/>
        <v>600</v>
      </c>
      <c r="G572" s="45"/>
      <c r="H572" s="45"/>
      <c r="I572" s="45"/>
      <c r="J572" s="45"/>
    </row>
    <row r="573" spans="1:16384" ht="13.5" customHeight="1" x14ac:dyDescent="0.2">
      <c r="A573" s="92">
        <v>40142008</v>
      </c>
      <c r="B573" s="69" t="str">
        <f t="shared" ca="1" si="29"/>
        <v>Mangueras de agua</v>
      </c>
      <c r="C573" s="81" t="s">
        <v>1450</v>
      </c>
      <c r="D573" s="81">
        <v>1</v>
      </c>
      <c r="E573" s="71">
        <v>700</v>
      </c>
      <c r="F573" s="70">
        <f t="shared" ca="1" si="28"/>
        <v>700</v>
      </c>
      <c r="G573" s="45"/>
      <c r="H573" s="45"/>
      <c r="I573" s="45"/>
      <c r="J573" s="45"/>
    </row>
    <row r="574" spans="1:16384" ht="13.5" customHeight="1" x14ac:dyDescent="0.2">
      <c r="A574" s="92">
        <v>32121503</v>
      </c>
      <c r="B574" s="69" t="str">
        <f t="shared" ca="1" si="29"/>
        <v>Capacitores ajustables pre - ajustados</v>
      </c>
      <c r="C574" s="81" t="s">
        <v>1450</v>
      </c>
      <c r="D574" s="81">
        <v>1</v>
      </c>
      <c r="E574" s="71">
        <v>89</v>
      </c>
      <c r="F574" s="70">
        <f t="shared" ca="1" si="28"/>
        <v>89</v>
      </c>
      <c r="G574" s="45"/>
      <c r="H574" s="45"/>
      <c r="I574" s="45"/>
      <c r="J574" s="45"/>
    </row>
    <row r="575" spans="1:16384" ht="13.5" customHeight="1" x14ac:dyDescent="0.2">
      <c r="A575" s="92">
        <v>46191601</v>
      </c>
      <c r="B575" s="69" t="str">
        <f t="shared" ca="1" si="29"/>
        <v>Extintores</v>
      </c>
      <c r="C575" s="81" t="s">
        <v>1450</v>
      </c>
      <c r="D575" s="81">
        <v>2</v>
      </c>
      <c r="E575" s="71">
        <v>600</v>
      </c>
      <c r="F575" s="70">
        <f t="shared" ca="1" si="28"/>
        <v>1200</v>
      </c>
      <c r="G575" s="45"/>
      <c r="H575" s="45"/>
      <c r="I575" s="45"/>
      <c r="J575" s="45"/>
    </row>
    <row r="576" spans="1:16384" ht="13.5" customHeight="1" x14ac:dyDescent="0.2">
      <c r="A576" s="92">
        <v>30111601</v>
      </c>
      <c r="B576" s="69" t="str">
        <f t="shared" ca="1" si="29"/>
        <v>Cemento</v>
      </c>
      <c r="C576" s="112" t="s">
        <v>1450</v>
      </c>
      <c r="D576" s="112">
        <v>40</v>
      </c>
      <c r="E576" s="113">
        <v>100</v>
      </c>
      <c r="F576" s="70">
        <f t="shared" ca="1" si="28"/>
        <v>4000</v>
      </c>
      <c r="G576" s="45"/>
      <c r="H576" s="108"/>
      <c r="I576" s="108"/>
      <c r="J576" s="108"/>
      <c r="K576" s="108"/>
      <c r="L576" s="108"/>
      <c r="M576" s="108"/>
      <c r="N576" s="108"/>
      <c r="O576" s="108"/>
      <c r="P576" s="108"/>
      <c r="Q576" s="108"/>
      <c r="R576" s="108"/>
      <c r="S576" s="108"/>
      <c r="T576" s="108"/>
      <c r="U576" s="108"/>
      <c r="V576" s="108"/>
      <c r="W576" s="108"/>
      <c r="X576" s="108"/>
      <c r="Y576" s="108"/>
      <c r="Z576" s="108"/>
      <c r="AA576" s="108"/>
      <c r="AB576" s="108"/>
      <c r="AC576" s="108"/>
      <c r="AD576" s="108"/>
      <c r="AE576" s="108"/>
      <c r="AF576" s="108"/>
      <c r="AG576" s="108"/>
      <c r="AH576" s="108"/>
      <c r="AI576" s="108"/>
      <c r="AJ576" s="108"/>
      <c r="AK576" s="108"/>
      <c r="AL576" s="108"/>
      <c r="AM576" s="108"/>
      <c r="AN576" s="108"/>
      <c r="AO576" s="108"/>
      <c r="AP576" s="108"/>
      <c r="AQ576" s="108"/>
      <c r="AR576" s="108"/>
      <c r="AS576" s="108"/>
      <c r="AT576" s="108"/>
      <c r="AU576" s="108"/>
      <c r="AV576" s="108"/>
      <c r="AW576" s="108"/>
      <c r="AX576" s="108"/>
      <c r="AY576" s="108"/>
      <c r="AZ576" s="108"/>
      <c r="BA576" s="108"/>
      <c r="BB576" s="108"/>
      <c r="BC576" s="108"/>
      <c r="BD576" s="108"/>
      <c r="BE576" s="108"/>
      <c r="BF576" s="108"/>
      <c r="BG576" s="108"/>
      <c r="BH576" s="108"/>
      <c r="BI576" s="108"/>
      <c r="BJ576" s="108"/>
      <c r="BK576" s="108"/>
      <c r="BL576" s="108"/>
      <c r="BM576" s="108"/>
      <c r="BN576" s="108"/>
      <c r="BO576" s="108"/>
      <c r="BP576" s="108"/>
      <c r="BQ576" s="108"/>
      <c r="BR576" s="108"/>
      <c r="BS576" s="108"/>
      <c r="BT576" s="108"/>
      <c r="BU576" s="108"/>
      <c r="BV576" s="108"/>
      <c r="BW576" s="108"/>
      <c r="BX576" s="108"/>
      <c r="BY576" s="108"/>
      <c r="BZ576" s="108"/>
      <c r="CA576" s="108"/>
      <c r="CB576" s="108"/>
      <c r="CC576" s="108"/>
      <c r="CD576" s="108"/>
      <c r="CE576" s="108"/>
      <c r="CF576" s="108"/>
      <c r="CG576" s="108"/>
      <c r="CH576" s="108"/>
      <c r="CI576" s="108"/>
      <c r="CJ576" s="108"/>
      <c r="CK576" s="108"/>
      <c r="CL576" s="108"/>
      <c r="CM576" s="108"/>
      <c r="CN576" s="108"/>
      <c r="CO576" s="108"/>
      <c r="CP576" s="108"/>
      <c r="CQ576" s="108"/>
      <c r="CR576" s="108"/>
      <c r="CS576" s="108"/>
      <c r="CT576" s="108"/>
      <c r="CU576" s="108"/>
      <c r="CV576" s="108"/>
      <c r="CW576" s="108"/>
      <c r="CX576" s="108"/>
      <c r="CY576" s="108"/>
      <c r="CZ576" s="108"/>
      <c r="DA576" s="108"/>
      <c r="DB576" s="108"/>
      <c r="DC576" s="108"/>
      <c r="DD576" s="108"/>
      <c r="DE576" s="108"/>
      <c r="DF576" s="108"/>
      <c r="DG576" s="108"/>
      <c r="DH576" s="108"/>
      <c r="DI576" s="108"/>
      <c r="DJ576" s="108"/>
      <c r="DK576" s="108"/>
      <c r="DL576" s="108"/>
      <c r="DM576" s="108"/>
      <c r="DN576" s="108"/>
      <c r="DO576" s="108"/>
      <c r="DP576" s="108"/>
      <c r="DQ576" s="108"/>
      <c r="DR576" s="108"/>
      <c r="DS576" s="108"/>
      <c r="DT576" s="108"/>
      <c r="DU576" s="108"/>
      <c r="DV576" s="108"/>
      <c r="DW576" s="108"/>
      <c r="DX576" s="108"/>
      <c r="DY576" s="108"/>
      <c r="DZ576" s="108"/>
      <c r="EA576" s="108"/>
      <c r="EB576" s="108"/>
      <c r="EC576" s="108"/>
      <c r="ED576" s="108"/>
      <c r="EE576" s="108"/>
      <c r="EF576" s="108"/>
      <c r="EG576" s="108"/>
      <c r="EH576" s="108"/>
      <c r="EI576" s="108"/>
      <c r="EJ576" s="108"/>
      <c r="EK576" s="108"/>
      <c r="EL576" s="108"/>
      <c r="EM576" s="108"/>
      <c r="EN576" s="108"/>
      <c r="EO576" s="108"/>
      <c r="EP576" s="108"/>
      <c r="EQ576" s="108"/>
      <c r="ER576" s="108"/>
      <c r="ES576" s="108"/>
      <c r="ET576" s="108"/>
      <c r="EU576" s="108"/>
      <c r="EV576" s="108"/>
      <c r="EW576" s="108"/>
      <c r="EX576" s="108"/>
      <c r="EY576" s="108"/>
      <c r="EZ576" s="108"/>
      <c r="FA576" s="108"/>
      <c r="FB576" s="108"/>
      <c r="FC576" s="108"/>
      <c r="FD576" s="108"/>
      <c r="FE576" s="108"/>
      <c r="FF576" s="108"/>
      <c r="FG576" s="108"/>
      <c r="FH576" s="108"/>
      <c r="FI576" s="108"/>
      <c r="FJ576" s="108"/>
      <c r="FK576" s="108"/>
      <c r="FL576" s="108"/>
      <c r="FM576" s="108"/>
      <c r="FN576" s="108"/>
      <c r="FO576" s="108"/>
      <c r="FP576" s="108"/>
      <c r="FQ576" s="108"/>
      <c r="FR576" s="108"/>
      <c r="FS576" s="108"/>
      <c r="FT576" s="108"/>
      <c r="FU576" s="108"/>
      <c r="FV576" s="108"/>
      <c r="FW576" s="108"/>
      <c r="FX576" s="108"/>
      <c r="FY576" s="108"/>
      <c r="FZ576" s="108"/>
      <c r="GA576" s="108"/>
      <c r="GB576" s="108"/>
      <c r="GC576" s="108"/>
      <c r="GD576" s="108"/>
      <c r="GE576" s="108"/>
      <c r="GF576" s="108"/>
      <c r="GG576" s="108"/>
      <c r="GH576" s="108"/>
      <c r="GI576" s="108"/>
      <c r="GJ576" s="108"/>
      <c r="GK576" s="108"/>
      <c r="GL576" s="108"/>
      <c r="GM576" s="108"/>
      <c r="GN576" s="108"/>
      <c r="GO576" s="108"/>
      <c r="GP576" s="108"/>
      <c r="GQ576" s="108"/>
      <c r="GR576" s="108"/>
      <c r="GS576" s="108"/>
      <c r="GT576" s="108"/>
      <c r="GU576" s="108"/>
      <c r="GV576" s="108"/>
      <c r="GW576" s="108"/>
      <c r="GX576" s="108"/>
      <c r="GY576" s="108"/>
      <c r="GZ576" s="108"/>
      <c r="HA576" s="108"/>
      <c r="HB576" s="108"/>
      <c r="HC576" s="108"/>
      <c r="HD576" s="108"/>
      <c r="HE576" s="108"/>
      <c r="HF576" s="108"/>
      <c r="HG576" s="108"/>
      <c r="HH576" s="108"/>
      <c r="HI576" s="108"/>
      <c r="HJ576" s="108"/>
      <c r="HK576" s="108"/>
      <c r="HL576" s="108"/>
      <c r="HM576" s="108"/>
      <c r="HN576" s="108"/>
      <c r="HO576" s="108"/>
      <c r="HP576" s="108"/>
      <c r="HQ576" s="108"/>
      <c r="HR576" s="108"/>
      <c r="HS576" s="108"/>
      <c r="HT576" s="108"/>
      <c r="HU576" s="108"/>
      <c r="HV576" s="108"/>
      <c r="HW576" s="108"/>
      <c r="HX576" s="108"/>
      <c r="HY576" s="108"/>
      <c r="HZ576" s="108"/>
      <c r="IA576" s="108"/>
      <c r="IB576" s="108"/>
      <c r="IC576" s="108"/>
      <c r="ID576" s="108"/>
      <c r="IE576" s="108"/>
      <c r="IF576" s="108"/>
      <c r="IG576" s="108"/>
      <c r="IH576" s="108"/>
      <c r="II576" s="108"/>
      <c r="IJ576" s="108"/>
      <c r="IK576" s="108"/>
      <c r="IL576" s="108"/>
      <c r="IM576" s="108"/>
      <c r="IN576" s="108"/>
      <c r="IO576" s="108"/>
      <c r="IP576" s="108"/>
      <c r="IQ576" s="108"/>
      <c r="IR576" s="108"/>
      <c r="IS576" s="108"/>
      <c r="IT576" s="108"/>
      <c r="IU576" s="108"/>
      <c r="IV576" s="108"/>
      <c r="IW576" s="108"/>
      <c r="IX576" s="108"/>
      <c r="IY576" s="108"/>
      <c r="IZ576" s="108"/>
      <c r="JA576" s="108"/>
      <c r="JB576" s="108"/>
      <c r="JC576" s="108"/>
      <c r="JD576" s="108"/>
      <c r="JE576" s="108"/>
      <c r="JF576" s="108"/>
      <c r="JG576" s="108"/>
      <c r="JH576" s="108"/>
      <c r="JI576" s="108"/>
      <c r="JJ576" s="108"/>
      <c r="JK576" s="108"/>
      <c r="JL576" s="108"/>
      <c r="JM576" s="108"/>
      <c r="JN576" s="108"/>
      <c r="JO576" s="108"/>
      <c r="JP576" s="108"/>
      <c r="JQ576" s="108"/>
      <c r="JR576" s="108"/>
      <c r="JS576" s="108"/>
      <c r="JT576" s="108"/>
      <c r="JU576" s="108"/>
      <c r="JV576" s="108"/>
      <c r="JW576" s="108"/>
      <c r="JX576" s="108"/>
      <c r="JY576" s="108"/>
      <c r="JZ576" s="108"/>
      <c r="KA576" s="108"/>
      <c r="KB576" s="108"/>
      <c r="KC576" s="108"/>
      <c r="KD576" s="108"/>
      <c r="KE576" s="108"/>
      <c r="KF576" s="108"/>
      <c r="KG576" s="108"/>
      <c r="KH576" s="108"/>
      <c r="KI576" s="108"/>
      <c r="KJ576" s="108"/>
      <c r="KK576" s="108"/>
      <c r="KL576" s="108"/>
      <c r="KM576" s="108"/>
      <c r="KN576" s="108"/>
      <c r="KO576" s="108"/>
      <c r="KP576" s="108"/>
      <c r="KQ576" s="108"/>
      <c r="KR576" s="108"/>
      <c r="KS576" s="108"/>
      <c r="KT576" s="108"/>
      <c r="KU576" s="108"/>
      <c r="KV576" s="108"/>
      <c r="KW576" s="108"/>
      <c r="KX576" s="108"/>
      <c r="KY576" s="108"/>
      <c r="KZ576" s="108"/>
      <c r="LA576" s="108"/>
      <c r="LB576" s="108"/>
      <c r="LC576" s="108"/>
      <c r="LD576" s="108"/>
      <c r="LE576" s="108"/>
      <c r="LF576" s="108"/>
      <c r="LG576" s="108"/>
      <c r="LH576" s="108"/>
      <c r="LI576" s="108"/>
      <c r="LJ576" s="108"/>
      <c r="LK576" s="108"/>
      <c r="LL576" s="108"/>
      <c r="LM576" s="108"/>
      <c r="LN576" s="108"/>
      <c r="LO576" s="108"/>
      <c r="LP576" s="108"/>
      <c r="LQ576" s="108"/>
      <c r="LR576" s="108"/>
      <c r="LS576" s="108"/>
      <c r="LT576" s="108"/>
      <c r="LU576" s="108"/>
      <c r="LV576" s="108"/>
      <c r="LW576" s="108"/>
      <c r="LX576" s="108"/>
      <c r="LY576" s="108"/>
      <c r="LZ576" s="108"/>
      <c r="MA576" s="108"/>
      <c r="MB576" s="108"/>
      <c r="MC576" s="108"/>
      <c r="MD576" s="108"/>
      <c r="ME576" s="108"/>
      <c r="MF576" s="108"/>
      <c r="MG576" s="108"/>
      <c r="MH576" s="108"/>
      <c r="MI576" s="108"/>
      <c r="MJ576" s="108"/>
      <c r="MK576" s="108"/>
      <c r="ML576" s="108"/>
      <c r="MM576" s="108"/>
      <c r="MN576" s="108"/>
      <c r="MO576" s="108"/>
      <c r="MP576" s="108"/>
      <c r="MQ576" s="108"/>
      <c r="MR576" s="108"/>
      <c r="MS576" s="108"/>
      <c r="MT576" s="108"/>
      <c r="MU576" s="108"/>
      <c r="MV576" s="108"/>
      <c r="MW576" s="108"/>
      <c r="MX576" s="108"/>
      <c r="MY576" s="108"/>
      <c r="MZ576" s="108"/>
      <c r="NA576" s="108"/>
      <c r="NB576" s="108"/>
      <c r="NC576" s="108"/>
      <c r="ND576" s="108"/>
      <c r="NE576" s="108"/>
      <c r="NF576" s="108"/>
      <c r="NG576" s="108"/>
      <c r="NH576" s="108"/>
      <c r="NI576" s="108"/>
      <c r="NJ576" s="108"/>
      <c r="NK576" s="108"/>
      <c r="NL576" s="108"/>
      <c r="NM576" s="108"/>
      <c r="NN576" s="108"/>
      <c r="NO576" s="108"/>
      <c r="NP576" s="108"/>
      <c r="NQ576" s="108"/>
      <c r="NR576" s="108"/>
      <c r="NS576" s="108"/>
      <c r="NT576" s="108"/>
      <c r="NU576" s="108"/>
      <c r="NV576" s="108"/>
      <c r="NW576" s="108"/>
      <c r="NX576" s="108"/>
      <c r="NY576" s="108"/>
      <c r="NZ576" s="108"/>
      <c r="OA576" s="108"/>
      <c r="OB576" s="108"/>
      <c r="OC576" s="108"/>
      <c r="OD576" s="108"/>
      <c r="OE576" s="108"/>
      <c r="OF576" s="108"/>
      <c r="OG576" s="108"/>
      <c r="OH576" s="108"/>
      <c r="OI576" s="108"/>
      <c r="OJ576" s="108"/>
      <c r="OK576" s="108"/>
      <c r="OL576" s="108"/>
      <c r="OM576" s="108"/>
      <c r="ON576" s="108"/>
      <c r="OO576" s="108"/>
      <c r="OP576" s="108"/>
      <c r="OQ576" s="108"/>
      <c r="OR576" s="108"/>
      <c r="OS576" s="108"/>
      <c r="OT576" s="108"/>
      <c r="OU576" s="108"/>
      <c r="OV576" s="108"/>
      <c r="OW576" s="108"/>
      <c r="OX576" s="108"/>
      <c r="OY576" s="108"/>
      <c r="OZ576" s="108"/>
      <c r="PA576" s="108"/>
      <c r="PB576" s="108"/>
      <c r="PC576" s="108"/>
      <c r="PD576" s="108"/>
      <c r="PE576" s="108"/>
      <c r="PF576" s="108"/>
      <c r="PG576" s="108"/>
      <c r="PH576" s="108"/>
      <c r="PI576" s="108"/>
      <c r="PJ576" s="108"/>
      <c r="PK576" s="108"/>
      <c r="PL576" s="108"/>
      <c r="PM576" s="108"/>
      <c r="PN576" s="108"/>
      <c r="PO576" s="108"/>
      <c r="PP576" s="108"/>
      <c r="PQ576" s="108"/>
      <c r="PR576" s="108"/>
      <c r="PS576" s="108"/>
      <c r="PT576" s="108"/>
      <c r="PU576" s="108"/>
      <c r="PV576" s="108"/>
      <c r="PW576" s="108"/>
      <c r="PX576" s="108"/>
      <c r="PY576" s="108"/>
      <c r="PZ576" s="108"/>
      <c r="QA576" s="108"/>
      <c r="QB576" s="108"/>
      <c r="QC576" s="108"/>
      <c r="QD576" s="108"/>
      <c r="QE576" s="108"/>
      <c r="QF576" s="108"/>
      <c r="QG576" s="108"/>
      <c r="QH576" s="108"/>
      <c r="QI576" s="108"/>
      <c r="QJ576" s="108"/>
      <c r="QK576" s="108"/>
      <c r="QL576" s="108"/>
      <c r="QM576" s="108"/>
      <c r="QN576" s="108"/>
      <c r="QO576" s="108"/>
      <c r="QP576" s="108"/>
      <c r="QQ576" s="108"/>
      <c r="QR576" s="108"/>
      <c r="QS576" s="108"/>
      <c r="QT576" s="108"/>
      <c r="QU576" s="108"/>
      <c r="QV576" s="108"/>
      <c r="QW576" s="108"/>
      <c r="QX576" s="108"/>
      <c r="QY576" s="108"/>
      <c r="QZ576" s="108"/>
      <c r="RA576" s="108"/>
      <c r="RB576" s="108"/>
      <c r="RC576" s="108"/>
      <c r="RD576" s="108"/>
      <c r="RE576" s="108"/>
      <c r="RF576" s="108"/>
      <c r="RG576" s="108"/>
      <c r="RH576" s="108"/>
      <c r="RI576" s="108"/>
      <c r="RJ576" s="108"/>
      <c r="RK576" s="108"/>
      <c r="RL576" s="108"/>
      <c r="RM576" s="108"/>
      <c r="RN576" s="108"/>
      <c r="RO576" s="108"/>
      <c r="RP576" s="108"/>
      <c r="RQ576" s="108"/>
      <c r="RR576" s="108"/>
      <c r="RS576" s="108"/>
      <c r="RT576" s="108"/>
      <c r="RU576" s="108"/>
      <c r="RV576" s="108"/>
      <c r="RW576" s="108"/>
      <c r="RX576" s="108"/>
      <c r="RY576" s="108"/>
      <c r="RZ576" s="108"/>
      <c r="SA576" s="108"/>
      <c r="SB576" s="108"/>
      <c r="SC576" s="108"/>
      <c r="SD576" s="108"/>
      <c r="SE576" s="108"/>
      <c r="SF576" s="108"/>
      <c r="SG576" s="108"/>
      <c r="SH576" s="108"/>
      <c r="SI576" s="108"/>
      <c r="SJ576" s="108"/>
      <c r="SK576" s="108"/>
      <c r="SL576" s="108"/>
      <c r="SM576" s="108"/>
      <c r="SN576" s="108"/>
      <c r="SO576" s="108"/>
      <c r="SP576" s="108"/>
      <c r="SQ576" s="108"/>
      <c r="SR576" s="108"/>
      <c r="SS576" s="108"/>
      <c r="ST576" s="108"/>
      <c r="SU576" s="108"/>
      <c r="SV576" s="108"/>
      <c r="SW576" s="108"/>
      <c r="SX576" s="108"/>
      <c r="SY576" s="108"/>
      <c r="SZ576" s="108"/>
      <c r="TA576" s="108"/>
      <c r="TB576" s="108"/>
      <c r="TC576" s="108"/>
      <c r="TD576" s="108"/>
      <c r="TE576" s="108"/>
      <c r="TF576" s="108"/>
      <c r="TG576" s="108"/>
      <c r="TH576" s="108"/>
      <c r="TI576" s="108"/>
      <c r="TJ576" s="108"/>
      <c r="TK576" s="108"/>
      <c r="TL576" s="108"/>
      <c r="TM576" s="108"/>
      <c r="TN576" s="108"/>
      <c r="TO576" s="108"/>
      <c r="TP576" s="108"/>
      <c r="TQ576" s="108"/>
      <c r="TR576" s="108"/>
      <c r="TS576" s="108"/>
      <c r="TT576" s="108"/>
      <c r="TU576" s="108"/>
      <c r="TV576" s="108"/>
      <c r="TW576" s="108"/>
      <c r="TX576" s="108"/>
      <c r="TY576" s="108"/>
      <c r="TZ576" s="108"/>
      <c r="UA576" s="108"/>
      <c r="UB576" s="108"/>
      <c r="UC576" s="108"/>
      <c r="UD576" s="108"/>
      <c r="UE576" s="108"/>
      <c r="UF576" s="108"/>
      <c r="UG576" s="108"/>
      <c r="UH576" s="108"/>
      <c r="UI576" s="108"/>
      <c r="UJ576" s="108"/>
      <c r="UK576" s="108"/>
      <c r="UL576" s="108"/>
      <c r="UM576" s="108"/>
      <c r="UN576" s="108"/>
      <c r="UO576" s="108"/>
      <c r="UP576" s="108"/>
      <c r="UQ576" s="108"/>
      <c r="UR576" s="108"/>
      <c r="US576" s="108"/>
      <c r="UT576" s="108"/>
      <c r="UU576" s="108"/>
      <c r="UV576" s="108"/>
      <c r="UW576" s="108"/>
      <c r="UX576" s="108"/>
      <c r="UY576" s="108"/>
      <c r="UZ576" s="108"/>
      <c r="VA576" s="108"/>
      <c r="VB576" s="108"/>
      <c r="VC576" s="108"/>
      <c r="VD576" s="108"/>
      <c r="VE576" s="108"/>
      <c r="VF576" s="108"/>
      <c r="VG576" s="108"/>
      <c r="VH576" s="108"/>
      <c r="VI576" s="108"/>
      <c r="VJ576" s="108"/>
      <c r="VK576" s="108"/>
      <c r="VL576" s="108"/>
      <c r="VM576" s="108"/>
      <c r="VN576" s="108"/>
      <c r="VO576" s="108"/>
      <c r="VP576" s="108"/>
      <c r="VQ576" s="108"/>
      <c r="VR576" s="108"/>
      <c r="VS576" s="108"/>
      <c r="VT576" s="108"/>
      <c r="VU576" s="108"/>
      <c r="VV576" s="108"/>
      <c r="VW576" s="108"/>
      <c r="VX576" s="108"/>
      <c r="VY576" s="108"/>
      <c r="VZ576" s="108"/>
      <c r="WA576" s="108"/>
      <c r="WB576" s="108"/>
      <c r="WC576" s="108"/>
      <c r="WD576" s="108"/>
      <c r="WE576" s="108"/>
      <c r="WF576" s="108"/>
      <c r="WG576" s="108"/>
      <c r="WH576" s="108"/>
      <c r="WI576" s="108"/>
      <c r="WJ576" s="108"/>
      <c r="WK576" s="108"/>
      <c r="WL576" s="108"/>
      <c r="WM576" s="108"/>
      <c r="WN576" s="108"/>
      <c r="WO576" s="108"/>
      <c r="WP576" s="108"/>
      <c r="WQ576" s="108"/>
      <c r="WR576" s="108"/>
      <c r="WS576" s="108"/>
      <c r="WT576" s="108"/>
      <c r="WU576" s="108"/>
      <c r="WV576" s="108"/>
      <c r="WW576" s="108"/>
      <c r="WX576" s="108"/>
      <c r="WY576" s="108"/>
      <c r="WZ576" s="108"/>
      <c r="XA576" s="108"/>
      <c r="XB576" s="108"/>
      <c r="XC576" s="108"/>
      <c r="XD576" s="108"/>
      <c r="XE576" s="108"/>
      <c r="XF576" s="108"/>
      <c r="XG576" s="108"/>
      <c r="XH576" s="108"/>
      <c r="XI576" s="108"/>
      <c r="XJ576" s="108"/>
      <c r="XK576" s="108"/>
      <c r="XL576" s="108"/>
      <c r="XM576" s="108"/>
      <c r="XN576" s="108"/>
      <c r="XO576" s="108"/>
      <c r="XP576" s="108"/>
      <c r="XQ576" s="108"/>
      <c r="XR576" s="108"/>
      <c r="XS576" s="108"/>
      <c r="XT576" s="108"/>
      <c r="XU576" s="108"/>
      <c r="XV576" s="108"/>
      <c r="XW576" s="108"/>
      <c r="XX576" s="108"/>
      <c r="XY576" s="108"/>
      <c r="XZ576" s="108"/>
      <c r="YA576" s="108"/>
      <c r="YB576" s="108"/>
      <c r="YC576" s="108"/>
      <c r="YD576" s="108"/>
      <c r="YE576" s="108"/>
      <c r="YF576" s="108"/>
      <c r="YG576" s="108"/>
      <c r="YH576" s="108"/>
      <c r="YI576" s="108"/>
      <c r="YJ576" s="108"/>
      <c r="YK576" s="108"/>
      <c r="YL576" s="108"/>
      <c r="YM576" s="108"/>
      <c r="YN576" s="108"/>
      <c r="YO576" s="108"/>
      <c r="YP576" s="108"/>
      <c r="YQ576" s="108"/>
      <c r="YR576" s="108"/>
      <c r="YS576" s="108"/>
      <c r="YT576" s="108"/>
      <c r="YU576" s="108"/>
      <c r="YV576" s="108"/>
      <c r="YW576" s="108"/>
      <c r="YX576" s="108"/>
      <c r="YY576" s="108"/>
      <c r="YZ576" s="108"/>
      <c r="ZA576" s="108"/>
      <c r="ZB576" s="108"/>
      <c r="ZC576" s="108"/>
      <c r="ZD576" s="108"/>
      <c r="ZE576" s="108"/>
      <c r="ZF576" s="108"/>
      <c r="ZG576" s="108"/>
      <c r="ZH576" s="108"/>
      <c r="ZI576" s="108"/>
      <c r="ZJ576" s="108"/>
      <c r="ZK576" s="108"/>
      <c r="ZL576" s="108"/>
      <c r="ZM576" s="108"/>
      <c r="ZN576" s="108"/>
      <c r="ZO576" s="108"/>
      <c r="ZP576" s="108"/>
      <c r="ZQ576" s="108"/>
      <c r="ZR576" s="108"/>
      <c r="ZS576" s="108"/>
      <c r="ZT576" s="108"/>
      <c r="ZU576" s="108"/>
      <c r="ZV576" s="108"/>
      <c r="ZW576" s="108"/>
      <c r="ZX576" s="108"/>
      <c r="ZY576" s="108"/>
      <c r="ZZ576" s="108"/>
      <c r="AAA576" s="108"/>
      <c r="AAB576" s="108"/>
      <c r="AAC576" s="108"/>
      <c r="AAD576" s="108"/>
      <c r="AAE576" s="108"/>
      <c r="AAF576" s="108"/>
      <c r="AAG576" s="108"/>
      <c r="AAH576" s="108"/>
      <c r="AAI576" s="108"/>
      <c r="AAJ576" s="108"/>
      <c r="AAK576" s="108"/>
      <c r="AAL576" s="108"/>
      <c r="AAM576" s="108"/>
      <c r="AAN576" s="108"/>
      <c r="AAO576" s="108"/>
      <c r="AAP576" s="108"/>
      <c r="AAQ576" s="108"/>
      <c r="AAR576" s="108"/>
      <c r="AAS576" s="108"/>
      <c r="AAT576" s="108"/>
      <c r="AAU576" s="108"/>
      <c r="AAV576" s="108"/>
      <c r="AAW576" s="108"/>
      <c r="AAX576" s="108"/>
      <c r="AAY576" s="108"/>
      <c r="AAZ576" s="108"/>
      <c r="ABA576" s="108"/>
      <c r="ABB576" s="108"/>
      <c r="ABC576" s="108"/>
      <c r="ABD576" s="108"/>
      <c r="ABE576" s="108"/>
      <c r="ABF576" s="108"/>
      <c r="ABG576" s="108"/>
      <c r="ABH576" s="108"/>
      <c r="ABI576" s="108"/>
      <c r="ABJ576" s="108"/>
      <c r="ABK576" s="108"/>
      <c r="ABL576" s="108"/>
      <c r="ABM576" s="108"/>
      <c r="ABN576" s="108"/>
      <c r="ABO576" s="108"/>
      <c r="ABP576" s="108"/>
      <c r="ABQ576" s="108"/>
      <c r="ABR576" s="108"/>
      <c r="ABS576" s="108"/>
      <c r="ABT576" s="108"/>
      <c r="ABU576" s="108"/>
      <c r="ABV576" s="108"/>
      <c r="ABW576" s="108"/>
      <c r="ABX576" s="108"/>
      <c r="ABY576" s="108"/>
      <c r="ABZ576" s="108"/>
      <c r="ACA576" s="108"/>
      <c r="ACB576" s="108"/>
      <c r="ACC576" s="108"/>
      <c r="ACD576" s="108"/>
      <c r="ACE576" s="108"/>
      <c r="ACF576" s="108"/>
      <c r="ACG576" s="108"/>
      <c r="ACH576" s="108"/>
      <c r="ACI576" s="108"/>
      <c r="ACJ576" s="108"/>
      <c r="ACK576" s="108"/>
      <c r="ACL576" s="108"/>
      <c r="ACM576" s="108"/>
      <c r="ACN576" s="108"/>
      <c r="ACO576" s="108"/>
      <c r="ACP576" s="108"/>
      <c r="ACQ576" s="108"/>
      <c r="ACR576" s="108"/>
      <c r="ACS576" s="108"/>
      <c r="ACT576" s="108"/>
      <c r="ACU576" s="108"/>
      <c r="ACV576" s="108"/>
      <c r="ACW576" s="108"/>
      <c r="ACX576" s="108"/>
      <c r="ACY576" s="108"/>
      <c r="ACZ576" s="108"/>
      <c r="ADA576" s="108"/>
      <c r="ADB576" s="108"/>
      <c r="ADC576" s="108"/>
      <c r="ADD576" s="108"/>
      <c r="ADE576" s="108"/>
      <c r="ADF576" s="108"/>
      <c r="ADG576" s="108"/>
      <c r="ADH576" s="108"/>
      <c r="ADI576" s="108"/>
      <c r="ADJ576" s="108"/>
      <c r="ADK576" s="108"/>
      <c r="ADL576" s="108"/>
      <c r="ADM576" s="108"/>
      <c r="ADN576" s="108"/>
      <c r="ADO576" s="108"/>
      <c r="ADP576" s="108"/>
      <c r="ADQ576" s="108"/>
      <c r="ADR576" s="108"/>
      <c r="ADS576" s="108"/>
      <c r="ADT576" s="108"/>
      <c r="ADU576" s="108"/>
      <c r="ADV576" s="108"/>
      <c r="ADW576" s="108"/>
      <c r="ADX576" s="108"/>
      <c r="ADY576" s="108"/>
      <c r="ADZ576" s="108"/>
      <c r="AEA576" s="108"/>
      <c r="AEB576" s="108"/>
      <c r="AEC576" s="108"/>
      <c r="AED576" s="108"/>
      <c r="AEE576" s="108"/>
      <c r="AEF576" s="108"/>
      <c r="AEG576" s="108"/>
      <c r="AEH576" s="108"/>
      <c r="AEI576" s="108"/>
      <c r="AEJ576" s="108"/>
      <c r="AEK576" s="108"/>
      <c r="AEL576" s="108"/>
      <c r="AEM576" s="108"/>
      <c r="AEN576" s="108"/>
      <c r="AEO576" s="108"/>
      <c r="AEP576" s="108"/>
      <c r="AEQ576" s="108"/>
      <c r="AER576" s="108"/>
      <c r="AES576" s="108"/>
      <c r="AET576" s="108"/>
      <c r="AEU576" s="108"/>
      <c r="AEV576" s="108"/>
      <c r="AEW576" s="108"/>
      <c r="AEX576" s="108"/>
      <c r="AEY576" s="108"/>
      <c r="AEZ576" s="108"/>
      <c r="AFA576" s="108"/>
      <c r="AFB576" s="108"/>
      <c r="AFC576" s="108"/>
      <c r="AFD576" s="108"/>
      <c r="AFE576" s="108"/>
      <c r="AFF576" s="108"/>
      <c r="AFG576" s="108"/>
      <c r="AFH576" s="108"/>
      <c r="AFI576" s="108"/>
      <c r="AFJ576" s="108"/>
      <c r="AFK576" s="108"/>
      <c r="AFL576" s="108"/>
      <c r="AFM576" s="108"/>
      <c r="AFN576" s="108"/>
      <c r="AFO576" s="108"/>
      <c r="AFP576" s="108"/>
      <c r="AFQ576" s="108"/>
      <c r="AFR576" s="108"/>
      <c r="AFS576" s="108"/>
      <c r="AFT576" s="108"/>
      <c r="AFU576" s="108"/>
      <c r="AFV576" s="108"/>
      <c r="AFW576" s="108"/>
      <c r="AFX576" s="108"/>
      <c r="AFY576" s="108"/>
      <c r="AFZ576" s="108"/>
      <c r="AGA576" s="108"/>
      <c r="AGB576" s="108"/>
      <c r="AGC576" s="108"/>
      <c r="AGD576" s="108"/>
      <c r="AGE576" s="108"/>
      <c r="AGF576" s="108"/>
      <c r="AGG576" s="108"/>
      <c r="AGH576" s="108"/>
      <c r="AGI576" s="108"/>
      <c r="AGJ576" s="108"/>
      <c r="AGK576" s="108"/>
      <c r="AGL576" s="108"/>
      <c r="AGM576" s="108"/>
      <c r="AGN576" s="108"/>
      <c r="AGO576" s="108"/>
      <c r="AGP576" s="108"/>
      <c r="AGQ576" s="108"/>
      <c r="AGR576" s="108"/>
      <c r="AGS576" s="108"/>
      <c r="AGT576" s="108"/>
      <c r="AGU576" s="108"/>
      <c r="AGV576" s="108"/>
      <c r="AGW576" s="108"/>
      <c r="AGX576" s="108"/>
      <c r="AGY576" s="108"/>
      <c r="AGZ576" s="108"/>
      <c r="AHA576" s="108"/>
      <c r="AHB576" s="108"/>
      <c r="AHC576" s="108"/>
      <c r="AHD576" s="108"/>
      <c r="AHE576" s="108"/>
      <c r="AHF576" s="108"/>
      <c r="AHG576" s="108"/>
      <c r="AHH576" s="108"/>
      <c r="AHI576" s="108"/>
      <c r="AHJ576" s="108"/>
      <c r="AHK576" s="108"/>
      <c r="AHL576" s="108"/>
      <c r="AHM576" s="108"/>
      <c r="AHN576" s="108"/>
      <c r="AHO576" s="108"/>
      <c r="AHP576" s="108"/>
      <c r="AHQ576" s="108"/>
      <c r="AHR576" s="108"/>
      <c r="AHS576" s="108"/>
      <c r="AHT576" s="108"/>
      <c r="AHU576" s="108"/>
      <c r="AHV576" s="108"/>
      <c r="AHW576" s="108"/>
      <c r="AHX576" s="108"/>
      <c r="AHY576" s="108"/>
      <c r="AHZ576" s="108"/>
      <c r="AIA576" s="108"/>
      <c r="AIB576" s="108"/>
      <c r="AIC576" s="108"/>
      <c r="AID576" s="108"/>
      <c r="AIE576" s="108"/>
      <c r="AIF576" s="108"/>
      <c r="AIG576" s="108"/>
      <c r="AIH576" s="108"/>
      <c r="AII576" s="108"/>
      <c r="AIJ576" s="108"/>
      <c r="AIK576" s="108"/>
      <c r="AIL576" s="108"/>
      <c r="AIM576" s="108"/>
      <c r="AIN576" s="108"/>
      <c r="AIO576" s="108"/>
      <c r="AIP576" s="108"/>
      <c r="AIQ576" s="108"/>
      <c r="AIR576" s="108"/>
      <c r="AIS576" s="108"/>
      <c r="AIT576" s="108"/>
      <c r="AIU576" s="108"/>
      <c r="AIV576" s="108"/>
      <c r="AIW576" s="108"/>
      <c r="AIX576" s="108"/>
      <c r="AIY576" s="108"/>
      <c r="AIZ576" s="108"/>
      <c r="AJA576" s="108"/>
      <c r="AJB576" s="108"/>
      <c r="AJC576" s="108"/>
      <c r="AJD576" s="108"/>
      <c r="AJE576" s="108"/>
      <c r="AJF576" s="108"/>
      <c r="AJG576" s="108"/>
      <c r="AJH576" s="108"/>
      <c r="AJI576" s="108"/>
      <c r="AJJ576" s="108"/>
      <c r="AJK576" s="108"/>
      <c r="AJL576" s="108"/>
      <c r="AJM576" s="108"/>
      <c r="AJN576" s="108"/>
      <c r="AJO576" s="108"/>
      <c r="AJP576" s="108"/>
      <c r="AJQ576" s="108"/>
      <c r="AJR576" s="108"/>
      <c r="AJS576" s="108"/>
      <c r="AJT576" s="108"/>
      <c r="AJU576" s="108"/>
      <c r="AJV576" s="108"/>
      <c r="AJW576" s="108"/>
      <c r="AJX576" s="108"/>
      <c r="AJY576" s="108"/>
      <c r="AJZ576" s="108"/>
      <c r="AKA576" s="108"/>
      <c r="AKB576" s="108"/>
      <c r="AKC576" s="108"/>
      <c r="AKD576" s="108"/>
      <c r="AKE576" s="108"/>
      <c r="AKF576" s="108"/>
      <c r="AKG576" s="108"/>
      <c r="AKH576" s="108"/>
      <c r="AKI576" s="108"/>
      <c r="AKJ576" s="108"/>
      <c r="AKK576" s="108"/>
      <c r="AKL576" s="108"/>
      <c r="AKM576" s="108"/>
      <c r="AKN576" s="108"/>
      <c r="AKO576" s="108"/>
      <c r="AKP576" s="108"/>
      <c r="AKQ576" s="108"/>
      <c r="AKR576" s="108"/>
      <c r="AKS576" s="108"/>
      <c r="AKT576" s="108"/>
      <c r="AKU576" s="108"/>
      <c r="AKV576" s="108"/>
      <c r="AKW576" s="108"/>
      <c r="AKX576" s="108"/>
      <c r="AKY576" s="108"/>
      <c r="AKZ576" s="108"/>
      <c r="ALA576" s="108"/>
      <c r="ALB576" s="108"/>
      <c r="ALC576" s="108"/>
      <c r="ALD576" s="108"/>
      <c r="ALE576" s="108"/>
      <c r="ALF576" s="108"/>
      <c r="ALG576" s="108"/>
      <c r="ALH576" s="108"/>
      <c r="ALI576" s="108"/>
      <c r="ALJ576" s="108"/>
      <c r="ALK576" s="108"/>
      <c r="ALL576" s="108"/>
      <c r="ALM576" s="108"/>
      <c r="ALN576" s="108"/>
      <c r="ALO576" s="108"/>
      <c r="ALP576" s="108"/>
      <c r="ALQ576" s="108"/>
      <c r="ALR576" s="108"/>
      <c r="ALS576" s="108"/>
      <c r="ALT576" s="108"/>
      <c r="ALU576" s="108"/>
      <c r="ALV576" s="108"/>
      <c r="ALW576" s="108"/>
      <c r="ALX576" s="108"/>
      <c r="ALY576" s="108"/>
      <c r="ALZ576" s="108"/>
      <c r="AMA576" s="108"/>
      <c r="AMB576" s="108"/>
      <c r="AMC576" s="108"/>
      <c r="AMD576" s="108"/>
      <c r="AME576" s="108"/>
      <c r="AMF576" s="108"/>
      <c r="AMG576" s="108"/>
      <c r="AMH576" s="108"/>
      <c r="AMI576" s="108"/>
      <c r="AMJ576" s="108"/>
      <c r="AMK576" s="108"/>
      <c r="AML576" s="108"/>
      <c r="AMM576" s="108"/>
      <c r="AMN576" s="108"/>
      <c r="AMO576" s="108"/>
      <c r="AMP576" s="108"/>
      <c r="AMQ576" s="108"/>
      <c r="AMR576" s="108"/>
      <c r="AMS576" s="108"/>
      <c r="AMT576" s="108"/>
      <c r="AMU576" s="108"/>
      <c r="AMV576" s="108"/>
      <c r="AMW576" s="108"/>
      <c r="AMX576" s="108"/>
      <c r="AMY576" s="108"/>
      <c r="AMZ576" s="108"/>
      <c r="ANA576" s="108"/>
      <c r="ANB576" s="108"/>
      <c r="ANC576" s="108"/>
      <c r="AND576" s="108"/>
      <c r="ANE576" s="108"/>
      <c r="ANF576" s="108"/>
      <c r="ANG576" s="108"/>
      <c r="ANH576" s="108"/>
      <c r="ANI576" s="108"/>
      <c r="ANJ576" s="108"/>
      <c r="ANK576" s="108"/>
      <c r="ANL576" s="108"/>
      <c r="ANM576" s="108"/>
      <c r="ANN576" s="108"/>
      <c r="ANO576" s="108"/>
      <c r="ANP576" s="108"/>
      <c r="ANQ576" s="108"/>
      <c r="ANR576" s="108"/>
      <c r="ANS576" s="108"/>
      <c r="ANT576" s="108"/>
      <c r="ANU576" s="108"/>
      <c r="ANV576" s="108"/>
      <c r="ANW576" s="108"/>
      <c r="ANX576" s="108"/>
      <c r="ANY576" s="108"/>
      <c r="ANZ576" s="108"/>
      <c r="AOA576" s="108"/>
      <c r="AOB576" s="108"/>
      <c r="AOC576" s="108"/>
      <c r="AOD576" s="108"/>
      <c r="AOE576" s="108"/>
      <c r="AOF576" s="108"/>
      <c r="AOG576" s="108"/>
      <c r="AOH576" s="108"/>
      <c r="AOI576" s="108"/>
      <c r="AOJ576" s="108"/>
      <c r="AOK576" s="108"/>
      <c r="AOL576" s="108"/>
      <c r="AOM576" s="108"/>
      <c r="AON576" s="108"/>
      <c r="AOO576" s="108"/>
      <c r="AOP576" s="108"/>
      <c r="AOQ576" s="108"/>
      <c r="AOR576" s="108"/>
      <c r="AOS576" s="108"/>
      <c r="AOT576" s="108"/>
      <c r="AOU576" s="108"/>
      <c r="AOV576" s="108"/>
      <c r="AOW576" s="108"/>
      <c r="AOX576" s="108"/>
      <c r="AOY576" s="108"/>
      <c r="AOZ576" s="108"/>
      <c r="APA576" s="108"/>
      <c r="APB576" s="108"/>
      <c r="APC576" s="108"/>
      <c r="APD576" s="108"/>
      <c r="APE576" s="108"/>
      <c r="APF576" s="108"/>
      <c r="APG576" s="108"/>
      <c r="APH576" s="108"/>
      <c r="API576" s="108"/>
      <c r="APJ576" s="108"/>
      <c r="APK576" s="108"/>
      <c r="APL576" s="108"/>
      <c r="APM576" s="108"/>
      <c r="APN576" s="108"/>
      <c r="APO576" s="108"/>
      <c r="APP576" s="108"/>
      <c r="APQ576" s="108"/>
      <c r="APR576" s="108"/>
      <c r="APS576" s="108"/>
      <c r="APT576" s="108"/>
      <c r="APU576" s="108"/>
      <c r="APV576" s="108"/>
      <c r="APW576" s="108"/>
      <c r="APX576" s="108"/>
      <c r="APY576" s="108"/>
      <c r="APZ576" s="108"/>
      <c r="AQA576" s="108"/>
      <c r="AQB576" s="108"/>
      <c r="AQC576" s="108"/>
      <c r="AQD576" s="108"/>
      <c r="AQE576" s="108"/>
      <c r="AQF576" s="108"/>
      <c r="AQG576" s="108"/>
      <c r="AQH576" s="108"/>
      <c r="AQI576" s="108"/>
      <c r="AQJ576" s="108"/>
      <c r="AQK576" s="108"/>
      <c r="AQL576" s="108"/>
      <c r="AQM576" s="108"/>
      <c r="AQN576" s="108"/>
      <c r="AQO576" s="108"/>
      <c r="AQP576" s="108"/>
      <c r="AQQ576" s="108"/>
      <c r="AQR576" s="108"/>
      <c r="AQS576" s="108"/>
      <c r="AQT576" s="108"/>
      <c r="AQU576" s="108"/>
      <c r="AQV576" s="108"/>
      <c r="AQW576" s="108"/>
      <c r="AQX576" s="108"/>
      <c r="AQY576" s="108"/>
      <c r="AQZ576" s="108"/>
      <c r="ARA576" s="108"/>
      <c r="ARB576" s="108"/>
      <c r="ARC576" s="108"/>
      <c r="ARD576" s="108"/>
      <c r="ARE576" s="108"/>
      <c r="ARF576" s="108"/>
      <c r="ARG576" s="108"/>
      <c r="ARH576" s="108"/>
      <c r="ARI576" s="108"/>
      <c r="ARJ576" s="108"/>
      <c r="ARK576" s="108"/>
      <c r="ARL576" s="108"/>
      <c r="ARM576" s="108"/>
      <c r="ARN576" s="108"/>
      <c r="ARO576" s="108"/>
      <c r="ARP576" s="108"/>
      <c r="ARQ576" s="108"/>
      <c r="ARR576" s="108"/>
      <c r="ARS576" s="108"/>
      <c r="ART576" s="108"/>
      <c r="ARU576" s="108"/>
      <c r="ARV576" s="108"/>
      <c r="ARW576" s="108"/>
      <c r="ARX576" s="108"/>
      <c r="ARY576" s="108"/>
      <c r="ARZ576" s="108"/>
      <c r="ASA576" s="108"/>
      <c r="ASB576" s="108"/>
      <c r="ASC576" s="108"/>
      <c r="ASD576" s="108"/>
      <c r="ASE576" s="108"/>
      <c r="ASF576" s="108"/>
      <c r="ASG576" s="108"/>
      <c r="ASH576" s="108"/>
      <c r="ASI576" s="108"/>
      <c r="ASJ576" s="108"/>
      <c r="ASK576" s="108"/>
      <c r="ASL576" s="108"/>
      <c r="ASM576" s="108"/>
      <c r="ASN576" s="108"/>
      <c r="ASO576" s="108"/>
      <c r="ASP576" s="108"/>
      <c r="ASQ576" s="108"/>
      <c r="ASR576" s="108"/>
      <c r="ASS576" s="108"/>
      <c r="AST576" s="108"/>
      <c r="ASU576" s="108"/>
      <c r="ASV576" s="108"/>
      <c r="ASW576" s="108"/>
      <c r="ASX576" s="108"/>
      <c r="ASY576" s="108"/>
      <c r="ASZ576" s="108"/>
      <c r="ATA576" s="108"/>
      <c r="ATB576" s="108"/>
      <c r="ATC576" s="108"/>
      <c r="ATD576" s="108"/>
      <c r="ATE576" s="108"/>
      <c r="ATF576" s="108"/>
      <c r="ATG576" s="108"/>
      <c r="ATH576" s="108"/>
      <c r="ATI576" s="108"/>
      <c r="ATJ576" s="108"/>
      <c r="ATK576" s="108"/>
      <c r="ATL576" s="108"/>
      <c r="ATM576" s="108"/>
      <c r="ATN576" s="108"/>
      <c r="ATO576" s="108"/>
      <c r="ATP576" s="108"/>
      <c r="ATQ576" s="108"/>
      <c r="ATR576" s="108"/>
      <c r="ATS576" s="108"/>
      <c r="ATT576" s="108"/>
      <c r="ATU576" s="108"/>
      <c r="ATV576" s="108"/>
      <c r="ATW576" s="108"/>
      <c r="ATX576" s="108"/>
      <c r="ATY576" s="108"/>
      <c r="ATZ576" s="108"/>
      <c r="AUA576" s="108"/>
      <c r="AUB576" s="108"/>
      <c r="AUC576" s="108"/>
      <c r="AUD576" s="108"/>
      <c r="AUE576" s="108"/>
      <c r="AUF576" s="108"/>
      <c r="AUG576" s="108"/>
      <c r="AUH576" s="108"/>
      <c r="AUI576" s="108"/>
      <c r="AUJ576" s="108"/>
      <c r="AUK576" s="108"/>
      <c r="AUL576" s="108"/>
      <c r="AUM576" s="108"/>
      <c r="AUN576" s="108"/>
      <c r="AUO576" s="108"/>
      <c r="AUP576" s="108"/>
      <c r="AUQ576" s="108"/>
      <c r="AUR576" s="108"/>
      <c r="AUS576" s="108"/>
      <c r="AUT576" s="108"/>
      <c r="AUU576" s="108"/>
      <c r="AUV576" s="108"/>
      <c r="AUW576" s="108"/>
      <c r="AUX576" s="108"/>
      <c r="AUY576" s="108"/>
      <c r="AUZ576" s="108"/>
      <c r="AVA576" s="108"/>
      <c r="AVB576" s="108"/>
      <c r="AVC576" s="108"/>
      <c r="AVD576" s="108"/>
      <c r="AVE576" s="108"/>
      <c r="AVF576" s="108"/>
      <c r="AVG576" s="108"/>
      <c r="AVH576" s="108"/>
      <c r="AVI576" s="108"/>
      <c r="AVJ576" s="108"/>
      <c r="AVK576" s="108"/>
      <c r="AVL576" s="108"/>
      <c r="AVM576" s="108"/>
      <c r="AVN576" s="108"/>
      <c r="AVO576" s="108"/>
      <c r="AVP576" s="108"/>
      <c r="AVQ576" s="108"/>
      <c r="AVR576" s="108"/>
      <c r="AVS576" s="108"/>
      <c r="AVT576" s="108"/>
      <c r="AVU576" s="108"/>
      <c r="AVV576" s="108"/>
      <c r="AVW576" s="108"/>
      <c r="AVX576" s="108"/>
      <c r="AVY576" s="108"/>
      <c r="AVZ576" s="108"/>
      <c r="AWA576" s="108"/>
      <c r="AWB576" s="108"/>
      <c r="AWC576" s="108"/>
      <c r="AWD576" s="108"/>
      <c r="AWE576" s="108"/>
      <c r="AWF576" s="108"/>
      <c r="AWG576" s="108"/>
      <c r="AWH576" s="108"/>
      <c r="AWI576" s="108"/>
      <c r="AWJ576" s="108"/>
      <c r="AWK576" s="108"/>
      <c r="AWL576" s="108"/>
      <c r="AWM576" s="108"/>
      <c r="AWN576" s="108"/>
      <c r="AWO576" s="108"/>
      <c r="AWP576" s="108"/>
      <c r="AWQ576" s="108"/>
      <c r="AWR576" s="108"/>
      <c r="AWS576" s="108"/>
      <c r="AWT576" s="108"/>
      <c r="AWU576" s="108"/>
      <c r="AWV576" s="108"/>
      <c r="AWW576" s="108"/>
      <c r="AWX576" s="108"/>
      <c r="AWY576" s="108"/>
      <c r="AWZ576" s="108"/>
      <c r="AXA576" s="108"/>
      <c r="AXB576" s="108"/>
      <c r="AXC576" s="108"/>
      <c r="AXD576" s="108"/>
      <c r="AXE576" s="108"/>
      <c r="AXF576" s="108"/>
      <c r="AXG576" s="108"/>
      <c r="AXH576" s="108"/>
      <c r="AXI576" s="108"/>
      <c r="AXJ576" s="108"/>
      <c r="AXK576" s="108"/>
      <c r="AXL576" s="108"/>
      <c r="AXM576" s="108"/>
      <c r="AXN576" s="108"/>
      <c r="AXO576" s="108"/>
      <c r="AXP576" s="108"/>
      <c r="AXQ576" s="108"/>
      <c r="AXR576" s="108"/>
      <c r="AXS576" s="108"/>
      <c r="AXT576" s="108"/>
      <c r="AXU576" s="108"/>
      <c r="AXV576" s="108"/>
      <c r="AXW576" s="108"/>
      <c r="AXX576" s="108"/>
      <c r="AXY576" s="108"/>
      <c r="AXZ576" s="108"/>
      <c r="AYA576" s="108"/>
      <c r="AYB576" s="108"/>
      <c r="AYC576" s="108"/>
      <c r="AYD576" s="108"/>
      <c r="AYE576" s="108"/>
      <c r="AYF576" s="108"/>
      <c r="AYG576" s="108"/>
      <c r="AYH576" s="108"/>
      <c r="AYI576" s="108"/>
      <c r="AYJ576" s="108"/>
      <c r="AYK576" s="108"/>
      <c r="AYL576" s="108"/>
      <c r="AYM576" s="108"/>
      <c r="AYN576" s="108"/>
      <c r="AYO576" s="108"/>
      <c r="AYP576" s="108"/>
      <c r="AYQ576" s="108"/>
      <c r="AYR576" s="108"/>
      <c r="AYS576" s="108"/>
      <c r="AYT576" s="108"/>
      <c r="AYU576" s="108"/>
      <c r="AYV576" s="108"/>
      <c r="AYW576" s="108"/>
      <c r="AYX576" s="108"/>
      <c r="AYY576" s="108"/>
      <c r="AYZ576" s="108"/>
      <c r="AZA576" s="108"/>
      <c r="AZB576" s="108"/>
      <c r="AZC576" s="108"/>
      <c r="AZD576" s="108"/>
      <c r="AZE576" s="108"/>
      <c r="AZF576" s="108"/>
      <c r="AZG576" s="108"/>
      <c r="AZH576" s="108"/>
      <c r="AZI576" s="108"/>
      <c r="AZJ576" s="108"/>
      <c r="AZK576" s="108"/>
      <c r="AZL576" s="108"/>
      <c r="AZM576" s="108"/>
      <c r="AZN576" s="108"/>
      <c r="AZO576" s="108"/>
      <c r="AZP576" s="108"/>
      <c r="AZQ576" s="108"/>
      <c r="AZR576" s="108"/>
      <c r="AZS576" s="108"/>
      <c r="AZT576" s="108"/>
      <c r="AZU576" s="108"/>
      <c r="AZV576" s="108"/>
      <c r="AZW576" s="108"/>
      <c r="AZX576" s="108"/>
      <c r="AZY576" s="108"/>
      <c r="AZZ576" s="108"/>
      <c r="BAA576" s="108"/>
      <c r="BAB576" s="108"/>
      <c r="BAC576" s="108"/>
      <c r="BAD576" s="108"/>
      <c r="BAE576" s="108"/>
      <c r="BAF576" s="108"/>
      <c r="BAG576" s="108"/>
      <c r="BAH576" s="108"/>
      <c r="BAI576" s="108"/>
      <c r="BAJ576" s="108"/>
      <c r="BAK576" s="108"/>
      <c r="BAL576" s="108"/>
      <c r="BAM576" s="108"/>
      <c r="BAN576" s="108"/>
      <c r="BAO576" s="108"/>
      <c r="BAP576" s="108"/>
      <c r="BAQ576" s="108"/>
      <c r="BAR576" s="108"/>
      <c r="BAS576" s="108"/>
      <c r="BAT576" s="108"/>
      <c r="BAU576" s="108"/>
      <c r="BAV576" s="108"/>
      <c r="BAW576" s="108"/>
      <c r="BAX576" s="108"/>
      <c r="BAY576" s="108"/>
      <c r="BAZ576" s="108"/>
      <c r="BBA576" s="108"/>
      <c r="BBB576" s="108"/>
      <c r="BBC576" s="108"/>
      <c r="BBD576" s="108"/>
      <c r="BBE576" s="108"/>
      <c r="BBF576" s="108"/>
      <c r="BBG576" s="108"/>
      <c r="BBH576" s="108"/>
      <c r="BBI576" s="108"/>
      <c r="BBJ576" s="108"/>
      <c r="BBK576" s="108"/>
      <c r="BBL576" s="108"/>
      <c r="BBM576" s="108"/>
      <c r="BBN576" s="108"/>
      <c r="BBO576" s="108"/>
      <c r="BBP576" s="108"/>
      <c r="BBQ576" s="108"/>
      <c r="BBR576" s="108"/>
      <c r="BBS576" s="108"/>
      <c r="BBT576" s="108"/>
      <c r="BBU576" s="108"/>
      <c r="BBV576" s="108"/>
      <c r="BBW576" s="108"/>
      <c r="BBX576" s="108"/>
      <c r="BBY576" s="108"/>
      <c r="BBZ576" s="108"/>
      <c r="BCA576" s="108"/>
      <c r="BCB576" s="108"/>
      <c r="BCC576" s="108"/>
      <c r="BCD576" s="108"/>
      <c r="BCE576" s="108"/>
      <c r="BCF576" s="108"/>
      <c r="BCG576" s="108"/>
      <c r="BCH576" s="108"/>
      <c r="BCI576" s="108"/>
      <c r="BCJ576" s="108"/>
      <c r="BCK576" s="108"/>
      <c r="BCL576" s="108"/>
      <c r="BCM576" s="108"/>
      <c r="BCN576" s="108"/>
      <c r="BCO576" s="108"/>
      <c r="BCP576" s="108"/>
      <c r="BCQ576" s="108"/>
      <c r="BCR576" s="108"/>
      <c r="BCS576" s="108"/>
      <c r="BCT576" s="108"/>
      <c r="BCU576" s="108"/>
      <c r="BCV576" s="108"/>
      <c r="BCW576" s="108"/>
      <c r="BCX576" s="108"/>
      <c r="BCY576" s="108"/>
      <c r="BCZ576" s="108"/>
      <c r="BDA576" s="108"/>
      <c r="BDB576" s="108"/>
      <c r="BDC576" s="108"/>
      <c r="BDD576" s="108"/>
      <c r="BDE576" s="108"/>
      <c r="BDF576" s="108"/>
      <c r="BDG576" s="108"/>
      <c r="BDH576" s="108"/>
      <c r="BDI576" s="108"/>
      <c r="BDJ576" s="108"/>
      <c r="BDK576" s="108"/>
      <c r="BDL576" s="108"/>
      <c r="BDM576" s="108"/>
      <c r="BDN576" s="108"/>
      <c r="BDO576" s="108"/>
      <c r="BDP576" s="108"/>
      <c r="BDQ576" s="108"/>
      <c r="BDR576" s="108"/>
      <c r="BDS576" s="108"/>
      <c r="BDT576" s="108"/>
      <c r="BDU576" s="108"/>
      <c r="BDV576" s="108"/>
      <c r="BDW576" s="108"/>
      <c r="BDX576" s="108"/>
      <c r="BDY576" s="108"/>
      <c r="BDZ576" s="108"/>
      <c r="BEA576" s="108"/>
      <c r="BEB576" s="108"/>
      <c r="BEC576" s="108"/>
      <c r="BED576" s="108"/>
      <c r="BEE576" s="108"/>
      <c r="BEF576" s="108"/>
      <c r="BEG576" s="108"/>
      <c r="BEH576" s="108"/>
      <c r="BEI576" s="108"/>
      <c r="BEJ576" s="108"/>
      <c r="BEK576" s="108"/>
      <c r="BEL576" s="108"/>
      <c r="BEM576" s="108"/>
      <c r="BEN576" s="108"/>
      <c r="BEO576" s="108"/>
      <c r="BEP576" s="108"/>
      <c r="BEQ576" s="108"/>
      <c r="BER576" s="108"/>
      <c r="BES576" s="108"/>
      <c r="BET576" s="108"/>
      <c r="BEU576" s="108"/>
      <c r="BEV576" s="108"/>
      <c r="BEW576" s="108"/>
      <c r="BEX576" s="108"/>
      <c r="BEY576" s="108"/>
      <c r="BEZ576" s="108"/>
      <c r="BFA576" s="108"/>
      <c r="BFB576" s="108"/>
      <c r="BFC576" s="108"/>
      <c r="BFD576" s="108"/>
      <c r="BFE576" s="108"/>
      <c r="BFF576" s="108"/>
      <c r="BFG576" s="108"/>
      <c r="BFH576" s="108"/>
      <c r="BFI576" s="108"/>
      <c r="BFJ576" s="108"/>
      <c r="BFK576" s="108"/>
      <c r="BFL576" s="108"/>
      <c r="BFM576" s="108"/>
      <c r="BFN576" s="108"/>
      <c r="BFO576" s="108"/>
      <c r="BFP576" s="108"/>
      <c r="BFQ576" s="108"/>
      <c r="BFR576" s="108"/>
      <c r="BFS576" s="108"/>
      <c r="BFT576" s="108"/>
      <c r="BFU576" s="108"/>
      <c r="BFV576" s="108"/>
      <c r="BFW576" s="108"/>
      <c r="BFX576" s="108"/>
      <c r="BFY576" s="108"/>
      <c r="BFZ576" s="108"/>
      <c r="BGA576" s="108"/>
      <c r="BGB576" s="108"/>
      <c r="BGC576" s="108"/>
      <c r="BGD576" s="108"/>
      <c r="BGE576" s="108"/>
      <c r="BGF576" s="108"/>
      <c r="BGG576" s="108"/>
      <c r="BGH576" s="108"/>
      <c r="BGI576" s="108"/>
      <c r="BGJ576" s="108"/>
      <c r="BGK576" s="108"/>
      <c r="BGL576" s="108"/>
      <c r="BGM576" s="108"/>
      <c r="BGN576" s="108"/>
      <c r="BGO576" s="108"/>
      <c r="BGP576" s="108"/>
      <c r="BGQ576" s="108"/>
      <c r="BGR576" s="108"/>
      <c r="BGS576" s="108"/>
      <c r="BGT576" s="108"/>
      <c r="BGU576" s="108"/>
      <c r="BGV576" s="108"/>
      <c r="BGW576" s="108"/>
      <c r="BGX576" s="108"/>
      <c r="BGY576" s="108"/>
      <c r="BGZ576" s="108"/>
      <c r="BHA576" s="108"/>
      <c r="BHB576" s="108"/>
      <c r="BHC576" s="108"/>
      <c r="BHD576" s="108"/>
      <c r="BHE576" s="108"/>
      <c r="BHF576" s="108"/>
      <c r="BHG576" s="108"/>
      <c r="BHH576" s="108"/>
      <c r="BHI576" s="108"/>
      <c r="BHJ576" s="108"/>
      <c r="BHK576" s="108"/>
      <c r="BHL576" s="108"/>
      <c r="BHM576" s="108"/>
      <c r="BHN576" s="108"/>
      <c r="BHO576" s="108"/>
      <c r="BHP576" s="108"/>
      <c r="BHQ576" s="108"/>
      <c r="BHR576" s="108"/>
      <c r="BHS576" s="108"/>
      <c r="BHT576" s="108"/>
      <c r="BHU576" s="108"/>
      <c r="BHV576" s="108"/>
      <c r="BHW576" s="108"/>
      <c r="BHX576" s="108"/>
      <c r="BHY576" s="108"/>
      <c r="BHZ576" s="108"/>
      <c r="BIA576" s="108"/>
      <c r="BIB576" s="108"/>
      <c r="BIC576" s="108"/>
      <c r="BID576" s="108"/>
      <c r="BIE576" s="108"/>
      <c r="BIF576" s="108"/>
      <c r="BIG576" s="108"/>
      <c r="BIH576" s="108"/>
      <c r="BII576" s="108"/>
      <c r="BIJ576" s="108"/>
      <c r="BIK576" s="108"/>
      <c r="BIL576" s="108"/>
      <c r="BIM576" s="108"/>
      <c r="BIN576" s="108"/>
      <c r="BIO576" s="108"/>
      <c r="BIP576" s="108"/>
      <c r="BIQ576" s="108"/>
      <c r="BIR576" s="108"/>
      <c r="BIS576" s="108"/>
      <c r="BIT576" s="108"/>
      <c r="BIU576" s="108"/>
      <c r="BIV576" s="108"/>
      <c r="BIW576" s="108"/>
      <c r="BIX576" s="108"/>
      <c r="BIY576" s="108"/>
      <c r="BIZ576" s="108"/>
      <c r="BJA576" s="108"/>
      <c r="BJB576" s="108"/>
      <c r="BJC576" s="108"/>
      <c r="BJD576" s="108"/>
      <c r="BJE576" s="108"/>
      <c r="BJF576" s="108"/>
      <c r="BJG576" s="108"/>
      <c r="BJH576" s="108"/>
      <c r="BJI576" s="108"/>
      <c r="BJJ576" s="108"/>
      <c r="BJK576" s="108"/>
      <c r="BJL576" s="108"/>
      <c r="BJM576" s="108"/>
      <c r="BJN576" s="108"/>
      <c r="BJO576" s="108"/>
      <c r="BJP576" s="108"/>
      <c r="BJQ576" s="108"/>
      <c r="BJR576" s="108"/>
      <c r="BJS576" s="108"/>
      <c r="BJT576" s="108"/>
      <c r="BJU576" s="108"/>
      <c r="BJV576" s="108"/>
      <c r="BJW576" s="108"/>
      <c r="BJX576" s="108"/>
      <c r="BJY576" s="108"/>
      <c r="BJZ576" s="108"/>
      <c r="BKA576" s="108"/>
      <c r="BKB576" s="108"/>
      <c r="BKC576" s="108"/>
      <c r="BKD576" s="108"/>
      <c r="BKE576" s="108"/>
      <c r="BKF576" s="108"/>
      <c r="BKG576" s="108"/>
      <c r="BKH576" s="108"/>
      <c r="BKI576" s="108"/>
      <c r="BKJ576" s="108"/>
      <c r="BKK576" s="108"/>
      <c r="BKL576" s="108"/>
      <c r="BKM576" s="108"/>
      <c r="BKN576" s="108"/>
      <c r="BKO576" s="108"/>
      <c r="BKP576" s="108"/>
      <c r="BKQ576" s="108"/>
      <c r="BKR576" s="108"/>
      <c r="BKS576" s="108"/>
      <c r="BKT576" s="108"/>
      <c r="BKU576" s="108"/>
      <c r="BKV576" s="108"/>
      <c r="BKW576" s="108"/>
      <c r="BKX576" s="108"/>
      <c r="BKY576" s="108"/>
      <c r="BKZ576" s="108"/>
      <c r="BLA576" s="108"/>
      <c r="BLB576" s="108"/>
      <c r="BLC576" s="108"/>
      <c r="BLD576" s="108"/>
      <c r="BLE576" s="108"/>
      <c r="BLF576" s="108"/>
      <c r="BLG576" s="108"/>
      <c r="BLH576" s="108"/>
      <c r="BLI576" s="108"/>
      <c r="BLJ576" s="108"/>
      <c r="BLK576" s="108"/>
      <c r="BLL576" s="108"/>
      <c r="BLM576" s="108"/>
      <c r="BLN576" s="108"/>
      <c r="BLO576" s="108"/>
      <c r="BLP576" s="108"/>
      <c r="BLQ576" s="108"/>
      <c r="BLR576" s="108"/>
      <c r="BLS576" s="108"/>
      <c r="BLT576" s="108"/>
      <c r="BLU576" s="108"/>
      <c r="BLV576" s="108"/>
      <c r="BLW576" s="108"/>
      <c r="BLX576" s="108"/>
      <c r="BLY576" s="108"/>
      <c r="BLZ576" s="108"/>
      <c r="BMA576" s="108"/>
      <c r="BMB576" s="108"/>
      <c r="BMC576" s="108"/>
      <c r="BMD576" s="108"/>
      <c r="BME576" s="108"/>
      <c r="BMF576" s="108"/>
      <c r="BMG576" s="108"/>
      <c r="BMH576" s="108"/>
      <c r="BMI576" s="108"/>
      <c r="BMJ576" s="108"/>
      <c r="BMK576" s="108"/>
      <c r="BML576" s="108"/>
      <c r="BMM576" s="108"/>
      <c r="BMN576" s="108"/>
      <c r="BMO576" s="108"/>
      <c r="BMP576" s="108"/>
      <c r="BMQ576" s="108"/>
      <c r="BMR576" s="108"/>
      <c r="BMS576" s="108"/>
      <c r="BMT576" s="108"/>
      <c r="BMU576" s="108"/>
      <c r="BMV576" s="108"/>
      <c r="BMW576" s="108"/>
      <c r="BMX576" s="108"/>
      <c r="BMY576" s="108"/>
      <c r="BMZ576" s="108"/>
      <c r="BNA576" s="108"/>
      <c r="BNB576" s="108"/>
      <c r="BNC576" s="108"/>
      <c r="BND576" s="108"/>
      <c r="BNE576" s="108"/>
      <c r="BNF576" s="108"/>
      <c r="BNG576" s="108"/>
      <c r="BNH576" s="108"/>
      <c r="BNI576" s="108"/>
      <c r="BNJ576" s="108"/>
      <c r="BNK576" s="108"/>
      <c r="BNL576" s="108"/>
      <c r="BNM576" s="108"/>
      <c r="BNN576" s="108"/>
      <c r="BNO576" s="108"/>
      <c r="BNP576" s="108"/>
      <c r="BNQ576" s="108"/>
      <c r="BNR576" s="108"/>
      <c r="BNS576" s="108"/>
      <c r="BNT576" s="108"/>
      <c r="BNU576" s="108"/>
      <c r="BNV576" s="108"/>
      <c r="BNW576" s="108"/>
      <c r="BNX576" s="108"/>
      <c r="BNY576" s="108"/>
      <c r="BNZ576" s="108"/>
      <c r="BOA576" s="108"/>
      <c r="BOB576" s="108"/>
      <c r="BOC576" s="108"/>
      <c r="BOD576" s="108"/>
      <c r="BOE576" s="108"/>
      <c r="BOF576" s="108"/>
      <c r="BOG576" s="108"/>
      <c r="BOH576" s="108"/>
      <c r="BOI576" s="108"/>
      <c r="BOJ576" s="108"/>
      <c r="BOK576" s="108"/>
      <c r="BOL576" s="108"/>
      <c r="BOM576" s="108"/>
      <c r="BON576" s="108"/>
      <c r="BOO576" s="108"/>
      <c r="BOP576" s="108"/>
      <c r="BOQ576" s="108"/>
      <c r="BOR576" s="108"/>
      <c r="BOS576" s="108"/>
      <c r="BOT576" s="108"/>
      <c r="BOU576" s="108"/>
      <c r="BOV576" s="108"/>
      <c r="BOW576" s="108"/>
      <c r="BOX576" s="108"/>
      <c r="BOY576" s="108"/>
      <c r="BOZ576" s="108"/>
      <c r="BPA576" s="108"/>
      <c r="BPB576" s="108"/>
      <c r="BPC576" s="108"/>
      <c r="BPD576" s="108"/>
      <c r="BPE576" s="108"/>
      <c r="BPF576" s="108"/>
      <c r="BPG576" s="108"/>
      <c r="BPH576" s="108"/>
      <c r="BPI576" s="108"/>
      <c r="BPJ576" s="108"/>
      <c r="BPK576" s="108"/>
      <c r="BPL576" s="108"/>
      <c r="BPM576" s="108"/>
      <c r="BPN576" s="108"/>
      <c r="BPO576" s="108"/>
      <c r="BPP576" s="108"/>
      <c r="BPQ576" s="108"/>
      <c r="BPR576" s="108"/>
      <c r="BPS576" s="108"/>
      <c r="BPT576" s="108"/>
      <c r="BPU576" s="108"/>
      <c r="BPV576" s="108"/>
      <c r="BPW576" s="108"/>
      <c r="BPX576" s="108"/>
      <c r="BPY576" s="108"/>
      <c r="BPZ576" s="108"/>
      <c r="BQA576" s="108"/>
      <c r="BQB576" s="108"/>
      <c r="BQC576" s="108"/>
      <c r="BQD576" s="108"/>
      <c r="BQE576" s="108"/>
      <c r="BQF576" s="108"/>
      <c r="BQG576" s="108"/>
      <c r="BQH576" s="108"/>
      <c r="BQI576" s="108"/>
      <c r="BQJ576" s="108"/>
      <c r="BQK576" s="108"/>
      <c r="BQL576" s="108"/>
      <c r="BQM576" s="108"/>
      <c r="BQN576" s="108"/>
      <c r="BQO576" s="108"/>
      <c r="BQP576" s="108"/>
      <c r="BQQ576" s="108"/>
      <c r="BQR576" s="108"/>
      <c r="BQS576" s="108"/>
      <c r="BQT576" s="108"/>
      <c r="BQU576" s="108"/>
      <c r="BQV576" s="108"/>
      <c r="BQW576" s="108"/>
      <c r="BQX576" s="108"/>
      <c r="BQY576" s="108"/>
      <c r="BQZ576" s="108"/>
      <c r="BRA576" s="108"/>
      <c r="BRB576" s="108"/>
      <c r="BRC576" s="108"/>
      <c r="BRD576" s="108"/>
      <c r="BRE576" s="108"/>
      <c r="BRF576" s="108"/>
      <c r="BRG576" s="108"/>
      <c r="BRH576" s="108"/>
      <c r="BRI576" s="108"/>
      <c r="BRJ576" s="108"/>
      <c r="BRK576" s="108"/>
      <c r="BRL576" s="108"/>
      <c r="BRM576" s="108"/>
      <c r="BRN576" s="108"/>
      <c r="BRO576" s="108"/>
      <c r="BRP576" s="108"/>
      <c r="BRQ576" s="108"/>
      <c r="BRR576" s="108"/>
      <c r="BRS576" s="108"/>
      <c r="BRT576" s="108"/>
      <c r="BRU576" s="108"/>
      <c r="BRV576" s="108"/>
      <c r="BRW576" s="108"/>
      <c r="BRX576" s="108"/>
      <c r="BRY576" s="108"/>
      <c r="BRZ576" s="108"/>
      <c r="BSA576" s="108"/>
      <c r="BSB576" s="108"/>
      <c r="BSC576" s="108"/>
      <c r="BSD576" s="108"/>
      <c r="BSE576" s="108"/>
      <c r="BSF576" s="108"/>
      <c r="BSG576" s="108"/>
      <c r="BSH576" s="108"/>
      <c r="BSI576" s="108"/>
      <c r="BSJ576" s="108"/>
      <c r="BSK576" s="108"/>
      <c r="BSL576" s="108"/>
      <c r="BSM576" s="108"/>
      <c r="BSN576" s="108"/>
      <c r="BSO576" s="108"/>
      <c r="BSP576" s="108"/>
      <c r="BSQ576" s="108"/>
      <c r="BSR576" s="108"/>
      <c r="BSS576" s="108"/>
      <c r="BST576" s="108"/>
      <c r="BSU576" s="108"/>
      <c r="BSV576" s="108"/>
      <c r="BSW576" s="108"/>
      <c r="BSX576" s="108"/>
      <c r="BSY576" s="108"/>
      <c r="BSZ576" s="108"/>
      <c r="BTA576" s="108"/>
      <c r="BTB576" s="108"/>
      <c r="BTC576" s="108"/>
      <c r="BTD576" s="108"/>
      <c r="BTE576" s="108"/>
      <c r="BTF576" s="108"/>
      <c r="BTG576" s="108"/>
      <c r="BTH576" s="108"/>
      <c r="BTI576" s="108"/>
      <c r="BTJ576" s="108"/>
      <c r="BTK576" s="108"/>
      <c r="BTL576" s="108"/>
      <c r="BTM576" s="108"/>
      <c r="BTN576" s="108"/>
      <c r="BTO576" s="108"/>
      <c r="BTP576" s="108"/>
      <c r="BTQ576" s="108"/>
      <c r="BTR576" s="108"/>
      <c r="BTS576" s="108"/>
      <c r="BTT576" s="108"/>
      <c r="BTU576" s="108"/>
      <c r="BTV576" s="108"/>
      <c r="BTW576" s="108"/>
      <c r="BTX576" s="108"/>
      <c r="BTY576" s="108"/>
      <c r="BTZ576" s="108"/>
      <c r="BUA576" s="108"/>
      <c r="BUB576" s="108"/>
      <c r="BUC576" s="108"/>
      <c r="BUD576" s="108"/>
      <c r="BUE576" s="108"/>
      <c r="BUF576" s="108"/>
      <c r="BUG576" s="108"/>
      <c r="BUH576" s="108"/>
      <c r="BUI576" s="108"/>
      <c r="BUJ576" s="108"/>
      <c r="BUK576" s="108"/>
      <c r="BUL576" s="108"/>
      <c r="BUM576" s="108"/>
      <c r="BUN576" s="108"/>
      <c r="BUO576" s="108"/>
      <c r="BUP576" s="108"/>
      <c r="BUQ576" s="108"/>
      <c r="BUR576" s="108"/>
      <c r="BUS576" s="108"/>
      <c r="BUT576" s="108"/>
      <c r="BUU576" s="108"/>
      <c r="BUV576" s="108"/>
      <c r="BUW576" s="108"/>
      <c r="BUX576" s="108"/>
      <c r="BUY576" s="108"/>
      <c r="BUZ576" s="108"/>
      <c r="BVA576" s="108"/>
      <c r="BVB576" s="108"/>
      <c r="BVC576" s="108"/>
      <c r="BVD576" s="108"/>
      <c r="BVE576" s="108"/>
      <c r="BVF576" s="108"/>
      <c r="BVG576" s="108"/>
      <c r="BVH576" s="108"/>
      <c r="BVI576" s="108"/>
      <c r="BVJ576" s="108"/>
      <c r="BVK576" s="108"/>
      <c r="BVL576" s="108"/>
      <c r="BVM576" s="108"/>
      <c r="BVN576" s="108"/>
      <c r="BVO576" s="108"/>
      <c r="BVP576" s="108"/>
      <c r="BVQ576" s="108"/>
      <c r="BVR576" s="108"/>
      <c r="BVS576" s="108"/>
      <c r="BVT576" s="108"/>
      <c r="BVU576" s="108"/>
      <c r="BVV576" s="108"/>
      <c r="BVW576" s="108"/>
      <c r="BVX576" s="108"/>
      <c r="BVY576" s="108"/>
      <c r="BVZ576" s="108"/>
      <c r="BWA576" s="108"/>
      <c r="BWB576" s="108"/>
      <c r="BWC576" s="108"/>
      <c r="BWD576" s="108"/>
      <c r="BWE576" s="108"/>
      <c r="BWF576" s="108"/>
      <c r="BWG576" s="108"/>
      <c r="BWH576" s="108"/>
      <c r="BWI576" s="108"/>
      <c r="BWJ576" s="108"/>
      <c r="BWK576" s="108"/>
      <c r="BWL576" s="108"/>
      <c r="BWM576" s="108"/>
      <c r="BWN576" s="108"/>
      <c r="BWO576" s="108"/>
      <c r="BWP576" s="108"/>
      <c r="BWQ576" s="108"/>
      <c r="BWR576" s="108"/>
      <c r="BWS576" s="108"/>
      <c r="BWT576" s="108"/>
      <c r="BWU576" s="108"/>
      <c r="BWV576" s="108"/>
      <c r="BWW576" s="108"/>
      <c r="BWX576" s="108"/>
      <c r="BWY576" s="108"/>
      <c r="BWZ576" s="108"/>
      <c r="BXA576" s="108"/>
      <c r="BXB576" s="108"/>
      <c r="BXC576" s="108"/>
      <c r="BXD576" s="108"/>
      <c r="BXE576" s="108"/>
      <c r="BXF576" s="108"/>
      <c r="BXG576" s="108"/>
      <c r="BXH576" s="108"/>
      <c r="BXI576" s="108"/>
      <c r="BXJ576" s="108"/>
      <c r="BXK576" s="108"/>
      <c r="BXL576" s="108"/>
      <c r="BXM576" s="108"/>
      <c r="BXN576" s="108"/>
      <c r="BXO576" s="108"/>
      <c r="BXP576" s="108"/>
      <c r="BXQ576" s="108"/>
      <c r="BXR576" s="108"/>
      <c r="BXS576" s="108"/>
      <c r="BXT576" s="108"/>
      <c r="BXU576" s="108"/>
      <c r="BXV576" s="108"/>
      <c r="BXW576" s="108"/>
      <c r="BXX576" s="108"/>
      <c r="BXY576" s="108"/>
      <c r="BXZ576" s="108"/>
      <c r="BYA576" s="108"/>
      <c r="BYB576" s="108"/>
      <c r="BYC576" s="108"/>
      <c r="BYD576" s="108"/>
      <c r="BYE576" s="108"/>
      <c r="BYF576" s="108"/>
      <c r="BYG576" s="108"/>
      <c r="BYH576" s="108"/>
      <c r="BYI576" s="108"/>
      <c r="BYJ576" s="108"/>
      <c r="BYK576" s="108"/>
      <c r="BYL576" s="108"/>
      <c r="BYM576" s="108"/>
      <c r="BYN576" s="108"/>
      <c r="BYO576" s="108"/>
      <c r="BYP576" s="108"/>
      <c r="BYQ576" s="108"/>
      <c r="BYR576" s="108"/>
      <c r="BYS576" s="108"/>
      <c r="BYT576" s="108"/>
      <c r="BYU576" s="108"/>
      <c r="BYV576" s="108"/>
      <c r="BYW576" s="108"/>
      <c r="BYX576" s="108"/>
      <c r="BYY576" s="108"/>
      <c r="BYZ576" s="108"/>
      <c r="BZA576" s="108"/>
      <c r="BZB576" s="108"/>
      <c r="BZC576" s="108"/>
      <c r="BZD576" s="108"/>
      <c r="BZE576" s="108"/>
      <c r="BZF576" s="108"/>
      <c r="BZG576" s="108"/>
      <c r="BZH576" s="108"/>
      <c r="BZI576" s="108"/>
      <c r="BZJ576" s="108"/>
      <c r="BZK576" s="108"/>
      <c r="BZL576" s="108"/>
      <c r="BZM576" s="108"/>
      <c r="BZN576" s="108"/>
      <c r="BZO576" s="108"/>
      <c r="BZP576" s="108"/>
      <c r="BZQ576" s="108"/>
      <c r="BZR576" s="108"/>
      <c r="BZS576" s="108"/>
      <c r="BZT576" s="108"/>
      <c r="BZU576" s="108"/>
      <c r="BZV576" s="108"/>
      <c r="BZW576" s="108"/>
      <c r="BZX576" s="108"/>
      <c r="BZY576" s="108"/>
      <c r="BZZ576" s="108"/>
      <c r="CAA576" s="108"/>
      <c r="CAB576" s="108"/>
      <c r="CAC576" s="108"/>
      <c r="CAD576" s="108"/>
      <c r="CAE576" s="108"/>
      <c r="CAF576" s="108"/>
      <c r="CAG576" s="108"/>
      <c r="CAH576" s="108"/>
      <c r="CAI576" s="108"/>
      <c r="CAJ576" s="108"/>
      <c r="CAK576" s="108"/>
      <c r="CAL576" s="108"/>
      <c r="CAM576" s="108"/>
      <c r="CAN576" s="108"/>
      <c r="CAO576" s="108"/>
      <c r="CAP576" s="108"/>
      <c r="CAQ576" s="108"/>
      <c r="CAR576" s="108"/>
      <c r="CAS576" s="108"/>
      <c r="CAT576" s="108"/>
      <c r="CAU576" s="108"/>
      <c r="CAV576" s="108"/>
      <c r="CAW576" s="108"/>
      <c r="CAX576" s="108"/>
      <c r="CAY576" s="108"/>
      <c r="CAZ576" s="108"/>
      <c r="CBA576" s="108"/>
      <c r="CBB576" s="108"/>
      <c r="CBC576" s="108"/>
      <c r="CBD576" s="108"/>
      <c r="CBE576" s="108"/>
      <c r="CBF576" s="108"/>
      <c r="CBG576" s="108"/>
      <c r="CBH576" s="108"/>
      <c r="CBI576" s="108"/>
      <c r="CBJ576" s="108"/>
      <c r="CBK576" s="108"/>
      <c r="CBL576" s="108"/>
      <c r="CBM576" s="108"/>
      <c r="CBN576" s="108"/>
      <c r="CBO576" s="108"/>
      <c r="CBP576" s="108"/>
      <c r="CBQ576" s="108"/>
      <c r="CBR576" s="108"/>
      <c r="CBS576" s="108"/>
      <c r="CBT576" s="108"/>
      <c r="CBU576" s="108"/>
      <c r="CBV576" s="108"/>
      <c r="CBW576" s="108"/>
      <c r="CBX576" s="108"/>
      <c r="CBY576" s="108"/>
      <c r="CBZ576" s="108"/>
      <c r="CCA576" s="108"/>
      <c r="CCB576" s="108"/>
      <c r="CCC576" s="108"/>
      <c r="CCD576" s="108"/>
      <c r="CCE576" s="108"/>
      <c r="CCF576" s="108"/>
      <c r="CCG576" s="108"/>
      <c r="CCH576" s="108"/>
      <c r="CCI576" s="108"/>
      <c r="CCJ576" s="108"/>
      <c r="CCK576" s="108"/>
      <c r="CCL576" s="108"/>
      <c r="CCM576" s="108"/>
      <c r="CCN576" s="108"/>
      <c r="CCO576" s="108"/>
      <c r="CCP576" s="108"/>
      <c r="CCQ576" s="108"/>
      <c r="CCR576" s="108"/>
      <c r="CCS576" s="108"/>
      <c r="CCT576" s="108"/>
      <c r="CCU576" s="108"/>
      <c r="CCV576" s="108"/>
      <c r="CCW576" s="108"/>
      <c r="CCX576" s="108"/>
      <c r="CCY576" s="108"/>
      <c r="CCZ576" s="108"/>
      <c r="CDA576" s="108"/>
      <c r="CDB576" s="108"/>
      <c r="CDC576" s="108"/>
      <c r="CDD576" s="108"/>
      <c r="CDE576" s="108"/>
      <c r="CDF576" s="108"/>
      <c r="CDG576" s="108"/>
      <c r="CDH576" s="108"/>
      <c r="CDI576" s="108"/>
      <c r="CDJ576" s="108"/>
      <c r="CDK576" s="108"/>
      <c r="CDL576" s="108"/>
      <c r="CDM576" s="108"/>
      <c r="CDN576" s="108"/>
      <c r="CDO576" s="108"/>
      <c r="CDP576" s="108"/>
      <c r="CDQ576" s="108"/>
      <c r="CDR576" s="108"/>
      <c r="CDS576" s="108"/>
      <c r="CDT576" s="108"/>
      <c r="CDU576" s="108"/>
      <c r="CDV576" s="108"/>
      <c r="CDW576" s="108"/>
      <c r="CDX576" s="108"/>
      <c r="CDY576" s="108"/>
      <c r="CDZ576" s="108"/>
      <c r="CEA576" s="108"/>
      <c r="CEB576" s="108"/>
      <c r="CEC576" s="108"/>
      <c r="CED576" s="108"/>
      <c r="CEE576" s="108"/>
      <c r="CEF576" s="108"/>
      <c r="CEG576" s="108"/>
      <c r="CEH576" s="108"/>
      <c r="CEI576" s="108"/>
      <c r="CEJ576" s="108"/>
      <c r="CEK576" s="108"/>
      <c r="CEL576" s="108"/>
      <c r="CEM576" s="108"/>
      <c r="CEN576" s="108"/>
      <c r="CEO576" s="108"/>
      <c r="CEP576" s="108"/>
      <c r="CEQ576" s="108"/>
      <c r="CER576" s="108"/>
      <c r="CES576" s="108"/>
      <c r="CET576" s="108"/>
      <c r="CEU576" s="108"/>
      <c r="CEV576" s="108"/>
      <c r="CEW576" s="108"/>
      <c r="CEX576" s="108"/>
      <c r="CEY576" s="108"/>
      <c r="CEZ576" s="108"/>
      <c r="CFA576" s="108"/>
      <c r="CFB576" s="108"/>
      <c r="CFC576" s="108"/>
      <c r="CFD576" s="108"/>
      <c r="CFE576" s="108"/>
      <c r="CFF576" s="108"/>
      <c r="CFG576" s="108"/>
      <c r="CFH576" s="108"/>
      <c r="CFI576" s="108"/>
      <c r="CFJ576" s="108"/>
      <c r="CFK576" s="108"/>
      <c r="CFL576" s="108"/>
      <c r="CFM576" s="108"/>
      <c r="CFN576" s="108"/>
      <c r="CFO576" s="108"/>
      <c r="CFP576" s="108"/>
      <c r="CFQ576" s="108"/>
      <c r="CFR576" s="108"/>
      <c r="CFS576" s="108"/>
      <c r="CFT576" s="108"/>
      <c r="CFU576" s="108"/>
      <c r="CFV576" s="108"/>
      <c r="CFW576" s="108"/>
      <c r="CFX576" s="108"/>
      <c r="CFY576" s="108"/>
      <c r="CFZ576" s="108"/>
      <c r="CGA576" s="108"/>
      <c r="CGB576" s="108"/>
      <c r="CGC576" s="108"/>
      <c r="CGD576" s="108"/>
      <c r="CGE576" s="108"/>
      <c r="CGF576" s="108"/>
      <c r="CGG576" s="108"/>
      <c r="CGH576" s="108"/>
      <c r="CGI576" s="108"/>
      <c r="CGJ576" s="108"/>
      <c r="CGK576" s="108"/>
      <c r="CGL576" s="108"/>
      <c r="CGM576" s="108"/>
      <c r="CGN576" s="108"/>
      <c r="CGO576" s="108"/>
      <c r="CGP576" s="108"/>
      <c r="CGQ576" s="108"/>
      <c r="CGR576" s="108"/>
      <c r="CGS576" s="108"/>
      <c r="CGT576" s="108"/>
      <c r="CGU576" s="108"/>
      <c r="CGV576" s="108"/>
      <c r="CGW576" s="108"/>
      <c r="CGX576" s="108"/>
      <c r="CGY576" s="108"/>
      <c r="CGZ576" s="108"/>
      <c r="CHA576" s="108"/>
      <c r="CHB576" s="108"/>
      <c r="CHC576" s="108"/>
      <c r="CHD576" s="108"/>
      <c r="CHE576" s="108"/>
      <c r="CHF576" s="108"/>
      <c r="CHG576" s="108"/>
      <c r="CHH576" s="108"/>
      <c r="CHI576" s="108"/>
      <c r="CHJ576" s="108"/>
      <c r="CHK576" s="108"/>
      <c r="CHL576" s="108"/>
      <c r="CHM576" s="108"/>
      <c r="CHN576" s="108"/>
      <c r="CHO576" s="108"/>
      <c r="CHP576" s="108"/>
      <c r="CHQ576" s="108"/>
      <c r="CHR576" s="108"/>
      <c r="CHS576" s="108"/>
      <c r="CHT576" s="108"/>
      <c r="CHU576" s="108"/>
      <c r="CHV576" s="108"/>
      <c r="CHW576" s="108"/>
      <c r="CHX576" s="108"/>
      <c r="CHY576" s="108"/>
      <c r="CHZ576" s="108"/>
      <c r="CIA576" s="108"/>
      <c r="CIB576" s="108"/>
      <c r="CIC576" s="108"/>
      <c r="CID576" s="108"/>
      <c r="CIE576" s="108"/>
      <c r="CIF576" s="108"/>
      <c r="CIG576" s="108"/>
      <c r="CIH576" s="108"/>
      <c r="CII576" s="108"/>
      <c r="CIJ576" s="108"/>
      <c r="CIK576" s="108"/>
      <c r="CIL576" s="108"/>
      <c r="CIM576" s="108"/>
      <c r="CIN576" s="108"/>
      <c r="CIO576" s="108"/>
      <c r="CIP576" s="108"/>
      <c r="CIQ576" s="108"/>
      <c r="CIR576" s="108"/>
      <c r="CIS576" s="108"/>
      <c r="CIT576" s="108"/>
      <c r="CIU576" s="108"/>
      <c r="CIV576" s="108"/>
      <c r="CIW576" s="108"/>
      <c r="CIX576" s="108"/>
      <c r="CIY576" s="108"/>
      <c r="CIZ576" s="108"/>
      <c r="CJA576" s="108"/>
      <c r="CJB576" s="108"/>
      <c r="CJC576" s="108"/>
      <c r="CJD576" s="108"/>
      <c r="CJE576" s="108"/>
      <c r="CJF576" s="108"/>
      <c r="CJG576" s="108"/>
      <c r="CJH576" s="108"/>
      <c r="CJI576" s="108"/>
      <c r="CJJ576" s="108"/>
      <c r="CJK576" s="108"/>
      <c r="CJL576" s="108"/>
      <c r="CJM576" s="108"/>
      <c r="CJN576" s="108"/>
      <c r="CJO576" s="108"/>
      <c r="CJP576" s="108"/>
      <c r="CJQ576" s="108"/>
      <c r="CJR576" s="108"/>
      <c r="CJS576" s="108"/>
      <c r="CJT576" s="108"/>
      <c r="CJU576" s="108"/>
      <c r="CJV576" s="108"/>
      <c r="CJW576" s="108"/>
      <c r="CJX576" s="108"/>
      <c r="CJY576" s="108"/>
      <c r="CJZ576" s="108"/>
      <c r="CKA576" s="108"/>
      <c r="CKB576" s="108"/>
      <c r="CKC576" s="108"/>
      <c r="CKD576" s="108"/>
      <c r="CKE576" s="108"/>
      <c r="CKF576" s="108"/>
      <c r="CKG576" s="108"/>
      <c r="CKH576" s="108"/>
      <c r="CKI576" s="108"/>
      <c r="CKJ576" s="108"/>
      <c r="CKK576" s="108"/>
      <c r="CKL576" s="108"/>
      <c r="CKM576" s="108"/>
      <c r="CKN576" s="108"/>
      <c r="CKO576" s="108"/>
      <c r="CKP576" s="108"/>
      <c r="CKQ576" s="108"/>
      <c r="CKR576" s="108"/>
      <c r="CKS576" s="108"/>
      <c r="CKT576" s="108"/>
      <c r="CKU576" s="108"/>
      <c r="CKV576" s="108"/>
      <c r="CKW576" s="108"/>
      <c r="CKX576" s="108"/>
      <c r="CKY576" s="108"/>
      <c r="CKZ576" s="108"/>
      <c r="CLA576" s="108"/>
      <c r="CLB576" s="108"/>
      <c r="CLC576" s="108"/>
      <c r="CLD576" s="108"/>
      <c r="CLE576" s="108"/>
      <c r="CLF576" s="108"/>
      <c r="CLG576" s="108"/>
      <c r="CLH576" s="108"/>
      <c r="CLI576" s="108"/>
      <c r="CLJ576" s="108"/>
      <c r="CLK576" s="108"/>
      <c r="CLL576" s="108"/>
      <c r="CLM576" s="108"/>
      <c r="CLN576" s="108"/>
      <c r="CLO576" s="108"/>
      <c r="CLP576" s="108"/>
      <c r="CLQ576" s="108"/>
      <c r="CLR576" s="108"/>
      <c r="CLS576" s="108"/>
      <c r="CLT576" s="108"/>
      <c r="CLU576" s="108"/>
      <c r="CLV576" s="108"/>
      <c r="CLW576" s="108"/>
      <c r="CLX576" s="108"/>
      <c r="CLY576" s="108"/>
      <c r="CLZ576" s="108"/>
      <c r="CMA576" s="108"/>
      <c r="CMB576" s="108"/>
      <c r="CMC576" s="108"/>
      <c r="CMD576" s="108"/>
      <c r="CME576" s="108"/>
      <c r="CMF576" s="108"/>
      <c r="CMG576" s="108"/>
      <c r="CMH576" s="108"/>
      <c r="CMI576" s="108"/>
      <c r="CMJ576" s="108"/>
      <c r="CMK576" s="108"/>
      <c r="CML576" s="108"/>
      <c r="CMM576" s="108"/>
      <c r="CMN576" s="108"/>
      <c r="CMO576" s="108"/>
      <c r="CMP576" s="108"/>
      <c r="CMQ576" s="108"/>
      <c r="CMR576" s="108"/>
      <c r="CMS576" s="108"/>
      <c r="CMT576" s="108"/>
      <c r="CMU576" s="108"/>
      <c r="CMV576" s="108"/>
      <c r="CMW576" s="108"/>
      <c r="CMX576" s="108"/>
      <c r="CMY576" s="108"/>
      <c r="CMZ576" s="108"/>
      <c r="CNA576" s="108"/>
      <c r="CNB576" s="108"/>
      <c r="CNC576" s="108"/>
      <c r="CND576" s="108"/>
      <c r="CNE576" s="108"/>
      <c r="CNF576" s="108"/>
      <c r="CNG576" s="108"/>
      <c r="CNH576" s="108"/>
      <c r="CNI576" s="108"/>
      <c r="CNJ576" s="108"/>
      <c r="CNK576" s="108"/>
      <c r="CNL576" s="108"/>
      <c r="CNM576" s="108"/>
      <c r="CNN576" s="108"/>
      <c r="CNO576" s="108"/>
      <c r="CNP576" s="108"/>
      <c r="CNQ576" s="108"/>
      <c r="CNR576" s="108"/>
      <c r="CNS576" s="108"/>
      <c r="CNT576" s="108"/>
      <c r="CNU576" s="108"/>
      <c r="CNV576" s="108"/>
      <c r="CNW576" s="108"/>
      <c r="CNX576" s="108"/>
      <c r="CNY576" s="108"/>
      <c r="CNZ576" s="108"/>
      <c r="COA576" s="108"/>
      <c r="COB576" s="108"/>
      <c r="COC576" s="108"/>
      <c r="COD576" s="108"/>
      <c r="COE576" s="108"/>
      <c r="COF576" s="108"/>
      <c r="COG576" s="108"/>
      <c r="COH576" s="108"/>
      <c r="COI576" s="108"/>
      <c r="COJ576" s="108"/>
      <c r="COK576" s="108"/>
      <c r="COL576" s="108"/>
      <c r="COM576" s="108"/>
      <c r="CON576" s="108"/>
      <c r="COO576" s="108"/>
      <c r="COP576" s="108"/>
      <c r="COQ576" s="108"/>
      <c r="COR576" s="108"/>
      <c r="COS576" s="108"/>
      <c r="COT576" s="108"/>
      <c r="COU576" s="108"/>
      <c r="COV576" s="108"/>
      <c r="COW576" s="108"/>
      <c r="COX576" s="108"/>
      <c r="COY576" s="108"/>
      <c r="COZ576" s="108"/>
      <c r="CPA576" s="108"/>
      <c r="CPB576" s="108"/>
      <c r="CPC576" s="108"/>
      <c r="CPD576" s="108"/>
      <c r="CPE576" s="108"/>
      <c r="CPF576" s="108"/>
      <c r="CPG576" s="108"/>
      <c r="CPH576" s="108"/>
      <c r="CPI576" s="108"/>
      <c r="CPJ576" s="108"/>
      <c r="CPK576" s="108"/>
      <c r="CPL576" s="108"/>
      <c r="CPM576" s="108"/>
      <c r="CPN576" s="108"/>
      <c r="CPO576" s="108"/>
      <c r="CPP576" s="108"/>
      <c r="CPQ576" s="108"/>
      <c r="CPR576" s="108"/>
      <c r="CPS576" s="108"/>
      <c r="CPT576" s="108"/>
      <c r="CPU576" s="108"/>
      <c r="CPV576" s="108"/>
      <c r="CPW576" s="108"/>
      <c r="CPX576" s="108"/>
      <c r="CPY576" s="108"/>
      <c r="CPZ576" s="108"/>
      <c r="CQA576" s="108"/>
      <c r="CQB576" s="108"/>
      <c r="CQC576" s="108"/>
      <c r="CQD576" s="108"/>
      <c r="CQE576" s="108"/>
      <c r="CQF576" s="108"/>
      <c r="CQG576" s="108"/>
      <c r="CQH576" s="108"/>
      <c r="CQI576" s="108"/>
      <c r="CQJ576" s="108"/>
      <c r="CQK576" s="108"/>
      <c r="CQL576" s="108"/>
      <c r="CQM576" s="108"/>
      <c r="CQN576" s="108"/>
      <c r="CQO576" s="108"/>
      <c r="CQP576" s="108"/>
      <c r="CQQ576" s="108"/>
      <c r="CQR576" s="108"/>
      <c r="CQS576" s="108"/>
      <c r="CQT576" s="108"/>
      <c r="CQU576" s="108"/>
      <c r="CQV576" s="108"/>
      <c r="CQW576" s="108"/>
      <c r="CQX576" s="108"/>
      <c r="CQY576" s="108"/>
      <c r="CQZ576" s="108"/>
      <c r="CRA576" s="108"/>
      <c r="CRB576" s="108"/>
      <c r="CRC576" s="108"/>
      <c r="CRD576" s="108"/>
      <c r="CRE576" s="108"/>
      <c r="CRF576" s="108"/>
      <c r="CRG576" s="108"/>
      <c r="CRH576" s="108"/>
      <c r="CRI576" s="108"/>
      <c r="CRJ576" s="108"/>
      <c r="CRK576" s="108"/>
      <c r="CRL576" s="108"/>
      <c r="CRM576" s="108"/>
      <c r="CRN576" s="108"/>
      <c r="CRO576" s="108"/>
      <c r="CRP576" s="108"/>
      <c r="CRQ576" s="108"/>
      <c r="CRR576" s="108"/>
      <c r="CRS576" s="108"/>
      <c r="CRT576" s="108"/>
      <c r="CRU576" s="108"/>
      <c r="CRV576" s="108"/>
      <c r="CRW576" s="108"/>
      <c r="CRX576" s="108"/>
      <c r="CRY576" s="108"/>
      <c r="CRZ576" s="108"/>
      <c r="CSA576" s="108"/>
      <c r="CSB576" s="108"/>
      <c r="CSC576" s="108"/>
      <c r="CSD576" s="108"/>
      <c r="CSE576" s="108"/>
      <c r="CSF576" s="108"/>
      <c r="CSG576" s="108"/>
      <c r="CSH576" s="108"/>
      <c r="CSI576" s="108"/>
      <c r="CSJ576" s="108"/>
      <c r="CSK576" s="108"/>
      <c r="CSL576" s="108"/>
      <c r="CSM576" s="108"/>
      <c r="CSN576" s="108"/>
      <c r="CSO576" s="108"/>
      <c r="CSP576" s="108"/>
      <c r="CSQ576" s="108"/>
      <c r="CSR576" s="108"/>
      <c r="CSS576" s="108"/>
      <c r="CST576" s="108"/>
      <c r="CSU576" s="108"/>
      <c r="CSV576" s="108"/>
      <c r="CSW576" s="108"/>
      <c r="CSX576" s="108"/>
      <c r="CSY576" s="108"/>
      <c r="CSZ576" s="108"/>
      <c r="CTA576" s="108"/>
      <c r="CTB576" s="108"/>
      <c r="CTC576" s="108"/>
      <c r="CTD576" s="108"/>
      <c r="CTE576" s="108"/>
      <c r="CTF576" s="108"/>
      <c r="CTG576" s="108"/>
      <c r="CTH576" s="108"/>
      <c r="CTI576" s="108"/>
      <c r="CTJ576" s="108"/>
      <c r="CTK576" s="108"/>
      <c r="CTL576" s="108"/>
      <c r="CTM576" s="108"/>
      <c r="CTN576" s="108"/>
      <c r="CTO576" s="108"/>
      <c r="CTP576" s="108"/>
      <c r="CTQ576" s="108"/>
      <c r="CTR576" s="108"/>
      <c r="CTS576" s="108"/>
      <c r="CTT576" s="108"/>
      <c r="CTU576" s="108"/>
      <c r="CTV576" s="108"/>
      <c r="CTW576" s="108"/>
      <c r="CTX576" s="108"/>
      <c r="CTY576" s="108"/>
      <c r="CTZ576" s="108"/>
      <c r="CUA576" s="108"/>
      <c r="CUB576" s="108"/>
      <c r="CUC576" s="108"/>
      <c r="CUD576" s="108"/>
      <c r="CUE576" s="108"/>
      <c r="CUF576" s="108"/>
      <c r="CUG576" s="108"/>
      <c r="CUH576" s="108"/>
      <c r="CUI576" s="108"/>
      <c r="CUJ576" s="108"/>
      <c r="CUK576" s="108"/>
      <c r="CUL576" s="108"/>
      <c r="CUM576" s="108"/>
      <c r="CUN576" s="108"/>
      <c r="CUO576" s="108"/>
      <c r="CUP576" s="108"/>
      <c r="CUQ576" s="108"/>
      <c r="CUR576" s="108"/>
      <c r="CUS576" s="108"/>
      <c r="CUT576" s="108"/>
      <c r="CUU576" s="108"/>
      <c r="CUV576" s="108"/>
      <c r="CUW576" s="108"/>
      <c r="CUX576" s="108"/>
      <c r="CUY576" s="108"/>
      <c r="CUZ576" s="108"/>
      <c r="CVA576" s="108"/>
      <c r="CVB576" s="108"/>
      <c r="CVC576" s="108"/>
      <c r="CVD576" s="108"/>
      <c r="CVE576" s="108"/>
      <c r="CVF576" s="108"/>
      <c r="CVG576" s="108"/>
      <c r="CVH576" s="108"/>
      <c r="CVI576" s="108"/>
      <c r="CVJ576" s="108"/>
      <c r="CVK576" s="108"/>
      <c r="CVL576" s="108"/>
      <c r="CVM576" s="108"/>
      <c r="CVN576" s="108"/>
      <c r="CVO576" s="108"/>
      <c r="CVP576" s="108"/>
      <c r="CVQ576" s="108"/>
      <c r="CVR576" s="108"/>
      <c r="CVS576" s="108"/>
      <c r="CVT576" s="108"/>
      <c r="CVU576" s="108"/>
      <c r="CVV576" s="108"/>
      <c r="CVW576" s="108"/>
      <c r="CVX576" s="108"/>
      <c r="CVY576" s="108"/>
      <c r="CVZ576" s="108"/>
      <c r="CWA576" s="108"/>
      <c r="CWB576" s="108"/>
      <c r="CWC576" s="108"/>
      <c r="CWD576" s="108"/>
      <c r="CWE576" s="108"/>
      <c r="CWF576" s="108"/>
      <c r="CWG576" s="108"/>
      <c r="CWH576" s="108"/>
      <c r="CWI576" s="108"/>
      <c r="CWJ576" s="108"/>
      <c r="CWK576" s="108"/>
      <c r="CWL576" s="108"/>
      <c r="CWM576" s="108"/>
      <c r="CWN576" s="108"/>
      <c r="CWO576" s="108"/>
      <c r="CWP576" s="108"/>
      <c r="CWQ576" s="108"/>
      <c r="CWR576" s="108"/>
      <c r="CWS576" s="108"/>
      <c r="CWT576" s="108"/>
      <c r="CWU576" s="108"/>
      <c r="CWV576" s="108"/>
      <c r="CWW576" s="108"/>
      <c r="CWX576" s="108"/>
      <c r="CWY576" s="108"/>
      <c r="CWZ576" s="108"/>
      <c r="CXA576" s="108"/>
      <c r="CXB576" s="108"/>
      <c r="CXC576" s="108"/>
      <c r="CXD576" s="108"/>
      <c r="CXE576" s="108"/>
      <c r="CXF576" s="108"/>
      <c r="CXG576" s="108"/>
      <c r="CXH576" s="108"/>
      <c r="CXI576" s="108"/>
      <c r="CXJ576" s="108"/>
      <c r="CXK576" s="108"/>
      <c r="CXL576" s="108"/>
      <c r="CXM576" s="108"/>
      <c r="CXN576" s="108"/>
      <c r="CXO576" s="108"/>
      <c r="CXP576" s="108"/>
      <c r="CXQ576" s="108"/>
      <c r="CXR576" s="108"/>
      <c r="CXS576" s="108"/>
      <c r="CXT576" s="108"/>
      <c r="CXU576" s="108"/>
      <c r="CXV576" s="108"/>
      <c r="CXW576" s="108"/>
      <c r="CXX576" s="108"/>
      <c r="CXY576" s="108"/>
      <c r="CXZ576" s="108"/>
      <c r="CYA576" s="108"/>
      <c r="CYB576" s="108"/>
      <c r="CYC576" s="108"/>
      <c r="CYD576" s="108"/>
      <c r="CYE576" s="108"/>
      <c r="CYF576" s="108"/>
      <c r="CYG576" s="108"/>
      <c r="CYH576" s="108"/>
      <c r="CYI576" s="108"/>
      <c r="CYJ576" s="108"/>
      <c r="CYK576" s="108"/>
      <c r="CYL576" s="108"/>
      <c r="CYM576" s="108"/>
      <c r="CYN576" s="108"/>
      <c r="CYO576" s="108"/>
      <c r="CYP576" s="108"/>
      <c r="CYQ576" s="108"/>
      <c r="CYR576" s="108"/>
      <c r="CYS576" s="108"/>
      <c r="CYT576" s="108"/>
      <c r="CYU576" s="108"/>
      <c r="CYV576" s="108"/>
      <c r="CYW576" s="108"/>
      <c r="CYX576" s="108"/>
      <c r="CYY576" s="108"/>
      <c r="CYZ576" s="108"/>
      <c r="CZA576" s="108"/>
      <c r="CZB576" s="108"/>
      <c r="CZC576" s="108"/>
      <c r="CZD576" s="108"/>
      <c r="CZE576" s="108"/>
      <c r="CZF576" s="108"/>
      <c r="CZG576" s="108"/>
      <c r="CZH576" s="108"/>
      <c r="CZI576" s="108"/>
      <c r="CZJ576" s="108"/>
      <c r="CZK576" s="108"/>
      <c r="CZL576" s="108"/>
      <c r="CZM576" s="108"/>
      <c r="CZN576" s="108"/>
      <c r="CZO576" s="108"/>
      <c r="CZP576" s="108"/>
      <c r="CZQ576" s="108"/>
      <c r="CZR576" s="108"/>
      <c r="CZS576" s="108"/>
      <c r="CZT576" s="108"/>
      <c r="CZU576" s="108"/>
      <c r="CZV576" s="108"/>
      <c r="CZW576" s="108"/>
      <c r="CZX576" s="108"/>
      <c r="CZY576" s="108"/>
      <c r="CZZ576" s="108"/>
      <c r="DAA576" s="108"/>
      <c r="DAB576" s="108"/>
      <c r="DAC576" s="108"/>
      <c r="DAD576" s="108"/>
      <c r="DAE576" s="108"/>
      <c r="DAF576" s="108"/>
      <c r="DAG576" s="108"/>
      <c r="DAH576" s="108"/>
      <c r="DAI576" s="108"/>
      <c r="DAJ576" s="108"/>
      <c r="DAK576" s="108"/>
      <c r="DAL576" s="108"/>
      <c r="DAM576" s="108"/>
      <c r="DAN576" s="108"/>
      <c r="DAO576" s="108"/>
      <c r="DAP576" s="108"/>
      <c r="DAQ576" s="108"/>
      <c r="DAR576" s="108"/>
      <c r="DAS576" s="108"/>
      <c r="DAT576" s="108"/>
      <c r="DAU576" s="108"/>
      <c r="DAV576" s="108"/>
      <c r="DAW576" s="108"/>
      <c r="DAX576" s="108"/>
      <c r="DAY576" s="108"/>
      <c r="DAZ576" s="108"/>
      <c r="DBA576" s="108"/>
      <c r="DBB576" s="108"/>
      <c r="DBC576" s="108"/>
      <c r="DBD576" s="108"/>
      <c r="DBE576" s="108"/>
      <c r="DBF576" s="108"/>
      <c r="DBG576" s="108"/>
      <c r="DBH576" s="108"/>
      <c r="DBI576" s="108"/>
      <c r="DBJ576" s="108"/>
      <c r="DBK576" s="108"/>
      <c r="DBL576" s="108"/>
      <c r="DBM576" s="108"/>
      <c r="DBN576" s="108"/>
      <c r="DBO576" s="108"/>
      <c r="DBP576" s="108"/>
      <c r="DBQ576" s="108"/>
      <c r="DBR576" s="108"/>
      <c r="DBS576" s="108"/>
      <c r="DBT576" s="108"/>
      <c r="DBU576" s="108"/>
      <c r="DBV576" s="108"/>
      <c r="DBW576" s="108"/>
      <c r="DBX576" s="108"/>
      <c r="DBY576" s="108"/>
      <c r="DBZ576" s="108"/>
      <c r="DCA576" s="108"/>
      <c r="DCB576" s="108"/>
      <c r="DCC576" s="108"/>
      <c r="DCD576" s="108"/>
      <c r="DCE576" s="108"/>
      <c r="DCF576" s="108"/>
      <c r="DCG576" s="108"/>
      <c r="DCH576" s="108"/>
      <c r="DCI576" s="108"/>
      <c r="DCJ576" s="108"/>
      <c r="DCK576" s="108"/>
      <c r="DCL576" s="108"/>
      <c r="DCM576" s="108"/>
      <c r="DCN576" s="108"/>
      <c r="DCO576" s="108"/>
      <c r="DCP576" s="108"/>
      <c r="DCQ576" s="108"/>
      <c r="DCR576" s="108"/>
      <c r="DCS576" s="108"/>
      <c r="DCT576" s="108"/>
      <c r="DCU576" s="108"/>
      <c r="DCV576" s="108"/>
      <c r="DCW576" s="108"/>
      <c r="DCX576" s="108"/>
      <c r="DCY576" s="108"/>
      <c r="DCZ576" s="108"/>
      <c r="DDA576" s="108"/>
      <c r="DDB576" s="108"/>
      <c r="DDC576" s="108"/>
      <c r="DDD576" s="108"/>
      <c r="DDE576" s="108"/>
      <c r="DDF576" s="108"/>
      <c r="DDG576" s="108"/>
      <c r="DDH576" s="108"/>
      <c r="DDI576" s="108"/>
      <c r="DDJ576" s="108"/>
      <c r="DDK576" s="108"/>
      <c r="DDL576" s="108"/>
      <c r="DDM576" s="108"/>
      <c r="DDN576" s="108"/>
      <c r="DDO576" s="108"/>
      <c r="DDP576" s="108"/>
      <c r="DDQ576" s="108"/>
      <c r="DDR576" s="108"/>
      <c r="DDS576" s="108"/>
      <c r="DDT576" s="108"/>
      <c r="DDU576" s="108"/>
      <c r="DDV576" s="108"/>
      <c r="DDW576" s="108"/>
      <c r="DDX576" s="108"/>
      <c r="DDY576" s="108"/>
      <c r="DDZ576" s="108"/>
      <c r="DEA576" s="108"/>
      <c r="DEB576" s="108"/>
      <c r="DEC576" s="108"/>
      <c r="DED576" s="108"/>
      <c r="DEE576" s="108"/>
      <c r="DEF576" s="108"/>
      <c r="DEG576" s="108"/>
      <c r="DEH576" s="108"/>
      <c r="DEI576" s="108"/>
      <c r="DEJ576" s="108"/>
      <c r="DEK576" s="108"/>
      <c r="DEL576" s="108"/>
      <c r="DEM576" s="108"/>
      <c r="DEN576" s="108"/>
      <c r="DEO576" s="108"/>
      <c r="DEP576" s="108"/>
      <c r="DEQ576" s="108"/>
      <c r="DER576" s="108"/>
      <c r="DES576" s="108"/>
      <c r="DET576" s="108"/>
      <c r="DEU576" s="108"/>
      <c r="DEV576" s="108"/>
      <c r="DEW576" s="108"/>
      <c r="DEX576" s="108"/>
      <c r="DEY576" s="108"/>
      <c r="DEZ576" s="108"/>
      <c r="DFA576" s="108"/>
      <c r="DFB576" s="108"/>
      <c r="DFC576" s="108"/>
      <c r="DFD576" s="108"/>
      <c r="DFE576" s="108"/>
      <c r="DFF576" s="108"/>
      <c r="DFG576" s="108"/>
      <c r="DFH576" s="108"/>
      <c r="DFI576" s="108"/>
      <c r="DFJ576" s="108"/>
      <c r="DFK576" s="108"/>
      <c r="DFL576" s="108"/>
      <c r="DFM576" s="108"/>
      <c r="DFN576" s="108"/>
      <c r="DFO576" s="108"/>
      <c r="DFP576" s="108"/>
      <c r="DFQ576" s="108"/>
      <c r="DFR576" s="108"/>
      <c r="DFS576" s="108"/>
      <c r="DFT576" s="108"/>
      <c r="DFU576" s="108"/>
      <c r="DFV576" s="108"/>
      <c r="DFW576" s="108"/>
      <c r="DFX576" s="108"/>
      <c r="DFY576" s="108"/>
      <c r="DFZ576" s="108"/>
      <c r="DGA576" s="108"/>
      <c r="DGB576" s="108"/>
      <c r="DGC576" s="108"/>
      <c r="DGD576" s="108"/>
      <c r="DGE576" s="108"/>
      <c r="DGF576" s="108"/>
      <c r="DGG576" s="108"/>
      <c r="DGH576" s="108"/>
      <c r="DGI576" s="108"/>
      <c r="DGJ576" s="108"/>
      <c r="DGK576" s="108"/>
      <c r="DGL576" s="108"/>
      <c r="DGM576" s="108"/>
      <c r="DGN576" s="108"/>
      <c r="DGO576" s="108"/>
      <c r="DGP576" s="108"/>
      <c r="DGQ576" s="108"/>
      <c r="DGR576" s="108"/>
      <c r="DGS576" s="108"/>
      <c r="DGT576" s="108"/>
      <c r="DGU576" s="108"/>
      <c r="DGV576" s="108"/>
      <c r="DGW576" s="108"/>
      <c r="DGX576" s="108"/>
      <c r="DGY576" s="108"/>
      <c r="DGZ576" s="108"/>
      <c r="DHA576" s="108"/>
      <c r="DHB576" s="108"/>
      <c r="DHC576" s="108"/>
      <c r="DHD576" s="108"/>
      <c r="DHE576" s="108"/>
      <c r="DHF576" s="108"/>
      <c r="DHG576" s="108"/>
      <c r="DHH576" s="108"/>
      <c r="DHI576" s="108"/>
      <c r="DHJ576" s="108"/>
      <c r="DHK576" s="108"/>
      <c r="DHL576" s="108"/>
      <c r="DHM576" s="108"/>
      <c r="DHN576" s="108"/>
      <c r="DHO576" s="108"/>
      <c r="DHP576" s="108"/>
      <c r="DHQ576" s="108"/>
      <c r="DHR576" s="108"/>
      <c r="DHS576" s="108"/>
      <c r="DHT576" s="108"/>
      <c r="DHU576" s="108"/>
      <c r="DHV576" s="108"/>
      <c r="DHW576" s="108"/>
      <c r="DHX576" s="108"/>
      <c r="DHY576" s="108"/>
      <c r="DHZ576" s="108"/>
      <c r="DIA576" s="108"/>
      <c r="DIB576" s="108"/>
      <c r="DIC576" s="108"/>
      <c r="DID576" s="108"/>
      <c r="DIE576" s="108"/>
      <c r="DIF576" s="108"/>
      <c r="DIG576" s="108"/>
      <c r="DIH576" s="108"/>
      <c r="DII576" s="108"/>
      <c r="DIJ576" s="108"/>
      <c r="DIK576" s="108"/>
      <c r="DIL576" s="108"/>
      <c r="DIM576" s="108"/>
      <c r="DIN576" s="108"/>
      <c r="DIO576" s="108"/>
      <c r="DIP576" s="108"/>
      <c r="DIQ576" s="108"/>
      <c r="DIR576" s="108"/>
      <c r="DIS576" s="108"/>
      <c r="DIT576" s="108"/>
      <c r="DIU576" s="108"/>
      <c r="DIV576" s="108"/>
      <c r="DIW576" s="108"/>
      <c r="DIX576" s="108"/>
      <c r="DIY576" s="108"/>
      <c r="DIZ576" s="108"/>
      <c r="DJA576" s="108"/>
      <c r="DJB576" s="108"/>
      <c r="DJC576" s="108"/>
      <c r="DJD576" s="108"/>
      <c r="DJE576" s="108"/>
      <c r="DJF576" s="108"/>
      <c r="DJG576" s="108"/>
      <c r="DJH576" s="108"/>
      <c r="DJI576" s="108"/>
      <c r="DJJ576" s="108"/>
      <c r="DJK576" s="108"/>
      <c r="DJL576" s="108"/>
      <c r="DJM576" s="108"/>
      <c r="DJN576" s="108"/>
      <c r="DJO576" s="108"/>
      <c r="DJP576" s="108"/>
      <c r="DJQ576" s="108"/>
      <c r="DJR576" s="108"/>
      <c r="DJS576" s="108"/>
      <c r="DJT576" s="108"/>
      <c r="DJU576" s="108"/>
      <c r="DJV576" s="108"/>
      <c r="DJW576" s="108"/>
      <c r="DJX576" s="108"/>
      <c r="DJY576" s="108"/>
      <c r="DJZ576" s="108"/>
      <c r="DKA576" s="108"/>
      <c r="DKB576" s="108"/>
      <c r="DKC576" s="108"/>
      <c r="DKD576" s="108"/>
      <c r="DKE576" s="108"/>
      <c r="DKF576" s="108"/>
      <c r="DKG576" s="108"/>
      <c r="DKH576" s="108"/>
      <c r="DKI576" s="108"/>
      <c r="DKJ576" s="108"/>
      <c r="DKK576" s="108"/>
      <c r="DKL576" s="108"/>
      <c r="DKM576" s="108"/>
      <c r="DKN576" s="108"/>
      <c r="DKO576" s="108"/>
      <c r="DKP576" s="108"/>
      <c r="DKQ576" s="108"/>
      <c r="DKR576" s="108"/>
      <c r="DKS576" s="108"/>
      <c r="DKT576" s="108"/>
      <c r="DKU576" s="108"/>
      <c r="DKV576" s="108"/>
      <c r="DKW576" s="108"/>
      <c r="DKX576" s="108"/>
      <c r="DKY576" s="108"/>
      <c r="DKZ576" s="108"/>
      <c r="DLA576" s="108"/>
      <c r="DLB576" s="108"/>
      <c r="DLC576" s="108"/>
      <c r="DLD576" s="108"/>
      <c r="DLE576" s="108"/>
      <c r="DLF576" s="108"/>
      <c r="DLG576" s="108"/>
      <c r="DLH576" s="108"/>
      <c r="DLI576" s="108"/>
      <c r="DLJ576" s="108"/>
      <c r="DLK576" s="108"/>
      <c r="DLL576" s="108"/>
      <c r="DLM576" s="108"/>
      <c r="DLN576" s="108"/>
      <c r="DLO576" s="108"/>
      <c r="DLP576" s="108"/>
      <c r="DLQ576" s="108"/>
      <c r="DLR576" s="108"/>
      <c r="DLS576" s="108"/>
      <c r="DLT576" s="108"/>
      <c r="DLU576" s="108"/>
      <c r="DLV576" s="108"/>
      <c r="DLW576" s="108"/>
      <c r="DLX576" s="108"/>
      <c r="DLY576" s="108"/>
      <c r="DLZ576" s="108"/>
      <c r="DMA576" s="108"/>
      <c r="DMB576" s="108"/>
      <c r="DMC576" s="108"/>
      <c r="DMD576" s="108"/>
      <c r="DME576" s="108"/>
      <c r="DMF576" s="108"/>
      <c r="DMG576" s="108"/>
      <c r="DMH576" s="108"/>
      <c r="DMI576" s="108"/>
      <c r="DMJ576" s="108"/>
      <c r="DMK576" s="108"/>
      <c r="DML576" s="108"/>
      <c r="DMM576" s="108"/>
      <c r="DMN576" s="108"/>
      <c r="DMO576" s="108"/>
      <c r="DMP576" s="108"/>
      <c r="DMQ576" s="108"/>
      <c r="DMR576" s="108"/>
      <c r="DMS576" s="108"/>
      <c r="DMT576" s="108"/>
      <c r="DMU576" s="108"/>
      <c r="DMV576" s="108"/>
      <c r="DMW576" s="108"/>
      <c r="DMX576" s="108"/>
      <c r="DMY576" s="108"/>
      <c r="DMZ576" s="108"/>
      <c r="DNA576" s="108"/>
      <c r="DNB576" s="108"/>
      <c r="DNC576" s="108"/>
      <c r="DND576" s="108"/>
      <c r="DNE576" s="108"/>
      <c r="DNF576" s="108"/>
      <c r="DNG576" s="108"/>
      <c r="DNH576" s="108"/>
      <c r="DNI576" s="108"/>
      <c r="DNJ576" s="108"/>
      <c r="DNK576" s="108"/>
      <c r="DNL576" s="108"/>
      <c r="DNM576" s="108"/>
      <c r="DNN576" s="108"/>
      <c r="DNO576" s="108"/>
      <c r="DNP576" s="108"/>
      <c r="DNQ576" s="108"/>
      <c r="DNR576" s="108"/>
      <c r="DNS576" s="108"/>
      <c r="DNT576" s="108"/>
      <c r="DNU576" s="108"/>
      <c r="DNV576" s="108"/>
      <c r="DNW576" s="108"/>
      <c r="DNX576" s="108"/>
      <c r="DNY576" s="108"/>
      <c r="DNZ576" s="108"/>
      <c r="DOA576" s="108"/>
      <c r="DOB576" s="108"/>
      <c r="DOC576" s="108"/>
      <c r="DOD576" s="108"/>
      <c r="DOE576" s="108"/>
      <c r="DOF576" s="108"/>
      <c r="DOG576" s="108"/>
      <c r="DOH576" s="108"/>
      <c r="DOI576" s="108"/>
      <c r="DOJ576" s="108"/>
      <c r="DOK576" s="108"/>
      <c r="DOL576" s="108"/>
      <c r="DOM576" s="108"/>
      <c r="DON576" s="108"/>
      <c r="DOO576" s="108"/>
      <c r="DOP576" s="108"/>
      <c r="DOQ576" s="108"/>
      <c r="DOR576" s="108"/>
      <c r="DOS576" s="108"/>
      <c r="DOT576" s="108"/>
      <c r="DOU576" s="108"/>
      <c r="DOV576" s="108"/>
      <c r="DOW576" s="108"/>
      <c r="DOX576" s="108"/>
      <c r="DOY576" s="108"/>
      <c r="DOZ576" s="108"/>
      <c r="DPA576" s="108"/>
      <c r="DPB576" s="108"/>
      <c r="DPC576" s="108"/>
      <c r="DPD576" s="108"/>
      <c r="DPE576" s="108"/>
      <c r="DPF576" s="108"/>
      <c r="DPG576" s="108"/>
      <c r="DPH576" s="108"/>
      <c r="DPI576" s="108"/>
      <c r="DPJ576" s="108"/>
      <c r="DPK576" s="108"/>
      <c r="DPL576" s="108"/>
      <c r="DPM576" s="108"/>
      <c r="DPN576" s="108"/>
      <c r="DPO576" s="108"/>
      <c r="DPP576" s="108"/>
      <c r="DPQ576" s="108"/>
      <c r="DPR576" s="108"/>
      <c r="DPS576" s="108"/>
      <c r="DPT576" s="108"/>
      <c r="DPU576" s="108"/>
      <c r="DPV576" s="108"/>
      <c r="DPW576" s="108"/>
      <c r="DPX576" s="108"/>
      <c r="DPY576" s="108"/>
      <c r="DPZ576" s="108"/>
      <c r="DQA576" s="108"/>
      <c r="DQB576" s="108"/>
      <c r="DQC576" s="108"/>
      <c r="DQD576" s="108"/>
      <c r="DQE576" s="108"/>
      <c r="DQF576" s="108"/>
      <c r="DQG576" s="108"/>
      <c r="DQH576" s="108"/>
      <c r="DQI576" s="108"/>
      <c r="DQJ576" s="108"/>
      <c r="DQK576" s="108"/>
      <c r="DQL576" s="108"/>
      <c r="DQM576" s="108"/>
      <c r="DQN576" s="108"/>
      <c r="DQO576" s="108"/>
      <c r="DQP576" s="108"/>
      <c r="DQQ576" s="108"/>
      <c r="DQR576" s="108"/>
      <c r="DQS576" s="108"/>
      <c r="DQT576" s="108"/>
      <c r="DQU576" s="108"/>
      <c r="DQV576" s="108"/>
      <c r="DQW576" s="108"/>
      <c r="DQX576" s="108"/>
      <c r="DQY576" s="108"/>
      <c r="DQZ576" s="108"/>
      <c r="DRA576" s="108"/>
      <c r="DRB576" s="108"/>
      <c r="DRC576" s="108"/>
      <c r="DRD576" s="108"/>
      <c r="DRE576" s="108"/>
      <c r="DRF576" s="108"/>
      <c r="DRG576" s="108"/>
      <c r="DRH576" s="108"/>
      <c r="DRI576" s="108"/>
      <c r="DRJ576" s="108"/>
      <c r="DRK576" s="108"/>
      <c r="DRL576" s="108"/>
      <c r="DRM576" s="108"/>
      <c r="DRN576" s="108"/>
      <c r="DRO576" s="108"/>
      <c r="DRP576" s="108"/>
      <c r="DRQ576" s="108"/>
      <c r="DRR576" s="108"/>
      <c r="DRS576" s="108"/>
      <c r="DRT576" s="108"/>
      <c r="DRU576" s="108"/>
      <c r="DRV576" s="108"/>
      <c r="DRW576" s="108"/>
      <c r="DRX576" s="108"/>
      <c r="DRY576" s="108"/>
      <c r="DRZ576" s="108"/>
      <c r="DSA576" s="108"/>
      <c r="DSB576" s="108"/>
      <c r="DSC576" s="108"/>
      <c r="DSD576" s="108"/>
      <c r="DSE576" s="108"/>
      <c r="DSF576" s="108"/>
      <c r="DSG576" s="108"/>
      <c r="DSH576" s="108"/>
      <c r="DSI576" s="108"/>
      <c r="DSJ576" s="108"/>
      <c r="DSK576" s="108"/>
      <c r="DSL576" s="108"/>
      <c r="DSM576" s="108"/>
      <c r="DSN576" s="108"/>
      <c r="DSO576" s="108"/>
      <c r="DSP576" s="108"/>
      <c r="DSQ576" s="108"/>
      <c r="DSR576" s="108"/>
      <c r="DSS576" s="108"/>
      <c r="DST576" s="108"/>
      <c r="DSU576" s="108"/>
      <c r="DSV576" s="108"/>
      <c r="DSW576" s="108"/>
      <c r="DSX576" s="108"/>
      <c r="DSY576" s="108"/>
      <c r="DSZ576" s="108"/>
      <c r="DTA576" s="108"/>
      <c r="DTB576" s="108"/>
      <c r="DTC576" s="108"/>
      <c r="DTD576" s="108"/>
      <c r="DTE576" s="108"/>
      <c r="DTF576" s="108"/>
      <c r="DTG576" s="108"/>
      <c r="DTH576" s="108"/>
      <c r="DTI576" s="108"/>
      <c r="DTJ576" s="108"/>
      <c r="DTK576" s="108"/>
      <c r="DTL576" s="108"/>
      <c r="DTM576" s="108"/>
      <c r="DTN576" s="108"/>
      <c r="DTO576" s="108"/>
      <c r="DTP576" s="108"/>
      <c r="DTQ576" s="108"/>
      <c r="DTR576" s="108"/>
      <c r="DTS576" s="108"/>
      <c r="DTT576" s="108"/>
      <c r="DTU576" s="108"/>
      <c r="DTV576" s="108"/>
      <c r="DTW576" s="108"/>
      <c r="DTX576" s="108"/>
      <c r="DTY576" s="108"/>
      <c r="DTZ576" s="108"/>
      <c r="DUA576" s="108"/>
      <c r="DUB576" s="108"/>
      <c r="DUC576" s="108"/>
      <c r="DUD576" s="108"/>
      <c r="DUE576" s="108"/>
      <c r="DUF576" s="108"/>
      <c r="DUG576" s="108"/>
      <c r="DUH576" s="108"/>
      <c r="DUI576" s="108"/>
      <c r="DUJ576" s="108"/>
      <c r="DUK576" s="108"/>
      <c r="DUL576" s="108"/>
      <c r="DUM576" s="108"/>
      <c r="DUN576" s="108"/>
      <c r="DUO576" s="108"/>
      <c r="DUP576" s="108"/>
      <c r="DUQ576" s="108"/>
      <c r="DUR576" s="108"/>
      <c r="DUS576" s="108"/>
      <c r="DUT576" s="108"/>
      <c r="DUU576" s="108"/>
      <c r="DUV576" s="108"/>
      <c r="DUW576" s="108"/>
      <c r="DUX576" s="108"/>
      <c r="DUY576" s="108"/>
      <c r="DUZ576" s="108"/>
      <c r="DVA576" s="108"/>
      <c r="DVB576" s="108"/>
      <c r="DVC576" s="108"/>
      <c r="DVD576" s="108"/>
      <c r="DVE576" s="108"/>
      <c r="DVF576" s="108"/>
      <c r="DVG576" s="108"/>
      <c r="DVH576" s="108"/>
      <c r="DVI576" s="108"/>
      <c r="DVJ576" s="108"/>
      <c r="DVK576" s="108"/>
      <c r="DVL576" s="108"/>
      <c r="DVM576" s="108"/>
      <c r="DVN576" s="108"/>
      <c r="DVO576" s="108"/>
      <c r="DVP576" s="108"/>
      <c r="DVQ576" s="108"/>
      <c r="DVR576" s="108"/>
      <c r="DVS576" s="108"/>
      <c r="DVT576" s="108"/>
      <c r="DVU576" s="108"/>
      <c r="DVV576" s="108"/>
      <c r="DVW576" s="108"/>
      <c r="DVX576" s="108"/>
      <c r="DVY576" s="108"/>
      <c r="DVZ576" s="108"/>
      <c r="DWA576" s="108"/>
      <c r="DWB576" s="108"/>
      <c r="DWC576" s="108"/>
      <c r="DWD576" s="108"/>
      <c r="DWE576" s="108"/>
      <c r="DWF576" s="108"/>
      <c r="DWG576" s="108"/>
      <c r="DWH576" s="108"/>
      <c r="DWI576" s="108"/>
      <c r="DWJ576" s="108"/>
      <c r="DWK576" s="108"/>
      <c r="DWL576" s="108"/>
      <c r="DWM576" s="108"/>
      <c r="DWN576" s="108"/>
      <c r="DWO576" s="108"/>
      <c r="DWP576" s="108"/>
      <c r="DWQ576" s="108"/>
      <c r="DWR576" s="108"/>
      <c r="DWS576" s="108"/>
      <c r="DWT576" s="108"/>
      <c r="DWU576" s="108"/>
      <c r="DWV576" s="108"/>
      <c r="DWW576" s="108"/>
      <c r="DWX576" s="108"/>
      <c r="DWY576" s="108"/>
      <c r="DWZ576" s="108"/>
      <c r="DXA576" s="108"/>
      <c r="DXB576" s="108"/>
      <c r="DXC576" s="108"/>
      <c r="DXD576" s="108"/>
      <c r="DXE576" s="108"/>
      <c r="DXF576" s="108"/>
      <c r="DXG576" s="108"/>
      <c r="DXH576" s="108"/>
      <c r="DXI576" s="108"/>
      <c r="DXJ576" s="108"/>
      <c r="DXK576" s="108"/>
      <c r="DXL576" s="108"/>
      <c r="DXM576" s="108"/>
      <c r="DXN576" s="108"/>
      <c r="DXO576" s="108"/>
      <c r="DXP576" s="108"/>
      <c r="DXQ576" s="108"/>
      <c r="DXR576" s="108"/>
      <c r="DXS576" s="108"/>
      <c r="DXT576" s="108"/>
      <c r="DXU576" s="108"/>
      <c r="DXV576" s="108"/>
      <c r="DXW576" s="108"/>
      <c r="DXX576" s="108"/>
      <c r="DXY576" s="108"/>
      <c r="DXZ576" s="108"/>
      <c r="DYA576" s="108"/>
      <c r="DYB576" s="108"/>
      <c r="DYC576" s="108"/>
      <c r="DYD576" s="108"/>
      <c r="DYE576" s="108"/>
      <c r="DYF576" s="108"/>
      <c r="DYG576" s="108"/>
      <c r="DYH576" s="108"/>
      <c r="DYI576" s="108"/>
      <c r="DYJ576" s="108"/>
      <c r="DYK576" s="108"/>
      <c r="DYL576" s="108"/>
      <c r="DYM576" s="108"/>
      <c r="DYN576" s="108"/>
      <c r="DYO576" s="108"/>
      <c r="DYP576" s="108"/>
      <c r="DYQ576" s="108"/>
      <c r="DYR576" s="108"/>
      <c r="DYS576" s="108"/>
      <c r="DYT576" s="108"/>
      <c r="DYU576" s="108"/>
      <c r="DYV576" s="108"/>
      <c r="DYW576" s="108"/>
      <c r="DYX576" s="108"/>
      <c r="DYY576" s="108"/>
      <c r="DYZ576" s="108"/>
      <c r="DZA576" s="108"/>
      <c r="DZB576" s="108"/>
      <c r="DZC576" s="108"/>
      <c r="DZD576" s="108"/>
      <c r="DZE576" s="108"/>
      <c r="DZF576" s="108"/>
      <c r="DZG576" s="108"/>
      <c r="DZH576" s="108"/>
      <c r="DZI576" s="108"/>
      <c r="DZJ576" s="108"/>
      <c r="DZK576" s="108"/>
      <c r="DZL576" s="108"/>
      <c r="DZM576" s="108"/>
      <c r="DZN576" s="108"/>
      <c r="DZO576" s="108"/>
      <c r="DZP576" s="108"/>
      <c r="DZQ576" s="108"/>
      <c r="DZR576" s="108"/>
      <c r="DZS576" s="108"/>
      <c r="DZT576" s="108"/>
      <c r="DZU576" s="108"/>
      <c r="DZV576" s="108"/>
      <c r="DZW576" s="108"/>
      <c r="DZX576" s="108"/>
      <c r="DZY576" s="108"/>
      <c r="DZZ576" s="108"/>
      <c r="EAA576" s="108"/>
      <c r="EAB576" s="108"/>
      <c r="EAC576" s="108"/>
      <c r="EAD576" s="108"/>
      <c r="EAE576" s="108"/>
      <c r="EAF576" s="108"/>
      <c r="EAG576" s="108"/>
      <c r="EAH576" s="108"/>
      <c r="EAI576" s="108"/>
      <c r="EAJ576" s="108"/>
      <c r="EAK576" s="108"/>
      <c r="EAL576" s="108"/>
      <c r="EAM576" s="108"/>
      <c r="EAN576" s="108"/>
      <c r="EAO576" s="108"/>
      <c r="EAP576" s="108"/>
      <c r="EAQ576" s="108"/>
      <c r="EAR576" s="108"/>
      <c r="EAS576" s="108"/>
      <c r="EAT576" s="108"/>
      <c r="EAU576" s="108"/>
      <c r="EAV576" s="108"/>
      <c r="EAW576" s="108"/>
      <c r="EAX576" s="108"/>
      <c r="EAY576" s="108"/>
      <c r="EAZ576" s="108"/>
      <c r="EBA576" s="108"/>
      <c r="EBB576" s="108"/>
      <c r="EBC576" s="108"/>
      <c r="EBD576" s="108"/>
      <c r="EBE576" s="108"/>
      <c r="EBF576" s="108"/>
      <c r="EBG576" s="108"/>
      <c r="EBH576" s="108"/>
      <c r="EBI576" s="108"/>
      <c r="EBJ576" s="108"/>
      <c r="EBK576" s="108"/>
      <c r="EBL576" s="108"/>
      <c r="EBM576" s="108"/>
      <c r="EBN576" s="108"/>
      <c r="EBO576" s="108"/>
      <c r="EBP576" s="108"/>
      <c r="EBQ576" s="108"/>
      <c r="EBR576" s="108"/>
      <c r="EBS576" s="108"/>
      <c r="EBT576" s="108"/>
      <c r="EBU576" s="108"/>
      <c r="EBV576" s="108"/>
      <c r="EBW576" s="108"/>
      <c r="EBX576" s="108"/>
      <c r="EBY576" s="108"/>
      <c r="EBZ576" s="108"/>
      <c r="ECA576" s="108"/>
      <c r="ECB576" s="108"/>
      <c r="ECC576" s="108"/>
      <c r="ECD576" s="108"/>
      <c r="ECE576" s="108"/>
      <c r="ECF576" s="108"/>
      <c r="ECG576" s="108"/>
      <c r="ECH576" s="108"/>
      <c r="ECI576" s="108"/>
      <c r="ECJ576" s="108"/>
      <c r="ECK576" s="108"/>
      <c r="ECL576" s="108"/>
      <c r="ECM576" s="108"/>
      <c r="ECN576" s="108"/>
      <c r="ECO576" s="108"/>
      <c r="ECP576" s="108"/>
      <c r="ECQ576" s="108"/>
      <c r="ECR576" s="108"/>
      <c r="ECS576" s="108"/>
      <c r="ECT576" s="108"/>
      <c r="ECU576" s="108"/>
      <c r="ECV576" s="108"/>
      <c r="ECW576" s="108"/>
      <c r="ECX576" s="108"/>
      <c r="ECY576" s="108"/>
      <c r="ECZ576" s="108"/>
      <c r="EDA576" s="108"/>
      <c r="EDB576" s="108"/>
      <c r="EDC576" s="108"/>
      <c r="EDD576" s="108"/>
      <c r="EDE576" s="108"/>
      <c r="EDF576" s="108"/>
      <c r="EDG576" s="108"/>
      <c r="EDH576" s="108"/>
      <c r="EDI576" s="108"/>
      <c r="EDJ576" s="108"/>
      <c r="EDK576" s="108"/>
      <c r="EDL576" s="108"/>
      <c r="EDM576" s="108"/>
      <c r="EDN576" s="108"/>
      <c r="EDO576" s="108"/>
      <c r="EDP576" s="108"/>
      <c r="EDQ576" s="108"/>
      <c r="EDR576" s="108"/>
      <c r="EDS576" s="108"/>
      <c r="EDT576" s="108"/>
      <c r="EDU576" s="108"/>
      <c r="EDV576" s="108"/>
      <c r="EDW576" s="108"/>
      <c r="EDX576" s="108"/>
      <c r="EDY576" s="108"/>
      <c r="EDZ576" s="108"/>
      <c r="EEA576" s="108"/>
      <c r="EEB576" s="108"/>
      <c r="EEC576" s="108"/>
      <c r="EED576" s="108"/>
      <c r="EEE576" s="108"/>
      <c r="EEF576" s="108"/>
      <c r="EEG576" s="108"/>
      <c r="EEH576" s="108"/>
      <c r="EEI576" s="108"/>
      <c r="EEJ576" s="108"/>
      <c r="EEK576" s="108"/>
      <c r="EEL576" s="108"/>
      <c r="EEM576" s="108"/>
      <c r="EEN576" s="108"/>
      <c r="EEO576" s="108"/>
      <c r="EEP576" s="108"/>
      <c r="EEQ576" s="108"/>
      <c r="EER576" s="108"/>
      <c r="EES576" s="108"/>
      <c r="EET576" s="108"/>
      <c r="EEU576" s="108"/>
      <c r="EEV576" s="108"/>
      <c r="EEW576" s="108"/>
      <c r="EEX576" s="108"/>
      <c r="EEY576" s="108"/>
      <c r="EEZ576" s="108"/>
      <c r="EFA576" s="108"/>
      <c r="EFB576" s="108"/>
      <c r="EFC576" s="108"/>
      <c r="EFD576" s="108"/>
      <c r="EFE576" s="108"/>
      <c r="EFF576" s="108"/>
      <c r="EFG576" s="108"/>
      <c r="EFH576" s="108"/>
      <c r="EFI576" s="108"/>
      <c r="EFJ576" s="108"/>
      <c r="EFK576" s="108"/>
      <c r="EFL576" s="108"/>
      <c r="EFM576" s="108"/>
      <c r="EFN576" s="108"/>
      <c r="EFO576" s="108"/>
      <c r="EFP576" s="108"/>
      <c r="EFQ576" s="108"/>
      <c r="EFR576" s="108"/>
      <c r="EFS576" s="108"/>
      <c r="EFT576" s="108"/>
      <c r="EFU576" s="108"/>
      <c r="EFV576" s="108"/>
      <c r="EFW576" s="108"/>
      <c r="EFX576" s="108"/>
      <c r="EFY576" s="108"/>
      <c r="EFZ576" s="108"/>
      <c r="EGA576" s="108"/>
      <c r="EGB576" s="108"/>
      <c r="EGC576" s="108"/>
      <c r="EGD576" s="108"/>
      <c r="EGE576" s="108"/>
      <c r="EGF576" s="108"/>
      <c r="EGG576" s="108"/>
      <c r="EGH576" s="108"/>
      <c r="EGI576" s="108"/>
      <c r="EGJ576" s="108"/>
      <c r="EGK576" s="108"/>
      <c r="EGL576" s="108"/>
      <c r="EGM576" s="108"/>
      <c r="EGN576" s="108"/>
      <c r="EGO576" s="108"/>
      <c r="EGP576" s="108"/>
      <c r="EGQ576" s="108"/>
      <c r="EGR576" s="108"/>
      <c r="EGS576" s="108"/>
      <c r="EGT576" s="108"/>
      <c r="EGU576" s="108"/>
      <c r="EGV576" s="108"/>
      <c r="EGW576" s="108"/>
      <c r="EGX576" s="108"/>
      <c r="EGY576" s="108"/>
      <c r="EGZ576" s="108"/>
      <c r="EHA576" s="108"/>
      <c r="EHB576" s="108"/>
      <c r="EHC576" s="108"/>
      <c r="EHD576" s="108"/>
      <c r="EHE576" s="108"/>
      <c r="EHF576" s="108"/>
      <c r="EHG576" s="108"/>
      <c r="EHH576" s="108"/>
      <c r="EHI576" s="108"/>
      <c r="EHJ576" s="108"/>
      <c r="EHK576" s="108"/>
      <c r="EHL576" s="108"/>
      <c r="EHM576" s="108"/>
      <c r="EHN576" s="108"/>
      <c r="EHO576" s="108"/>
      <c r="EHP576" s="108"/>
      <c r="EHQ576" s="108"/>
      <c r="EHR576" s="108"/>
      <c r="EHS576" s="108"/>
      <c r="EHT576" s="108"/>
      <c r="EHU576" s="108"/>
      <c r="EHV576" s="108"/>
      <c r="EHW576" s="108"/>
      <c r="EHX576" s="108"/>
      <c r="EHY576" s="108"/>
      <c r="EHZ576" s="108"/>
      <c r="EIA576" s="108"/>
      <c r="EIB576" s="108"/>
      <c r="EIC576" s="108"/>
      <c r="EID576" s="108"/>
      <c r="EIE576" s="108"/>
      <c r="EIF576" s="108"/>
      <c r="EIG576" s="108"/>
      <c r="EIH576" s="108"/>
      <c r="EII576" s="108"/>
      <c r="EIJ576" s="108"/>
      <c r="EIK576" s="108"/>
      <c r="EIL576" s="108"/>
      <c r="EIM576" s="108"/>
      <c r="EIN576" s="108"/>
      <c r="EIO576" s="108"/>
      <c r="EIP576" s="108"/>
      <c r="EIQ576" s="108"/>
      <c r="EIR576" s="108"/>
      <c r="EIS576" s="108"/>
      <c r="EIT576" s="108"/>
      <c r="EIU576" s="108"/>
      <c r="EIV576" s="108"/>
      <c r="EIW576" s="108"/>
      <c r="EIX576" s="108"/>
      <c r="EIY576" s="108"/>
      <c r="EIZ576" s="108"/>
      <c r="EJA576" s="108"/>
      <c r="EJB576" s="108"/>
      <c r="EJC576" s="108"/>
      <c r="EJD576" s="108"/>
      <c r="EJE576" s="108"/>
      <c r="EJF576" s="108"/>
      <c r="EJG576" s="108"/>
      <c r="EJH576" s="108"/>
      <c r="EJI576" s="108"/>
      <c r="EJJ576" s="108"/>
      <c r="EJK576" s="108"/>
      <c r="EJL576" s="108"/>
      <c r="EJM576" s="108"/>
      <c r="EJN576" s="108"/>
      <c r="EJO576" s="108"/>
      <c r="EJP576" s="108"/>
      <c r="EJQ576" s="108"/>
      <c r="EJR576" s="108"/>
      <c r="EJS576" s="108"/>
      <c r="EJT576" s="108"/>
      <c r="EJU576" s="108"/>
      <c r="EJV576" s="108"/>
      <c r="EJW576" s="108"/>
      <c r="EJX576" s="108"/>
      <c r="EJY576" s="108"/>
      <c r="EJZ576" s="108"/>
      <c r="EKA576" s="108"/>
      <c r="EKB576" s="108"/>
      <c r="EKC576" s="108"/>
      <c r="EKD576" s="108"/>
      <c r="EKE576" s="108"/>
      <c r="EKF576" s="108"/>
      <c r="EKG576" s="108"/>
      <c r="EKH576" s="108"/>
      <c r="EKI576" s="108"/>
      <c r="EKJ576" s="108"/>
      <c r="EKK576" s="108"/>
      <c r="EKL576" s="108"/>
      <c r="EKM576" s="108"/>
      <c r="EKN576" s="108"/>
      <c r="EKO576" s="108"/>
      <c r="EKP576" s="108"/>
      <c r="EKQ576" s="108"/>
      <c r="EKR576" s="108"/>
      <c r="EKS576" s="108"/>
      <c r="EKT576" s="108"/>
      <c r="EKU576" s="108"/>
      <c r="EKV576" s="108"/>
      <c r="EKW576" s="108"/>
      <c r="EKX576" s="108"/>
      <c r="EKY576" s="108"/>
      <c r="EKZ576" s="108"/>
      <c r="ELA576" s="108"/>
      <c r="ELB576" s="108"/>
      <c r="ELC576" s="108"/>
      <c r="ELD576" s="108"/>
      <c r="ELE576" s="108"/>
      <c r="ELF576" s="108"/>
      <c r="ELG576" s="108"/>
      <c r="ELH576" s="108"/>
      <c r="ELI576" s="108"/>
      <c r="ELJ576" s="108"/>
      <c r="ELK576" s="108"/>
      <c r="ELL576" s="108"/>
      <c r="ELM576" s="108"/>
      <c r="ELN576" s="108"/>
      <c r="ELO576" s="108"/>
      <c r="ELP576" s="108"/>
      <c r="ELQ576" s="108"/>
      <c r="ELR576" s="108"/>
      <c r="ELS576" s="108"/>
      <c r="ELT576" s="108"/>
      <c r="ELU576" s="108"/>
      <c r="ELV576" s="108"/>
      <c r="ELW576" s="108"/>
      <c r="ELX576" s="108"/>
      <c r="ELY576" s="108"/>
      <c r="ELZ576" s="108"/>
      <c r="EMA576" s="108"/>
      <c r="EMB576" s="108"/>
      <c r="EMC576" s="108"/>
      <c r="EMD576" s="108"/>
      <c r="EME576" s="108"/>
      <c r="EMF576" s="108"/>
      <c r="EMG576" s="108"/>
      <c r="EMH576" s="108"/>
      <c r="EMI576" s="108"/>
      <c r="EMJ576" s="108"/>
      <c r="EMK576" s="108"/>
      <c r="EML576" s="108"/>
      <c r="EMM576" s="108"/>
      <c r="EMN576" s="108"/>
      <c r="EMO576" s="108"/>
      <c r="EMP576" s="108"/>
      <c r="EMQ576" s="108"/>
      <c r="EMR576" s="108"/>
      <c r="EMS576" s="108"/>
      <c r="EMT576" s="108"/>
      <c r="EMU576" s="108"/>
      <c r="EMV576" s="108"/>
      <c r="EMW576" s="108"/>
      <c r="EMX576" s="108"/>
      <c r="EMY576" s="108"/>
      <c r="EMZ576" s="108"/>
      <c r="ENA576" s="108"/>
      <c r="ENB576" s="108"/>
      <c r="ENC576" s="108"/>
      <c r="END576" s="108"/>
      <c r="ENE576" s="108"/>
      <c r="ENF576" s="108"/>
      <c r="ENG576" s="108"/>
      <c r="ENH576" s="108"/>
      <c r="ENI576" s="108"/>
      <c r="ENJ576" s="108"/>
      <c r="ENK576" s="108"/>
      <c r="ENL576" s="108"/>
      <c r="ENM576" s="108"/>
      <c r="ENN576" s="108"/>
      <c r="ENO576" s="108"/>
      <c r="ENP576" s="108"/>
      <c r="ENQ576" s="108"/>
      <c r="ENR576" s="108"/>
      <c r="ENS576" s="108"/>
      <c r="ENT576" s="108"/>
      <c r="ENU576" s="108"/>
      <c r="ENV576" s="108"/>
      <c r="ENW576" s="108"/>
      <c r="ENX576" s="108"/>
      <c r="ENY576" s="108"/>
      <c r="ENZ576" s="108"/>
      <c r="EOA576" s="108"/>
      <c r="EOB576" s="108"/>
      <c r="EOC576" s="108"/>
      <c r="EOD576" s="108"/>
      <c r="EOE576" s="108"/>
      <c r="EOF576" s="108"/>
      <c r="EOG576" s="108"/>
      <c r="EOH576" s="108"/>
      <c r="EOI576" s="108"/>
      <c r="EOJ576" s="108"/>
      <c r="EOK576" s="108"/>
      <c r="EOL576" s="108"/>
      <c r="EOM576" s="108"/>
      <c r="EON576" s="108"/>
      <c r="EOO576" s="108"/>
      <c r="EOP576" s="108"/>
      <c r="EOQ576" s="108"/>
      <c r="EOR576" s="108"/>
      <c r="EOS576" s="108"/>
      <c r="EOT576" s="108"/>
      <c r="EOU576" s="108"/>
      <c r="EOV576" s="108"/>
      <c r="EOW576" s="108"/>
      <c r="EOX576" s="108"/>
      <c r="EOY576" s="108"/>
      <c r="EOZ576" s="108"/>
      <c r="EPA576" s="108"/>
      <c r="EPB576" s="108"/>
      <c r="EPC576" s="108"/>
      <c r="EPD576" s="108"/>
      <c r="EPE576" s="108"/>
      <c r="EPF576" s="108"/>
      <c r="EPG576" s="108"/>
      <c r="EPH576" s="108"/>
      <c r="EPI576" s="108"/>
      <c r="EPJ576" s="108"/>
      <c r="EPK576" s="108"/>
      <c r="EPL576" s="108"/>
      <c r="EPM576" s="108"/>
      <c r="EPN576" s="108"/>
      <c r="EPO576" s="108"/>
      <c r="EPP576" s="108"/>
      <c r="EPQ576" s="108"/>
      <c r="EPR576" s="108"/>
      <c r="EPS576" s="108"/>
      <c r="EPT576" s="108"/>
      <c r="EPU576" s="108"/>
      <c r="EPV576" s="108"/>
      <c r="EPW576" s="108"/>
      <c r="EPX576" s="108"/>
      <c r="EPY576" s="108"/>
      <c r="EPZ576" s="108"/>
      <c r="EQA576" s="108"/>
      <c r="EQB576" s="108"/>
      <c r="EQC576" s="108"/>
      <c r="EQD576" s="108"/>
      <c r="EQE576" s="108"/>
      <c r="EQF576" s="108"/>
      <c r="EQG576" s="108"/>
      <c r="EQH576" s="108"/>
      <c r="EQI576" s="108"/>
      <c r="EQJ576" s="108"/>
      <c r="EQK576" s="108"/>
      <c r="EQL576" s="108"/>
      <c r="EQM576" s="108"/>
      <c r="EQN576" s="108"/>
      <c r="EQO576" s="108"/>
      <c r="EQP576" s="108"/>
      <c r="EQQ576" s="108"/>
      <c r="EQR576" s="108"/>
      <c r="EQS576" s="108"/>
      <c r="EQT576" s="108"/>
      <c r="EQU576" s="108"/>
      <c r="EQV576" s="108"/>
      <c r="EQW576" s="108"/>
      <c r="EQX576" s="108"/>
      <c r="EQY576" s="108"/>
      <c r="EQZ576" s="108"/>
      <c r="ERA576" s="108"/>
      <c r="ERB576" s="108"/>
      <c r="ERC576" s="108"/>
      <c r="ERD576" s="108"/>
      <c r="ERE576" s="108"/>
      <c r="ERF576" s="108"/>
      <c r="ERG576" s="108"/>
      <c r="ERH576" s="108"/>
      <c r="ERI576" s="108"/>
      <c r="ERJ576" s="108"/>
      <c r="ERK576" s="108"/>
      <c r="ERL576" s="108"/>
      <c r="ERM576" s="108"/>
      <c r="ERN576" s="108"/>
      <c r="ERO576" s="108"/>
      <c r="ERP576" s="108"/>
      <c r="ERQ576" s="108"/>
      <c r="ERR576" s="108"/>
      <c r="ERS576" s="108"/>
      <c r="ERT576" s="108"/>
      <c r="ERU576" s="108"/>
      <c r="ERV576" s="108"/>
      <c r="ERW576" s="108"/>
      <c r="ERX576" s="108"/>
      <c r="ERY576" s="108"/>
      <c r="ERZ576" s="108"/>
      <c r="ESA576" s="108"/>
      <c r="ESB576" s="108"/>
      <c r="ESC576" s="108"/>
      <c r="ESD576" s="108"/>
      <c r="ESE576" s="108"/>
      <c r="ESF576" s="108"/>
      <c r="ESG576" s="108"/>
      <c r="ESH576" s="108"/>
      <c r="ESI576" s="108"/>
      <c r="ESJ576" s="108"/>
      <c r="ESK576" s="108"/>
      <c r="ESL576" s="108"/>
      <c r="ESM576" s="108"/>
      <c r="ESN576" s="108"/>
      <c r="ESO576" s="108"/>
      <c r="ESP576" s="108"/>
      <c r="ESQ576" s="108"/>
      <c r="ESR576" s="108"/>
      <c r="ESS576" s="108"/>
      <c r="EST576" s="108"/>
      <c r="ESU576" s="108"/>
      <c r="ESV576" s="108"/>
      <c r="ESW576" s="108"/>
      <c r="ESX576" s="108"/>
      <c r="ESY576" s="108"/>
      <c r="ESZ576" s="108"/>
      <c r="ETA576" s="108"/>
      <c r="ETB576" s="108"/>
      <c r="ETC576" s="108"/>
      <c r="ETD576" s="108"/>
      <c r="ETE576" s="108"/>
      <c r="ETF576" s="108"/>
      <c r="ETG576" s="108"/>
      <c r="ETH576" s="108"/>
      <c r="ETI576" s="108"/>
      <c r="ETJ576" s="108"/>
      <c r="ETK576" s="108"/>
      <c r="ETL576" s="108"/>
      <c r="ETM576" s="108"/>
      <c r="ETN576" s="108"/>
      <c r="ETO576" s="108"/>
      <c r="ETP576" s="108"/>
      <c r="ETQ576" s="108"/>
      <c r="ETR576" s="108"/>
      <c r="ETS576" s="108"/>
      <c r="ETT576" s="108"/>
      <c r="ETU576" s="108"/>
      <c r="ETV576" s="108"/>
      <c r="ETW576" s="108"/>
      <c r="ETX576" s="108"/>
      <c r="ETY576" s="108"/>
      <c r="ETZ576" s="108"/>
      <c r="EUA576" s="108"/>
      <c r="EUB576" s="108"/>
      <c r="EUC576" s="108"/>
      <c r="EUD576" s="108"/>
      <c r="EUE576" s="108"/>
      <c r="EUF576" s="108"/>
      <c r="EUG576" s="108"/>
      <c r="EUH576" s="108"/>
      <c r="EUI576" s="108"/>
      <c r="EUJ576" s="108"/>
      <c r="EUK576" s="108"/>
      <c r="EUL576" s="108"/>
      <c r="EUM576" s="108"/>
      <c r="EUN576" s="108"/>
      <c r="EUO576" s="108"/>
      <c r="EUP576" s="108"/>
      <c r="EUQ576" s="108"/>
      <c r="EUR576" s="108"/>
      <c r="EUS576" s="108"/>
      <c r="EUT576" s="108"/>
      <c r="EUU576" s="108"/>
      <c r="EUV576" s="108"/>
      <c r="EUW576" s="108"/>
      <c r="EUX576" s="108"/>
      <c r="EUY576" s="108"/>
      <c r="EUZ576" s="108"/>
      <c r="EVA576" s="108"/>
      <c r="EVB576" s="108"/>
      <c r="EVC576" s="108"/>
      <c r="EVD576" s="108"/>
      <c r="EVE576" s="108"/>
      <c r="EVF576" s="108"/>
      <c r="EVG576" s="108"/>
      <c r="EVH576" s="108"/>
      <c r="EVI576" s="108"/>
      <c r="EVJ576" s="108"/>
      <c r="EVK576" s="108"/>
      <c r="EVL576" s="108"/>
      <c r="EVM576" s="108"/>
      <c r="EVN576" s="108"/>
      <c r="EVO576" s="108"/>
      <c r="EVP576" s="108"/>
      <c r="EVQ576" s="108"/>
      <c r="EVR576" s="108"/>
      <c r="EVS576" s="108"/>
      <c r="EVT576" s="108"/>
      <c r="EVU576" s="108"/>
      <c r="EVV576" s="108"/>
      <c r="EVW576" s="108"/>
      <c r="EVX576" s="108"/>
      <c r="EVY576" s="108"/>
      <c r="EVZ576" s="108"/>
      <c r="EWA576" s="108"/>
      <c r="EWB576" s="108"/>
      <c r="EWC576" s="108"/>
      <c r="EWD576" s="108"/>
      <c r="EWE576" s="108"/>
      <c r="EWF576" s="108"/>
      <c r="EWG576" s="108"/>
      <c r="EWH576" s="108"/>
      <c r="EWI576" s="108"/>
      <c r="EWJ576" s="108"/>
      <c r="EWK576" s="108"/>
      <c r="EWL576" s="108"/>
      <c r="EWM576" s="108"/>
      <c r="EWN576" s="108"/>
      <c r="EWO576" s="108"/>
      <c r="EWP576" s="108"/>
      <c r="EWQ576" s="108"/>
      <c r="EWR576" s="108"/>
      <c r="EWS576" s="108"/>
      <c r="EWT576" s="108"/>
      <c r="EWU576" s="108"/>
      <c r="EWV576" s="108"/>
      <c r="EWW576" s="108"/>
      <c r="EWX576" s="108"/>
      <c r="EWY576" s="108"/>
      <c r="EWZ576" s="108"/>
      <c r="EXA576" s="108"/>
      <c r="EXB576" s="108"/>
      <c r="EXC576" s="108"/>
      <c r="EXD576" s="108"/>
      <c r="EXE576" s="108"/>
      <c r="EXF576" s="108"/>
      <c r="EXG576" s="108"/>
      <c r="EXH576" s="108"/>
      <c r="EXI576" s="108"/>
      <c r="EXJ576" s="108"/>
      <c r="EXK576" s="108"/>
      <c r="EXL576" s="108"/>
      <c r="EXM576" s="108"/>
      <c r="EXN576" s="108"/>
      <c r="EXO576" s="108"/>
      <c r="EXP576" s="108"/>
      <c r="EXQ576" s="108"/>
      <c r="EXR576" s="108"/>
      <c r="EXS576" s="108"/>
      <c r="EXT576" s="108"/>
      <c r="EXU576" s="108"/>
      <c r="EXV576" s="108"/>
      <c r="EXW576" s="108"/>
      <c r="EXX576" s="108"/>
      <c r="EXY576" s="108"/>
      <c r="EXZ576" s="108"/>
      <c r="EYA576" s="108"/>
      <c r="EYB576" s="108"/>
      <c r="EYC576" s="108"/>
      <c r="EYD576" s="108"/>
      <c r="EYE576" s="108"/>
      <c r="EYF576" s="108"/>
      <c r="EYG576" s="108"/>
      <c r="EYH576" s="108"/>
      <c r="EYI576" s="108"/>
      <c r="EYJ576" s="108"/>
      <c r="EYK576" s="108"/>
      <c r="EYL576" s="108"/>
      <c r="EYM576" s="108"/>
      <c r="EYN576" s="108"/>
      <c r="EYO576" s="108"/>
      <c r="EYP576" s="108"/>
      <c r="EYQ576" s="108"/>
      <c r="EYR576" s="108"/>
      <c r="EYS576" s="108"/>
      <c r="EYT576" s="108"/>
      <c r="EYU576" s="108"/>
      <c r="EYV576" s="108"/>
      <c r="EYW576" s="108"/>
      <c r="EYX576" s="108"/>
      <c r="EYY576" s="108"/>
      <c r="EYZ576" s="108"/>
      <c r="EZA576" s="108"/>
      <c r="EZB576" s="108"/>
      <c r="EZC576" s="108"/>
      <c r="EZD576" s="108"/>
      <c r="EZE576" s="108"/>
      <c r="EZF576" s="108"/>
      <c r="EZG576" s="108"/>
      <c r="EZH576" s="108"/>
      <c r="EZI576" s="108"/>
      <c r="EZJ576" s="108"/>
      <c r="EZK576" s="108"/>
      <c r="EZL576" s="108"/>
      <c r="EZM576" s="108"/>
      <c r="EZN576" s="108"/>
      <c r="EZO576" s="108"/>
      <c r="EZP576" s="108"/>
      <c r="EZQ576" s="108"/>
      <c r="EZR576" s="108"/>
      <c r="EZS576" s="108"/>
      <c r="EZT576" s="108"/>
      <c r="EZU576" s="108"/>
      <c r="EZV576" s="108"/>
      <c r="EZW576" s="108"/>
      <c r="EZX576" s="108"/>
      <c r="EZY576" s="108"/>
      <c r="EZZ576" s="108"/>
      <c r="FAA576" s="108"/>
      <c r="FAB576" s="108"/>
      <c r="FAC576" s="108"/>
      <c r="FAD576" s="108"/>
      <c r="FAE576" s="108"/>
      <c r="FAF576" s="108"/>
      <c r="FAG576" s="108"/>
      <c r="FAH576" s="108"/>
      <c r="FAI576" s="108"/>
      <c r="FAJ576" s="108"/>
      <c r="FAK576" s="108"/>
      <c r="FAL576" s="108"/>
      <c r="FAM576" s="108"/>
      <c r="FAN576" s="108"/>
      <c r="FAO576" s="108"/>
      <c r="FAP576" s="108"/>
      <c r="FAQ576" s="108"/>
      <c r="FAR576" s="108"/>
      <c r="FAS576" s="108"/>
      <c r="FAT576" s="108"/>
      <c r="FAU576" s="108"/>
      <c r="FAV576" s="108"/>
      <c r="FAW576" s="108"/>
      <c r="FAX576" s="108"/>
      <c r="FAY576" s="108"/>
      <c r="FAZ576" s="108"/>
      <c r="FBA576" s="108"/>
      <c r="FBB576" s="108"/>
      <c r="FBC576" s="108"/>
      <c r="FBD576" s="108"/>
      <c r="FBE576" s="108"/>
      <c r="FBF576" s="108"/>
      <c r="FBG576" s="108"/>
      <c r="FBH576" s="108"/>
      <c r="FBI576" s="108"/>
      <c r="FBJ576" s="108"/>
      <c r="FBK576" s="108"/>
      <c r="FBL576" s="108"/>
      <c r="FBM576" s="108"/>
      <c r="FBN576" s="108"/>
      <c r="FBO576" s="108"/>
      <c r="FBP576" s="108"/>
      <c r="FBQ576" s="108"/>
      <c r="FBR576" s="108"/>
      <c r="FBS576" s="108"/>
      <c r="FBT576" s="108"/>
      <c r="FBU576" s="108"/>
      <c r="FBV576" s="108"/>
      <c r="FBW576" s="108"/>
      <c r="FBX576" s="108"/>
      <c r="FBY576" s="108"/>
      <c r="FBZ576" s="108"/>
      <c r="FCA576" s="108"/>
      <c r="FCB576" s="108"/>
      <c r="FCC576" s="108"/>
      <c r="FCD576" s="108"/>
      <c r="FCE576" s="108"/>
      <c r="FCF576" s="108"/>
      <c r="FCG576" s="108"/>
      <c r="FCH576" s="108"/>
      <c r="FCI576" s="108"/>
      <c r="FCJ576" s="108"/>
      <c r="FCK576" s="108"/>
      <c r="FCL576" s="108"/>
      <c r="FCM576" s="108"/>
      <c r="FCN576" s="108"/>
      <c r="FCO576" s="108"/>
      <c r="FCP576" s="108"/>
      <c r="FCQ576" s="108"/>
      <c r="FCR576" s="108"/>
      <c r="FCS576" s="108"/>
      <c r="FCT576" s="108"/>
      <c r="FCU576" s="108"/>
      <c r="FCV576" s="108"/>
      <c r="FCW576" s="108"/>
      <c r="FCX576" s="108"/>
      <c r="FCY576" s="108"/>
      <c r="FCZ576" s="108"/>
      <c r="FDA576" s="108"/>
      <c r="FDB576" s="108"/>
      <c r="FDC576" s="108"/>
      <c r="FDD576" s="108"/>
      <c r="FDE576" s="108"/>
      <c r="FDF576" s="108"/>
      <c r="FDG576" s="108"/>
      <c r="FDH576" s="108"/>
      <c r="FDI576" s="108"/>
      <c r="FDJ576" s="108"/>
      <c r="FDK576" s="108"/>
      <c r="FDL576" s="108"/>
      <c r="FDM576" s="108"/>
      <c r="FDN576" s="108"/>
      <c r="FDO576" s="108"/>
      <c r="FDP576" s="108"/>
      <c r="FDQ576" s="108"/>
      <c r="FDR576" s="108"/>
      <c r="FDS576" s="108"/>
      <c r="FDT576" s="108"/>
      <c r="FDU576" s="108"/>
      <c r="FDV576" s="108"/>
      <c r="FDW576" s="108"/>
      <c r="FDX576" s="108"/>
      <c r="FDY576" s="108"/>
      <c r="FDZ576" s="108"/>
      <c r="FEA576" s="108"/>
      <c r="FEB576" s="108"/>
      <c r="FEC576" s="108"/>
      <c r="FED576" s="108"/>
      <c r="FEE576" s="108"/>
      <c r="FEF576" s="108"/>
      <c r="FEG576" s="108"/>
      <c r="FEH576" s="108"/>
      <c r="FEI576" s="108"/>
      <c r="FEJ576" s="108"/>
      <c r="FEK576" s="108"/>
      <c r="FEL576" s="108"/>
      <c r="FEM576" s="108"/>
      <c r="FEN576" s="108"/>
      <c r="FEO576" s="108"/>
      <c r="FEP576" s="108"/>
      <c r="FEQ576" s="108"/>
      <c r="FER576" s="108"/>
      <c r="FES576" s="108"/>
      <c r="FET576" s="108"/>
      <c r="FEU576" s="108"/>
      <c r="FEV576" s="108"/>
      <c r="FEW576" s="108"/>
      <c r="FEX576" s="108"/>
      <c r="FEY576" s="108"/>
      <c r="FEZ576" s="108"/>
      <c r="FFA576" s="108"/>
      <c r="FFB576" s="108"/>
      <c r="FFC576" s="108"/>
      <c r="FFD576" s="108"/>
      <c r="FFE576" s="108"/>
      <c r="FFF576" s="108"/>
      <c r="FFG576" s="108"/>
      <c r="FFH576" s="108"/>
      <c r="FFI576" s="108"/>
      <c r="FFJ576" s="108"/>
      <c r="FFK576" s="108"/>
      <c r="FFL576" s="108"/>
      <c r="FFM576" s="108"/>
      <c r="FFN576" s="108"/>
      <c r="FFO576" s="108"/>
      <c r="FFP576" s="108"/>
      <c r="FFQ576" s="108"/>
      <c r="FFR576" s="108"/>
      <c r="FFS576" s="108"/>
      <c r="FFT576" s="108"/>
      <c r="FFU576" s="108"/>
      <c r="FFV576" s="108"/>
      <c r="FFW576" s="108"/>
      <c r="FFX576" s="108"/>
      <c r="FFY576" s="108"/>
      <c r="FFZ576" s="108"/>
      <c r="FGA576" s="108"/>
      <c r="FGB576" s="108"/>
      <c r="FGC576" s="108"/>
      <c r="FGD576" s="108"/>
      <c r="FGE576" s="108"/>
      <c r="FGF576" s="108"/>
      <c r="FGG576" s="108"/>
      <c r="FGH576" s="108"/>
      <c r="FGI576" s="108"/>
      <c r="FGJ576" s="108"/>
      <c r="FGK576" s="108"/>
      <c r="FGL576" s="108"/>
      <c r="FGM576" s="108"/>
      <c r="FGN576" s="108"/>
      <c r="FGO576" s="108"/>
      <c r="FGP576" s="108"/>
      <c r="FGQ576" s="108"/>
      <c r="FGR576" s="108"/>
      <c r="FGS576" s="108"/>
      <c r="FGT576" s="108"/>
      <c r="FGU576" s="108"/>
      <c r="FGV576" s="108"/>
      <c r="FGW576" s="108"/>
      <c r="FGX576" s="108"/>
      <c r="FGY576" s="108"/>
      <c r="FGZ576" s="108"/>
      <c r="FHA576" s="108"/>
      <c r="FHB576" s="108"/>
      <c r="FHC576" s="108"/>
      <c r="FHD576" s="108"/>
      <c r="FHE576" s="108"/>
      <c r="FHF576" s="108"/>
      <c r="FHG576" s="108"/>
      <c r="FHH576" s="108"/>
      <c r="FHI576" s="108"/>
      <c r="FHJ576" s="108"/>
      <c r="FHK576" s="108"/>
      <c r="FHL576" s="108"/>
      <c r="FHM576" s="108"/>
      <c r="FHN576" s="108"/>
      <c r="FHO576" s="108"/>
      <c r="FHP576" s="108"/>
      <c r="FHQ576" s="108"/>
      <c r="FHR576" s="108"/>
      <c r="FHS576" s="108"/>
      <c r="FHT576" s="108"/>
      <c r="FHU576" s="108"/>
      <c r="FHV576" s="108"/>
      <c r="FHW576" s="108"/>
      <c r="FHX576" s="108"/>
      <c r="FHY576" s="108"/>
      <c r="FHZ576" s="108"/>
      <c r="FIA576" s="108"/>
      <c r="FIB576" s="108"/>
      <c r="FIC576" s="108"/>
      <c r="FID576" s="108"/>
      <c r="FIE576" s="108"/>
      <c r="FIF576" s="108"/>
      <c r="FIG576" s="108"/>
      <c r="FIH576" s="108"/>
      <c r="FII576" s="108"/>
      <c r="FIJ576" s="108"/>
      <c r="FIK576" s="108"/>
      <c r="FIL576" s="108"/>
      <c r="FIM576" s="108"/>
      <c r="FIN576" s="108"/>
      <c r="FIO576" s="108"/>
      <c r="FIP576" s="108"/>
      <c r="FIQ576" s="108"/>
      <c r="FIR576" s="108"/>
      <c r="FIS576" s="108"/>
      <c r="FIT576" s="108"/>
      <c r="FIU576" s="108"/>
      <c r="FIV576" s="108"/>
      <c r="FIW576" s="108"/>
      <c r="FIX576" s="108"/>
      <c r="FIY576" s="108"/>
      <c r="FIZ576" s="108"/>
      <c r="FJA576" s="108"/>
      <c r="FJB576" s="108"/>
      <c r="FJC576" s="108"/>
      <c r="FJD576" s="108"/>
      <c r="FJE576" s="108"/>
      <c r="FJF576" s="108"/>
      <c r="FJG576" s="108"/>
      <c r="FJH576" s="108"/>
      <c r="FJI576" s="108"/>
      <c r="FJJ576" s="108"/>
      <c r="FJK576" s="108"/>
      <c r="FJL576" s="108"/>
      <c r="FJM576" s="108"/>
      <c r="FJN576" s="108"/>
      <c r="FJO576" s="108"/>
      <c r="FJP576" s="108"/>
      <c r="FJQ576" s="108"/>
      <c r="FJR576" s="108"/>
      <c r="FJS576" s="108"/>
      <c r="FJT576" s="108"/>
      <c r="FJU576" s="108"/>
      <c r="FJV576" s="108"/>
      <c r="FJW576" s="108"/>
      <c r="FJX576" s="108"/>
      <c r="FJY576" s="108"/>
      <c r="FJZ576" s="108"/>
      <c r="FKA576" s="108"/>
      <c r="FKB576" s="108"/>
      <c r="FKC576" s="108"/>
      <c r="FKD576" s="108"/>
      <c r="FKE576" s="108"/>
      <c r="FKF576" s="108"/>
      <c r="FKG576" s="108"/>
      <c r="FKH576" s="108"/>
      <c r="FKI576" s="108"/>
      <c r="FKJ576" s="108"/>
      <c r="FKK576" s="108"/>
      <c r="FKL576" s="108"/>
      <c r="FKM576" s="108"/>
      <c r="FKN576" s="108"/>
      <c r="FKO576" s="108"/>
      <c r="FKP576" s="108"/>
      <c r="FKQ576" s="108"/>
      <c r="FKR576" s="108"/>
      <c r="FKS576" s="108"/>
      <c r="FKT576" s="108"/>
      <c r="FKU576" s="108"/>
      <c r="FKV576" s="108"/>
      <c r="FKW576" s="108"/>
      <c r="FKX576" s="108"/>
      <c r="FKY576" s="108"/>
      <c r="FKZ576" s="108"/>
      <c r="FLA576" s="108"/>
      <c r="FLB576" s="108"/>
      <c r="FLC576" s="108"/>
      <c r="FLD576" s="108"/>
      <c r="FLE576" s="108"/>
      <c r="FLF576" s="108"/>
      <c r="FLG576" s="108"/>
      <c r="FLH576" s="108"/>
      <c r="FLI576" s="108"/>
      <c r="FLJ576" s="108"/>
      <c r="FLK576" s="108"/>
      <c r="FLL576" s="108"/>
      <c r="FLM576" s="108"/>
      <c r="FLN576" s="108"/>
      <c r="FLO576" s="108"/>
      <c r="FLP576" s="108"/>
      <c r="FLQ576" s="108"/>
      <c r="FLR576" s="108"/>
      <c r="FLS576" s="108"/>
      <c r="FLT576" s="108"/>
      <c r="FLU576" s="108"/>
      <c r="FLV576" s="108"/>
      <c r="FLW576" s="108"/>
      <c r="FLX576" s="108"/>
      <c r="FLY576" s="108"/>
      <c r="FLZ576" s="108"/>
      <c r="FMA576" s="108"/>
      <c r="FMB576" s="108"/>
      <c r="FMC576" s="108"/>
      <c r="FMD576" s="108"/>
      <c r="FME576" s="108"/>
      <c r="FMF576" s="108"/>
      <c r="FMG576" s="108"/>
      <c r="FMH576" s="108"/>
      <c r="FMI576" s="108"/>
      <c r="FMJ576" s="108"/>
      <c r="FMK576" s="108"/>
      <c r="FML576" s="108"/>
      <c r="FMM576" s="108"/>
      <c r="FMN576" s="108"/>
      <c r="FMO576" s="108"/>
      <c r="FMP576" s="108"/>
      <c r="FMQ576" s="108"/>
      <c r="FMR576" s="108"/>
      <c r="FMS576" s="108"/>
      <c r="FMT576" s="108"/>
      <c r="FMU576" s="108"/>
      <c r="FMV576" s="108"/>
      <c r="FMW576" s="108"/>
      <c r="FMX576" s="108"/>
      <c r="FMY576" s="108"/>
      <c r="FMZ576" s="108"/>
      <c r="FNA576" s="108"/>
      <c r="FNB576" s="108"/>
      <c r="FNC576" s="108"/>
      <c r="FND576" s="108"/>
      <c r="FNE576" s="108"/>
      <c r="FNF576" s="108"/>
      <c r="FNG576" s="108"/>
      <c r="FNH576" s="108"/>
      <c r="FNI576" s="108"/>
      <c r="FNJ576" s="108"/>
      <c r="FNK576" s="108"/>
      <c r="FNL576" s="108"/>
      <c r="FNM576" s="108"/>
      <c r="FNN576" s="108"/>
      <c r="FNO576" s="108"/>
      <c r="FNP576" s="108"/>
      <c r="FNQ576" s="108"/>
      <c r="FNR576" s="108"/>
      <c r="FNS576" s="108"/>
      <c r="FNT576" s="108"/>
      <c r="FNU576" s="108"/>
      <c r="FNV576" s="108"/>
      <c r="FNW576" s="108"/>
      <c r="FNX576" s="108"/>
      <c r="FNY576" s="108"/>
      <c r="FNZ576" s="108"/>
      <c r="FOA576" s="108"/>
      <c r="FOB576" s="108"/>
      <c r="FOC576" s="108"/>
      <c r="FOD576" s="108"/>
      <c r="FOE576" s="108"/>
      <c r="FOF576" s="108"/>
      <c r="FOG576" s="108"/>
      <c r="FOH576" s="108"/>
      <c r="FOI576" s="108"/>
      <c r="FOJ576" s="108"/>
      <c r="FOK576" s="108"/>
      <c r="FOL576" s="108"/>
      <c r="FOM576" s="108"/>
      <c r="FON576" s="108"/>
      <c r="FOO576" s="108"/>
      <c r="FOP576" s="108"/>
      <c r="FOQ576" s="108"/>
      <c r="FOR576" s="108"/>
      <c r="FOS576" s="108"/>
      <c r="FOT576" s="108"/>
      <c r="FOU576" s="108"/>
      <c r="FOV576" s="108"/>
      <c r="FOW576" s="108"/>
      <c r="FOX576" s="108"/>
      <c r="FOY576" s="108"/>
      <c r="FOZ576" s="108"/>
      <c r="FPA576" s="108"/>
      <c r="FPB576" s="108"/>
      <c r="FPC576" s="108"/>
      <c r="FPD576" s="108"/>
      <c r="FPE576" s="108"/>
      <c r="FPF576" s="108"/>
      <c r="FPG576" s="108"/>
      <c r="FPH576" s="108"/>
      <c r="FPI576" s="108"/>
      <c r="FPJ576" s="108"/>
      <c r="FPK576" s="108"/>
      <c r="FPL576" s="108"/>
      <c r="FPM576" s="108"/>
      <c r="FPN576" s="108"/>
      <c r="FPO576" s="108"/>
      <c r="FPP576" s="108"/>
      <c r="FPQ576" s="108"/>
      <c r="FPR576" s="108"/>
      <c r="FPS576" s="108"/>
      <c r="FPT576" s="108"/>
      <c r="FPU576" s="108"/>
      <c r="FPV576" s="108"/>
      <c r="FPW576" s="108"/>
      <c r="FPX576" s="108"/>
      <c r="FPY576" s="108"/>
      <c r="FPZ576" s="108"/>
      <c r="FQA576" s="108"/>
      <c r="FQB576" s="108"/>
      <c r="FQC576" s="108"/>
      <c r="FQD576" s="108"/>
      <c r="FQE576" s="108"/>
      <c r="FQF576" s="108"/>
      <c r="FQG576" s="108"/>
      <c r="FQH576" s="108"/>
      <c r="FQI576" s="108"/>
      <c r="FQJ576" s="108"/>
      <c r="FQK576" s="108"/>
      <c r="FQL576" s="108"/>
      <c r="FQM576" s="108"/>
      <c r="FQN576" s="108"/>
      <c r="FQO576" s="108"/>
      <c r="FQP576" s="108"/>
      <c r="FQQ576" s="108"/>
      <c r="FQR576" s="108"/>
      <c r="FQS576" s="108"/>
      <c r="FQT576" s="108"/>
      <c r="FQU576" s="108"/>
      <c r="FQV576" s="108"/>
      <c r="FQW576" s="108"/>
      <c r="FQX576" s="108"/>
      <c r="FQY576" s="108"/>
      <c r="FQZ576" s="108"/>
      <c r="FRA576" s="108"/>
      <c r="FRB576" s="108"/>
      <c r="FRC576" s="108"/>
      <c r="FRD576" s="108"/>
      <c r="FRE576" s="108"/>
      <c r="FRF576" s="108"/>
      <c r="FRG576" s="108"/>
      <c r="FRH576" s="108"/>
      <c r="FRI576" s="108"/>
      <c r="FRJ576" s="108"/>
      <c r="FRK576" s="108"/>
      <c r="FRL576" s="108"/>
      <c r="FRM576" s="108"/>
      <c r="FRN576" s="108"/>
      <c r="FRO576" s="108"/>
      <c r="FRP576" s="108"/>
      <c r="FRQ576" s="108"/>
      <c r="FRR576" s="108"/>
      <c r="FRS576" s="108"/>
      <c r="FRT576" s="108"/>
      <c r="FRU576" s="108"/>
      <c r="FRV576" s="108"/>
      <c r="FRW576" s="108"/>
      <c r="FRX576" s="108"/>
      <c r="FRY576" s="108"/>
      <c r="FRZ576" s="108"/>
      <c r="FSA576" s="108"/>
      <c r="FSB576" s="108"/>
      <c r="FSC576" s="108"/>
      <c r="FSD576" s="108"/>
      <c r="FSE576" s="108"/>
      <c r="FSF576" s="108"/>
      <c r="FSG576" s="108"/>
      <c r="FSH576" s="108"/>
      <c r="FSI576" s="108"/>
      <c r="FSJ576" s="108"/>
      <c r="FSK576" s="108"/>
      <c r="FSL576" s="108"/>
      <c r="FSM576" s="108"/>
      <c r="FSN576" s="108"/>
      <c r="FSO576" s="108"/>
      <c r="FSP576" s="108"/>
      <c r="FSQ576" s="108"/>
      <c r="FSR576" s="108"/>
      <c r="FSS576" s="108"/>
      <c r="FST576" s="108"/>
      <c r="FSU576" s="108"/>
      <c r="FSV576" s="108"/>
      <c r="FSW576" s="108"/>
      <c r="FSX576" s="108"/>
      <c r="FSY576" s="108"/>
      <c r="FSZ576" s="108"/>
      <c r="FTA576" s="108"/>
      <c r="FTB576" s="108"/>
      <c r="FTC576" s="108"/>
      <c r="FTD576" s="108"/>
      <c r="FTE576" s="108"/>
      <c r="FTF576" s="108"/>
      <c r="FTG576" s="108"/>
      <c r="FTH576" s="108"/>
      <c r="FTI576" s="108"/>
      <c r="FTJ576" s="108"/>
      <c r="FTK576" s="108"/>
      <c r="FTL576" s="108"/>
      <c r="FTM576" s="108"/>
      <c r="FTN576" s="108"/>
      <c r="FTO576" s="108"/>
      <c r="FTP576" s="108"/>
      <c r="FTQ576" s="108"/>
      <c r="FTR576" s="108"/>
      <c r="FTS576" s="108"/>
      <c r="FTT576" s="108"/>
      <c r="FTU576" s="108"/>
      <c r="FTV576" s="108"/>
      <c r="FTW576" s="108"/>
      <c r="FTX576" s="108"/>
      <c r="FTY576" s="108"/>
      <c r="FTZ576" s="108"/>
      <c r="FUA576" s="108"/>
      <c r="FUB576" s="108"/>
      <c r="FUC576" s="108"/>
      <c r="FUD576" s="108"/>
      <c r="FUE576" s="108"/>
      <c r="FUF576" s="108"/>
      <c r="FUG576" s="108"/>
      <c r="FUH576" s="108"/>
      <c r="FUI576" s="108"/>
      <c r="FUJ576" s="108"/>
      <c r="FUK576" s="108"/>
      <c r="FUL576" s="108"/>
      <c r="FUM576" s="108"/>
      <c r="FUN576" s="108"/>
      <c r="FUO576" s="108"/>
      <c r="FUP576" s="108"/>
      <c r="FUQ576" s="108"/>
      <c r="FUR576" s="108"/>
      <c r="FUS576" s="108"/>
      <c r="FUT576" s="108"/>
      <c r="FUU576" s="108"/>
      <c r="FUV576" s="108"/>
      <c r="FUW576" s="108"/>
      <c r="FUX576" s="108"/>
      <c r="FUY576" s="108"/>
      <c r="FUZ576" s="108"/>
      <c r="FVA576" s="108"/>
      <c r="FVB576" s="108"/>
      <c r="FVC576" s="108"/>
      <c r="FVD576" s="108"/>
      <c r="FVE576" s="108"/>
      <c r="FVF576" s="108"/>
      <c r="FVG576" s="108"/>
      <c r="FVH576" s="108"/>
      <c r="FVI576" s="108"/>
      <c r="FVJ576" s="108"/>
      <c r="FVK576" s="108"/>
      <c r="FVL576" s="108"/>
      <c r="FVM576" s="108"/>
      <c r="FVN576" s="108"/>
      <c r="FVO576" s="108"/>
      <c r="FVP576" s="108"/>
      <c r="FVQ576" s="108"/>
      <c r="FVR576" s="108"/>
      <c r="FVS576" s="108"/>
      <c r="FVT576" s="108"/>
      <c r="FVU576" s="108"/>
      <c r="FVV576" s="108"/>
      <c r="FVW576" s="108"/>
      <c r="FVX576" s="108"/>
      <c r="FVY576" s="108"/>
      <c r="FVZ576" s="108"/>
      <c r="FWA576" s="108"/>
      <c r="FWB576" s="108"/>
      <c r="FWC576" s="108"/>
      <c r="FWD576" s="108"/>
      <c r="FWE576" s="108"/>
      <c r="FWF576" s="108"/>
      <c r="FWG576" s="108"/>
      <c r="FWH576" s="108"/>
      <c r="FWI576" s="108"/>
      <c r="FWJ576" s="108"/>
      <c r="FWK576" s="108"/>
      <c r="FWL576" s="108"/>
      <c r="FWM576" s="108"/>
      <c r="FWN576" s="108"/>
      <c r="FWO576" s="108"/>
      <c r="FWP576" s="108"/>
      <c r="FWQ576" s="108"/>
      <c r="FWR576" s="108"/>
      <c r="FWS576" s="108"/>
      <c r="FWT576" s="108"/>
      <c r="FWU576" s="108"/>
      <c r="FWV576" s="108"/>
      <c r="FWW576" s="108"/>
      <c r="FWX576" s="108"/>
      <c r="FWY576" s="108"/>
      <c r="FWZ576" s="108"/>
      <c r="FXA576" s="108"/>
      <c r="FXB576" s="108"/>
      <c r="FXC576" s="108"/>
      <c r="FXD576" s="108"/>
      <c r="FXE576" s="108"/>
      <c r="FXF576" s="108"/>
      <c r="FXG576" s="108"/>
      <c r="FXH576" s="108"/>
      <c r="FXI576" s="108"/>
      <c r="FXJ576" s="108"/>
      <c r="FXK576" s="108"/>
      <c r="FXL576" s="108"/>
      <c r="FXM576" s="108"/>
      <c r="FXN576" s="108"/>
      <c r="FXO576" s="108"/>
      <c r="FXP576" s="108"/>
      <c r="FXQ576" s="108"/>
      <c r="FXR576" s="108"/>
      <c r="FXS576" s="108"/>
      <c r="FXT576" s="108"/>
      <c r="FXU576" s="108"/>
      <c r="FXV576" s="108"/>
      <c r="FXW576" s="108"/>
      <c r="FXX576" s="108"/>
      <c r="FXY576" s="108"/>
      <c r="FXZ576" s="108"/>
      <c r="FYA576" s="108"/>
      <c r="FYB576" s="108"/>
      <c r="FYC576" s="108"/>
      <c r="FYD576" s="108"/>
      <c r="FYE576" s="108"/>
      <c r="FYF576" s="108"/>
      <c r="FYG576" s="108"/>
      <c r="FYH576" s="108"/>
      <c r="FYI576" s="108"/>
      <c r="FYJ576" s="108"/>
      <c r="FYK576" s="108"/>
      <c r="FYL576" s="108"/>
      <c r="FYM576" s="108"/>
      <c r="FYN576" s="108"/>
      <c r="FYO576" s="108"/>
      <c r="FYP576" s="108"/>
      <c r="FYQ576" s="108"/>
      <c r="FYR576" s="108"/>
      <c r="FYS576" s="108"/>
      <c r="FYT576" s="108"/>
      <c r="FYU576" s="108"/>
      <c r="FYV576" s="108"/>
      <c r="FYW576" s="108"/>
      <c r="FYX576" s="108"/>
      <c r="FYY576" s="108"/>
      <c r="FYZ576" s="108"/>
      <c r="FZA576" s="108"/>
      <c r="FZB576" s="108"/>
      <c r="FZC576" s="108"/>
      <c r="FZD576" s="108"/>
      <c r="FZE576" s="108"/>
      <c r="FZF576" s="108"/>
      <c r="FZG576" s="108"/>
      <c r="FZH576" s="108"/>
      <c r="FZI576" s="108"/>
      <c r="FZJ576" s="108"/>
      <c r="FZK576" s="108"/>
      <c r="FZL576" s="108"/>
      <c r="FZM576" s="108"/>
      <c r="FZN576" s="108"/>
      <c r="FZO576" s="108"/>
      <c r="FZP576" s="108"/>
      <c r="FZQ576" s="108"/>
      <c r="FZR576" s="108"/>
      <c r="FZS576" s="108"/>
      <c r="FZT576" s="108"/>
      <c r="FZU576" s="108"/>
      <c r="FZV576" s="108"/>
      <c r="FZW576" s="108"/>
      <c r="FZX576" s="108"/>
      <c r="FZY576" s="108"/>
      <c r="FZZ576" s="108"/>
      <c r="GAA576" s="108"/>
      <c r="GAB576" s="108"/>
      <c r="GAC576" s="108"/>
      <c r="GAD576" s="108"/>
      <c r="GAE576" s="108"/>
      <c r="GAF576" s="108"/>
      <c r="GAG576" s="108"/>
      <c r="GAH576" s="108"/>
      <c r="GAI576" s="108"/>
      <c r="GAJ576" s="108"/>
      <c r="GAK576" s="108"/>
      <c r="GAL576" s="108"/>
      <c r="GAM576" s="108"/>
      <c r="GAN576" s="108"/>
      <c r="GAO576" s="108"/>
      <c r="GAP576" s="108"/>
      <c r="GAQ576" s="108"/>
      <c r="GAR576" s="108"/>
      <c r="GAS576" s="108"/>
      <c r="GAT576" s="108"/>
      <c r="GAU576" s="108"/>
      <c r="GAV576" s="108"/>
      <c r="GAW576" s="108"/>
      <c r="GAX576" s="108"/>
      <c r="GAY576" s="108"/>
      <c r="GAZ576" s="108"/>
      <c r="GBA576" s="108"/>
      <c r="GBB576" s="108"/>
      <c r="GBC576" s="108"/>
      <c r="GBD576" s="108"/>
      <c r="GBE576" s="108"/>
      <c r="GBF576" s="108"/>
      <c r="GBG576" s="108"/>
      <c r="GBH576" s="108"/>
      <c r="GBI576" s="108"/>
      <c r="GBJ576" s="108"/>
      <c r="GBK576" s="108"/>
      <c r="GBL576" s="108"/>
      <c r="GBM576" s="108"/>
      <c r="GBN576" s="108"/>
      <c r="GBO576" s="108"/>
      <c r="GBP576" s="108"/>
      <c r="GBQ576" s="108"/>
      <c r="GBR576" s="108"/>
      <c r="GBS576" s="108"/>
      <c r="GBT576" s="108"/>
      <c r="GBU576" s="108"/>
      <c r="GBV576" s="108"/>
      <c r="GBW576" s="108"/>
      <c r="GBX576" s="108"/>
      <c r="GBY576" s="108"/>
      <c r="GBZ576" s="108"/>
      <c r="GCA576" s="108"/>
      <c r="GCB576" s="108"/>
      <c r="GCC576" s="108"/>
      <c r="GCD576" s="108"/>
      <c r="GCE576" s="108"/>
      <c r="GCF576" s="108"/>
      <c r="GCG576" s="108"/>
      <c r="GCH576" s="108"/>
      <c r="GCI576" s="108"/>
      <c r="GCJ576" s="108"/>
      <c r="GCK576" s="108"/>
      <c r="GCL576" s="108"/>
      <c r="GCM576" s="108"/>
      <c r="GCN576" s="108"/>
      <c r="GCO576" s="108"/>
      <c r="GCP576" s="108"/>
      <c r="GCQ576" s="108"/>
      <c r="GCR576" s="108"/>
      <c r="GCS576" s="108"/>
      <c r="GCT576" s="108"/>
      <c r="GCU576" s="108"/>
      <c r="GCV576" s="108"/>
      <c r="GCW576" s="108"/>
      <c r="GCX576" s="108"/>
      <c r="GCY576" s="108"/>
      <c r="GCZ576" s="108"/>
      <c r="GDA576" s="108"/>
      <c r="GDB576" s="108"/>
      <c r="GDC576" s="108"/>
      <c r="GDD576" s="108"/>
      <c r="GDE576" s="108"/>
      <c r="GDF576" s="108"/>
      <c r="GDG576" s="108"/>
      <c r="GDH576" s="108"/>
      <c r="GDI576" s="108"/>
      <c r="GDJ576" s="108"/>
      <c r="GDK576" s="108"/>
      <c r="GDL576" s="108"/>
      <c r="GDM576" s="108"/>
      <c r="GDN576" s="108"/>
      <c r="GDO576" s="108"/>
      <c r="GDP576" s="108"/>
      <c r="GDQ576" s="108"/>
      <c r="GDR576" s="108"/>
      <c r="GDS576" s="108"/>
      <c r="GDT576" s="108"/>
      <c r="GDU576" s="108"/>
      <c r="GDV576" s="108"/>
      <c r="GDW576" s="108"/>
      <c r="GDX576" s="108"/>
      <c r="GDY576" s="108"/>
      <c r="GDZ576" s="108"/>
      <c r="GEA576" s="108"/>
      <c r="GEB576" s="108"/>
      <c r="GEC576" s="108"/>
      <c r="GED576" s="108"/>
      <c r="GEE576" s="108"/>
      <c r="GEF576" s="108"/>
      <c r="GEG576" s="108"/>
      <c r="GEH576" s="108"/>
      <c r="GEI576" s="108"/>
      <c r="GEJ576" s="108"/>
      <c r="GEK576" s="108"/>
      <c r="GEL576" s="108"/>
      <c r="GEM576" s="108"/>
      <c r="GEN576" s="108"/>
      <c r="GEO576" s="108"/>
      <c r="GEP576" s="108"/>
      <c r="GEQ576" s="108"/>
      <c r="GER576" s="108"/>
      <c r="GES576" s="108"/>
      <c r="GET576" s="108"/>
      <c r="GEU576" s="108"/>
      <c r="GEV576" s="108"/>
      <c r="GEW576" s="108"/>
      <c r="GEX576" s="108"/>
      <c r="GEY576" s="108"/>
      <c r="GEZ576" s="108"/>
      <c r="GFA576" s="108"/>
      <c r="GFB576" s="108"/>
      <c r="GFC576" s="108"/>
      <c r="GFD576" s="108"/>
      <c r="GFE576" s="108"/>
      <c r="GFF576" s="108"/>
      <c r="GFG576" s="108"/>
      <c r="GFH576" s="108"/>
      <c r="GFI576" s="108"/>
      <c r="GFJ576" s="108"/>
      <c r="GFK576" s="108"/>
      <c r="GFL576" s="108"/>
      <c r="GFM576" s="108"/>
      <c r="GFN576" s="108"/>
      <c r="GFO576" s="108"/>
      <c r="GFP576" s="108"/>
      <c r="GFQ576" s="108"/>
      <c r="GFR576" s="108"/>
      <c r="GFS576" s="108"/>
      <c r="GFT576" s="108"/>
      <c r="GFU576" s="108"/>
      <c r="GFV576" s="108"/>
      <c r="GFW576" s="108"/>
      <c r="GFX576" s="108"/>
      <c r="GFY576" s="108"/>
      <c r="GFZ576" s="108"/>
      <c r="GGA576" s="108"/>
      <c r="GGB576" s="108"/>
      <c r="GGC576" s="108"/>
      <c r="GGD576" s="108"/>
      <c r="GGE576" s="108"/>
      <c r="GGF576" s="108"/>
      <c r="GGG576" s="108"/>
      <c r="GGH576" s="108"/>
      <c r="GGI576" s="108"/>
      <c r="GGJ576" s="108"/>
      <c r="GGK576" s="108"/>
      <c r="GGL576" s="108"/>
      <c r="GGM576" s="108"/>
      <c r="GGN576" s="108"/>
      <c r="GGO576" s="108"/>
      <c r="GGP576" s="108"/>
      <c r="GGQ576" s="108"/>
      <c r="GGR576" s="108"/>
      <c r="GGS576" s="108"/>
      <c r="GGT576" s="108"/>
      <c r="GGU576" s="108"/>
      <c r="GGV576" s="108"/>
      <c r="GGW576" s="108"/>
      <c r="GGX576" s="108"/>
      <c r="GGY576" s="108"/>
      <c r="GGZ576" s="108"/>
      <c r="GHA576" s="108"/>
      <c r="GHB576" s="108"/>
      <c r="GHC576" s="108"/>
      <c r="GHD576" s="108"/>
      <c r="GHE576" s="108"/>
      <c r="GHF576" s="108"/>
      <c r="GHG576" s="108"/>
      <c r="GHH576" s="108"/>
      <c r="GHI576" s="108"/>
      <c r="GHJ576" s="108"/>
      <c r="GHK576" s="108"/>
      <c r="GHL576" s="108"/>
      <c r="GHM576" s="108"/>
      <c r="GHN576" s="108"/>
      <c r="GHO576" s="108"/>
      <c r="GHP576" s="108"/>
      <c r="GHQ576" s="108"/>
      <c r="GHR576" s="108"/>
      <c r="GHS576" s="108"/>
      <c r="GHT576" s="108"/>
      <c r="GHU576" s="108"/>
      <c r="GHV576" s="108"/>
      <c r="GHW576" s="108"/>
      <c r="GHX576" s="108"/>
      <c r="GHY576" s="108"/>
      <c r="GHZ576" s="108"/>
      <c r="GIA576" s="108"/>
      <c r="GIB576" s="108"/>
      <c r="GIC576" s="108"/>
      <c r="GID576" s="108"/>
      <c r="GIE576" s="108"/>
      <c r="GIF576" s="108"/>
      <c r="GIG576" s="108"/>
      <c r="GIH576" s="108"/>
      <c r="GII576" s="108"/>
      <c r="GIJ576" s="108"/>
      <c r="GIK576" s="108"/>
      <c r="GIL576" s="108"/>
      <c r="GIM576" s="108"/>
      <c r="GIN576" s="108"/>
      <c r="GIO576" s="108"/>
      <c r="GIP576" s="108"/>
      <c r="GIQ576" s="108"/>
      <c r="GIR576" s="108"/>
      <c r="GIS576" s="108"/>
      <c r="GIT576" s="108"/>
      <c r="GIU576" s="108"/>
      <c r="GIV576" s="108"/>
      <c r="GIW576" s="108"/>
      <c r="GIX576" s="108"/>
      <c r="GIY576" s="108"/>
      <c r="GIZ576" s="108"/>
      <c r="GJA576" s="108"/>
      <c r="GJB576" s="108"/>
      <c r="GJC576" s="108"/>
      <c r="GJD576" s="108"/>
      <c r="GJE576" s="108"/>
      <c r="GJF576" s="108"/>
      <c r="GJG576" s="108"/>
      <c r="GJH576" s="108"/>
      <c r="GJI576" s="108"/>
      <c r="GJJ576" s="108"/>
      <c r="GJK576" s="108"/>
      <c r="GJL576" s="108"/>
      <c r="GJM576" s="108"/>
      <c r="GJN576" s="108"/>
      <c r="GJO576" s="108"/>
      <c r="GJP576" s="108"/>
      <c r="GJQ576" s="108"/>
      <c r="GJR576" s="108"/>
      <c r="GJS576" s="108"/>
      <c r="GJT576" s="108"/>
      <c r="GJU576" s="108"/>
      <c r="GJV576" s="108"/>
      <c r="GJW576" s="108"/>
      <c r="GJX576" s="108"/>
      <c r="GJY576" s="108"/>
      <c r="GJZ576" s="108"/>
      <c r="GKA576" s="108"/>
      <c r="GKB576" s="108"/>
      <c r="GKC576" s="108"/>
      <c r="GKD576" s="108"/>
      <c r="GKE576" s="108"/>
      <c r="GKF576" s="108"/>
      <c r="GKG576" s="108"/>
      <c r="GKH576" s="108"/>
      <c r="GKI576" s="108"/>
      <c r="GKJ576" s="108"/>
      <c r="GKK576" s="108"/>
      <c r="GKL576" s="108"/>
      <c r="GKM576" s="108"/>
      <c r="GKN576" s="108"/>
      <c r="GKO576" s="108"/>
      <c r="GKP576" s="108"/>
      <c r="GKQ576" s="108"/>
      <c r="GKR576" s="108"/>
      <c r="GKS576" s="108"/>
      <c r="GKT576" s="108"/>
      <c r="GKU576" s="108"/>
      <c r="GKV576" s="108"/>
      <c r="GKW576" s="108"/>
      <c r="GKX576" s="108"/>
      <c r="GKY576" s="108"/>
      <c r="GKZ576" s="108"/>
      <c r="GLA576" s="108"/>
      <c r="GLB576" s="108"/>
      <c r="GLC576" s="108"/>
      <c r="GLD576" s="108"/>
      <c r="GLE576" s="108"/>
      <c r="GLF576" s="108"/>
      <c r="GLG576" s="108"/>
      <c r="GLH576" s="108"/>
      <c r="GLI576" s="108"/>
      <c r="GLJ576" s="108"/>
      <c r="GLK576" s="108"/>
      <c r="GLL576" s="108"/>
      <c r="GLM576" s="108"/>
      <c r="GLN576" s="108"/>
      <c r="GLO576" s="108"/>
      <c r="GLP576" s="108"/>
      <c r="GLQ576" s="108"/>
      <c r="GLR576" s="108"/>
      <c r="GLS576" s="108"/>
      <c r="GLT576" s="108"/>
      <c r="GLU576" s="108"/>
      <c r="GLV576" s="108"/>
      <c r="GLW576" s="108"/>
      <c r="GLX576" s="108"/>
      <c r="GLY576" s="108"/>
      <c r="GLZ576" s="108"/>
      <c r="GMA576" s="108"/>
      <c r="GMB576" s="108"/>
      <c r="GMC576" s="108"/>
      <c r="GMD576" s="108"/>
      <c r="GME576" s="108"/>
      <c r="GMF576" s="108"/>
      <c r="GMG576" s="108"/>
      <c r="GMH576" s="108"/>
      <c r="GMI576" s="108"/>
      <c r="GMJ576" s="108"/>
      <c r="GMK576" s="108"/>
      <c r="GML576" s="108"/>
      <c r="GMM576" s="108"/>
      <c r="GMN576" s="108"/>
      <c r="GMO576" s="108"/>
      <c r="GMP576" s="108"/>
      <c r="GMQ576" s="108"/>
      <c r="GMR576" s="108"/>
      <c r="GMS576" s="108"/>
      <c r="GMT576" s="108"/>
      <c r="GMU576" s="108"/>
      <c r="GMV576" s="108"/>
      <c r="GMW576" s="108"/>
      <c r="GMX576" s="108"/>
      <c r="GMY576" s="108"/>
      <c r="GMZ576" s="108"/>
      <c r="GNA576" s="108"/>
      <c r="GNB576" s="108"/>
      <c r="GNC576" s="108"/>
      <c r="GND576" s="108"/>
      <c r="GNE576" s="108"/>
      <c r="GNF576" s="108"/>
      <c r="GNG576" s="108"/>
      <c r="GNH576" s="108"/>
      <c r="GNI576" s="108"/>
      <c r="GNJ576" s="108"/>
      <c r="GNK576" s="108"/>
      <c r="GNL576" s="108"/>
      <c r="GNM576" s="108"/>
      <c r="GNN576" s="108"/>
      <c r="GNO576" s="108"/>
      <c r="GNP576" s="108"/>
      <c r="GNQ576" s="108"/>
      <c r="GNR576" s="108"/>
      <c r="GNS576" s="108"/>
      <c r="GNT576" s="108"/>
      <c r="GNU576" s="108"/>
      <c r="GNV576" s="108"/>
      <c r="GNW576" s="108"/>
      <c r="GNX576" s="108"/>
      <c r="GNY576" s="108"/>
      <c r="GNZ576" s="108"/>
      <c r="GOA576" s="108"/>
      <c r="GOB576" s="108"/>
      <c r="GOC576" s="108"/>
      <c r="GOD576" s="108"/>
      <c r="GOE576" s="108"/>
      <c r="GOF576" s="108"/>
      <c r="GOG576" s="108"/>
      <c r="GOH576" s="108"/>
      <c r="GOI576" s="108"/>
      <c r="GOJ576" s="108"/>
      <c r="GOK576" s="108"/>
      <c r="GOL576" s="108"/>
      <c r="GOM576" s="108"/>
      <c r="GON576" s="108"/>
      <c r="GOO576" s="108"/>
      <c r="GOP576" s="108"/>
      <c r="GOQ576" s="108"/>
      <c r="GOR576" s="108"/>
      <c r="GOS576" s="108"/>
      <c r="GOT576" s="108"/>
      <c r="GOU576" s="108"/>
      <c r="GOV576" s="108"/>
      <c r="GOW576" s="108"/>
      <c r="GOX576" s="108"/>
      <c r="GOY576" s="108"/>
      <c r="GOZ576" s="108"/>
      <c r="GPA576" s="108"/>
      <c r="GPB576" s="108"/>
      <c r="GPC576" s="108"/>
      <c r="GPD576" s="108"/>
      <c r="GPE576" s="108"/>
      <c r="GPF576" s="108"/>
      <c r="GPG576" s="108"/>
      <c r="GPH576" s="108"/>
      <c r="GPI576" s="108"/>
      <c r="GPJ576" s="108"/>
      <c r="GPK576" s="108"/>
      <c r="GPL576" s="108"/>
      <c r="GPM576" s="108"/>
      <c r="GPN576" s="108"/>
      <c r="GPO576" s="108"/>
      <c r="GPP576" s="108"/>
      <c r="GPQ576" s="108"/>
      <c r="GPR576" s="108"/>
      <c r="GPS576" s="108"/>
      <c r="GPT576" s="108"/>
      <c r="GPU576" s="108"/>
      <c r="GPV576" s="108"/>
      <c r="GPW576" s="108"/>
      <c r="GPX576" s="108"/>
      <c r="GPY576" s="108"/>
      <c r="GPZ576" s="108"/>
      <c r="GQA576" s="108"/>
      <c r="GQB576" s="108"/>
      <c r="GQC576" s="108"/>
      <c r="GQD576" s="108"/>
      <c r="GQE576" s="108"/>
      <c r="GQF576" s="108"/>
      <c r="GQG576" s="108"/>
      <c r="GQH576" s="108"/>
      <c r="GQI576" s="108"/>
      <c r="GQJ576" s="108"/>
      <c r="GQK576" s="108"/>
      <c r="GQL576" s="108"/>
      <c r="GQM576" s="108"/>
      <c r="GQN576" s="108"/>
      <c r="GQO576" s="108"/>
      <c r="GQP576" s="108"/>
      <c r="GQQ576" s="108"/>
      <c r="GQR576" s="108"/>
      <c r="GQS576" s="108"/>
      <c r="GQT576" s="108"/>
      <c r="GQU576" s="108"/>
      <c r="GQV576" s="108"/>
      <c r="GQW576" s="108"/>
      <c r="GQX576" s="108"/>
      <c r="GQY576" s="108"/>
      <c r="GQZ576" s="108"/>
      <c r="GRA576" s="108"/>
      <c r="GRB576" s="108"/>
      <c r="GRC576" s="108"/>
      <c r="GRD576" s="108"/>
      <c r="GRE576" s="108"/>
      <c r="GRF576" s="108"/>
      <c r="GRG576" s="108"/>
      <c r="GRH576" s="108"/>
      <c r="GRI576" s="108"/>
      <c r="GRJ576" s="108"/>
      <c r="GRK576" s="108"/>
      <c r="GRL576" s="108"/>
      <c r="GRM576" s="108"/>
      <c r="GRN576" s="108"/>
      <c r="GRO576" s="108"/>
      <c r="GRP576" s="108"/>
      <c r="GRQ576" s="108"/>
      <c r="GRR576" s="108"/>
      <c r="GRS576" s="108"/>
      <c r="GRT576" s="108"/>
      <c r="GRU576" s="108"/>
      <c r="GRV576" s="108"/>
      <c r="GRW576" s="108"/>
      <c r="GRX576" s="108"/>
      <c r="GRY576" s="108"/>
      <c r="GRZ576" s="108"/>
      <c r="GSA576" s="108"/>
      <c r="GSB576" s="108"/>
      <c r="GSC576" s="108"/>
      <c r="GSD576" s="108"/>
      <c r="GSE576" s="108"/>
      <c r="GSF576" s="108"/>
      <c r="GSG576" s="108"/>
      <c r="GSH576" s="108"/>
      <c r="GSI576" s="108"/>
      <c r="GSJ576" s="108"/>
      <c r="GSK576" s="108"/>
      <c r="GSL576" s="108"/>
      <c r="GSM576" s="108"/>
      <c r="GSN576" s="108"/>
      <c r="GSO576" s="108"/>
      <c r="GSP576" s="108"/>
      <c r="GSQ576" s="108"/>
      <c r="GSR576" s="108"/>
      <c r="GSS576" s="108"/>
      <c r="GST576" s="108"/>
      <c r="GSU576" s="108"/>
      <c r="GSV576" s="108"/>
      <c r="GSW576" s="108"/>
      <c r="GSX576" s="108"/>
      <c r="GSY576" s="108"/>
      <c r="GSZ576" s="108"/>
      <c r="GTA576" s="108"/>
      <c r="GTB576" s="108"/>
      <c r="GTC576" s="108"/>
      <c r="GTD576" s="108"/>
      <c r="GTE576" s="108"/>
      <c r="GTF576" s="108"/>
      <c r="GTG576" s="108"/>
      <c r="GTH576" s="108"/>
      <c r="GTI576" s="108"/>
      <c r="GTJ576" s="108"/>
      <c r="GTK576" s="108"/>
      <c r="GTL576" s="108"/>
      <c r="GTM576" s="108"/>
      <c r="GTN576" s="108"/>
      <c r="GTO576" s="108"/>
      <c r="GTP576" s="108"/>
      <c r="GTQ576" s="108"/>
      <c r="GTR576" s="108"/>
      <c r="GTS576" s="108"/>
      <c r="GTT576" s="108"/>
      <c r="GTU576" s="108"/>
      <c r="GTV576" s="108"/>
      <c r="GTW576" s="108"/>
      <c r="GTX576" s="108"/>
      <c r="GTY576" s="108"/>
      <c r="GTZ576" s="108"/>
      <c r="GUA576" s="108"/>
      <c r="GUB576" s="108"/>
      <c r="GUC576" s="108"/>
      <c r="GUD576" s="108"/>
      <c r="GUE576" s="108"/>
      <c r="GUF576" s="108"/>
      <c r="GUG576" s="108"/>
      <c r="GUH576" s="108"/>
      <c r="GUI576" s="108"/>
      <c r="GUJ576" s="108"/>
      <c r="GUK576" s="108"/>
      <c r="GUL576" s="108"/>
      <c r="GUM576" s="108"/>
      <c r="GUN576" s="108"/>
      <c r="GUO576" s="108"/>
      <c r="GUP576" s="108"/>
      <c r="GUQ576" s="108"/>
      <c r="GUR576" s="108"/>
      <c r="GUS576" s="108"/>
      <c r="GUT576" s="108"/>
      <c r="GUU576" s="108"/>
      <c r="GUV576" s="108"/>
      <c r="GUW576" s="108"/>
      <c r="GUX576" s="108"/>
      <c r="GUY576" s="108"/>
      <c r="GUZ576" s="108"/>
      <c r="GVA576" s="108"/>
      <c r="GVB576" s="108"/>
      <c r="GVC576" s="108"/>
      <c r="GVD576" s="108"/>
      <c r="GVE576" s="108"/>
      <c r="GVF576" s="108"/>
      <c r="GVG576" s="108"/>
      <c r="GVH576" s="108"/>
      <c r="GVI576" s="108"/>
      <c r="GVJ576" s="108"/>
      <c r="GVK576" s="108"/>
      <c r="GVL576" s="108"/>
      <c r="GVM576" s="108"/>
      <c r="GVN576" s="108"/>
      <c r="GVO576" s="108"/>
      <c r="GVP576" s="108"/>
      <c r="GVQ576" s="108"/>
      <c r="GVR576" s="108"/>
      <c r="GVS576" s="108"/>
      <c r="GVT576" s="108"/>
      <c r="GVU576" s="108"/>
      <c r="GVV576" s="108"/>
      <c r="GVW576" s="108"/>
      <c r="GVX576" s="108"/>
      <c r="GVY576" s="108"/>
      <c r="GVZ576" s="108"/>
      <c r="GWA576" s="108"/>
      <c r="GWB576" s="108"/>
      <c r="GWC576" s="108"/>
      <c r="GWD576" s="108"/>
      <c r="GWE576" s="108"/>
      <c r="GWF576" s="108"/>
      <c r="GWG576" s="108"/>
      <c r="GWH576" s="108"/>
      <c r="GWI576" s="108"/>
      <c r="GWJ576" s="108"/>
      <c r="GWK576" s="108"/>
      <c r="GWL576" s="108"/>
      <c r="GWM576" s="108"/>
      <c r="GWN576" s="108"/>
      <c r="GWO576" s="108"/>
      <c r="GWP576" s="108"/>
      <c r="GWQ576" s="108"/>
      <c r="GWR576" s="108"/>
      <c r="GWS576" s="108"/>
      <c r="GWT576" s="108"/>
      <c r="GWU576" s="108"/>
      <c r="GWV576" s="108"/>
      <c r="GWW576" s="108"/>
      <c r="GWX576" s="108"/>
      <c r="GWY576" s="108"/>
      <c r="GWZ576" s="108"/>
      <c r="GXA576" s="108"/>
      <c r="GXB576" s="108"/>
      <c r="GXC576" s="108"/>
      <c r="GXD576" s="108"/>
      <c r="GXE576" s="108"/>
      <c r="GXF576" s="108"/>
      <c r="GXG576" s="108"/>
      <c r="GXH576" s="108"/>
      <c r="GXI576" s="108"/>
      <c r="GXJ576" s="108"/>
      <c r="GXK576" s="108"/>
      <c r="GXL576" s="108"/>
      <c r="GXM576" s="108"/>
      <c r="GXN576" s="108"/>
      <c r="GXO576" s="108"/>
      <c r="GXP576" s="108"/>
      <c r="GXQ576" s="108"/>
      <c r="GXR576" s="108"/>
      <c r="GXS576" s="108"/>
      <c r="GXT576" s="108"/>
      <c r="GXU576" s="108"/>
      <c r="GXV576" s="108"/>
      <c r="GXW576" s="108"/>
      <c r="GXX576" s="108"/>
      <c r="GXY576" s="108"/>
      <c r="GXZ576" s="108"/>
      <c r="GYA576" s="108"/>
      <c r="GYB576" s="108"/>
      <c r="GYC576" s="108"/>
      <c r="GYD576" s="108"/>
      <c r="GYE576" s="108"/>
      <c r="GYF576" s="108"/>
      <c r="GYG576" s="108"/>
      <c r="GYH576" s="108"/>
      <c r="GYI576" s="108"/>
      <c r="GYJ576" s="108"/>
      <c r="GYK576" s="108"/>
      <c r="GYL576" s="108"/>
      <c r="GYM576" s="108"/>
      <c r="GYN576" s="108"/>
      <c r="GYO576" s="108"/>
      <c r="GYP576" s="108"/>
      <c r="GYQ576" s="108"/>
      <c r="GYR576" s="108"/>
      <c r="GYS576" s="108"/>
      <c r="GYT576" s="108"/>
      <c r="GYU576" s="108"/>
      <c r="GYV576" s="108"/>
      <c r="GYW576" s="108"/>
      <c r="GYX576" s="108"/>
      <c r="GYY576" s="108"/>
      <c r="GYZ576" s="108"/>
      <c r="GZA576" s="108"/>
      <c r="GZB576" s="108"/>
      <c r="GZC576" s="108"/>
      <c r="GZD576" s="108"/>
      <c r="GZE576" s="108"/>
      <c r="GZF576" s="108"/>
      <c r="GZG576" s="108"/>
      <c r="GZH576" s="108"/>
      <c r="GZI576" s="108"/>
      <c r="GZJ576" s="108"/>
      <c r="GZK576" s="108"/>
      <c r="GZL576" s="108"/>
      <c r="GZM576" s="108"/>
      <c r="GZN576" s="108"/>
      <c r="GZO576" s="108"/>
      <c r="GZP576" s="108"/>
      <c r="GZQ576" s="108"/>
      <c r="GZR576" s="108"/>
      <c r="GZS576" s="108"/>
      <c r="GZT576" s="108"/>
      <c r="GZU576" s="108"/>
      <c r="GZV576" s="108"/>
      <c r="GZW576" s="108"/>
      <c r="GZX576" s="108"/>
      <c r="GZY576" s="108"/>
      <c r="GZZ576" s="108"/>
      <c r="HAA576" s="108"/>
      <c r="HAB576" s="108"/>
      <c r="HAC576" s="108"/>
      <c r="HAD576" s="108"/>
      <c r="HAE576" s="108"/>
      <c r="HAF576" s="108"/>
      <c r="HAG576" s="108"/>
      <c r="HAH576" s="108"/>
      <c r="HAI576" s="108"/>
      <c r="HAJ576" s="108"/>
      <c r="HAK576" s="108"/>
      <c r="HAL576" s="108"/>
      <c r="HAM576" s="108"/>
      <c r="HAN576" s="108"/>
      <c r="HAO576" s="108"/>
      <c r="HAP576" s="108"/>
      <c r="HAQ576" s="108"/>
      <c r="HAR576" s="108"/>
      <c r="HAS576" s="108"/>
      <c r="HAT576" s="108"/>
      <c r="HAU576" s="108"/>
      <c r="HAV576" s="108"/>
      <c r="HAW576" s="108"/>
      <c r="HAX576" s="108"/>
      <c r="HAY576" s="108"/>
      <c r="HAZ576" s="108"/>
      <c r="HBA576" s="108"/>
      <c r="HBB576" s="108"/>
      <c r="HBC576" s="108"/>
      <c r="HBD576" s="108"/>
      <c r="HBE576" s="108"/>
      <c r="HBF576" s="108"/>
      <c r="HBG576" s="108"/>
      <c r="HBH576" s="108"/>
      <c r="HBI576" s="108"/>
      <c r="HBJ576" s="108"/>
      <c r="HBK576" s="108"/>
      <c r="HBL576" s="108"/>
      <c r="HBM576" s="108"/>
      <c r="HBN576" s="108"/>
      <c r="HBO576" s="108"/>
      <c r="HBP576" s="108"/>
      <c r="HBQ576" s="108"/>
      <c r="HBR576" s="108"/>
      <c r="HBS576" s="108"/>
      <c r="HBT576" s="108"/>
      <c r="HBU576" s="108"/>
      <c r="HBV576" s="108"/>
      <c r="HBW576" s="108"/>
      <c r="HBX576" s="108"/>
      <c r="HBY576" s="108"/>
      <c r="HBZ576" s="108"/>
      <c r="HCA576" s="108"/>
      <c r="HCB576" s="108"/>
      <c r="HCC576" s="108"/>
      <c r="HCD576" s="108"/>
      <c r="HCE576" s="108"/>
      <c r="HCF576" s="108"/>
      <c r="HCG576" s="108"/>
      <c r="HCH576" s="108"/>
      <c r="HCI576" s="108"/>
      <c r="HCJ576" s="108"/>
      <c r="HCK576" s="108"/>
      <c r="HCL576" s="108"/>
      <c r="HCM576" s="108"/>
      <c r="HCN576" s="108"/>
      <c r="HCO576" s="108"/>
      <c r="HCP576" s="108"/>
      <c r="HCQ576" s="108"/>
      <c r="HCR576" s="108"/>
      <c r="HCS576" s="108"/>
      <c r="HCT576" s="108"/>
      <c r="HCU576" s="108"/>
      <c r="HCV576" s="108"/>
      <c r="HCW576" s="108"/>
      <c r="HCX576" s="108"/>
      <c r="HCY576" s="108"/>
      <c r="HCZ576" s="108"/>
      <c r="HDA576" s="108"/>
      <c r="HDB576" s="108"/>
      <c r="HDC576" s="108"/>
      <c r="HDD576" s="108"/>
      <c r="HDE576" s="108"/>
      <c r="HDF576" s="108"/>
      <c r="HDG576" s="108"/>
      <c r="HDH576" s="108"/>
      <c r="HDI576" s="108"/>
      <c r="HDJ576" s="108"/>
      <c r="HDK576" s="108"/>
      <c r="HDL576" s="108"/>
      <c r="HDM576" s="108"/>
      <c r="HDN576" s="108"/>
      <c r="HDO576" s="108"/>
      <c r="HDP576" s="108"/>
      <c r="HDQ576" s="108"/>
      <c r="HDR576" s="108"/>
      <c r="HDS576" s="108"/>
      <c r="HDT576" s="108"/>
      <c r="HDU576" s="108"/>
      <c r="HDV576" s="108"/>
      <c r="HDW576" s="108"/>
      <c r="HDX576" s="108"/>
      <c r="HDY576" s="108"/>
      <c r="HDZ576" s="108"/>
      <c r="HEA576" s="108"/>
      <c r="HEB576" s="108"/>
      <c r="HEC576" s="108"/>
      <c r="HED576" s="108"/>
      <c r="HEE576" s="108"/>
      <c r="HEF576" s="108"/>
      <c r="HEG576" s="108"/>
      <c r="HEH576" s="108"/>
      <c r="HEI576" s="108"/>
      <c r="HEJ576" s="108"/>
      <c r="HEK576" s="108"/>
      <c r="HEL576" s="108"/>
      <c r="HEM576" s="108"/>
      <c r="HEN576" s="108"/>
      <c r="HEO576" s="108"/>
      <c r="HEP576" s="108"/>
      <c r="HEQ576" s="108"/>
      <c r="HER576" s="108"/>
      <c r="HES576" s="108"/>
      <c r="HET576" s="108"/>
      <c r="HEU576" s="108"/>
      <c r="HEV576" s="108"/>
      <c r="HEW576" s="108"/>
      <c r="HEX576" s="108"/>
      <c r="HEY576" s="108"/>
      <c r="HEZ576" s="108"/>
      <c r="HFA576" s="108"/>
      <c r="HFB576" s="108"/>
      <c r="HFC576" s="108"/>
      <c r="HFD576" s="108"/>
      <c r="HFE576" s="108"/>
      <c r="HFF576" s="108"/>
      <c r="HFG576" s="108"/>
      <c r="HFH576" s="108"/>
      <c r="HFI576" s="108"/>
      <c r="HFJ576" s="108"/>
      <c r="HFK576" s="108"/>
      <c r="HFL576" s="108"/>
      <c r="HFM576" s="108"/>
      <c r="HFN576" s="108"/>
      <c r="HFO576" s="108"/>
      <c r="HFP576" s="108"/>
      <c r="HFQ576" s="108"/>
      <c r="HFR576" s="108"/>
      <c r="HFS576" s="108"/>
      <c r="HFT576" s="108"/>
      <c r="HFU576" s="108"/>
      <c r="HFV576" s="108"/>
      <c r="HFW576" s="108"/>
      <c r="HFX576" s="108"/>
      <c r="HFY576" s="108"/>
      <c r="HFZ576" s="108"/>
      <c r="HGA576" s="108"/>
      <c r="HGB576" s="108"/>
      <c r="HGC576" s="108"/>
      <c r="HGD576" s="108"/>
      <c r="HGE576" s="108"/>
      <c r="HGF576" s="108"/>
      <c r="HGG576" s="108"/>
      <c r="HGH576" s="108"/>
      <c r="HGI576" s="108"/>
      <c r="HGJ576" s="108"/>
      <c r="HGK576" s="108"/>
      <c r="HGL576" s="108"/>
      <c r="HGM576" s="108"/>
      <c r="HGN576" s="108"/>
      <c r="HGO576" s="108"/>
      <c r="HGP576" s="108"/>
      <c r="HGQ576" s="108"/>
      <c r="HGR576" s="108"/>
      <c r="HGS576" s="108"/>
      <c r="HGT576" s="108"/>
      <c r="HGU576" s="108"/>
      <c r="HGV576" s="108"/>
      <c r="HGW576" s="108"/>
      <c r="HGX576" s="108"/>
      <c r="HGY576" s="108"/>
      <c r="HGZ576" s="108"/>
      <c r="HHA576" s="108"/>
      <c r="HHB576" s="108"/>
      <c r="HHC576" s="108"/>
      <c r="HHD576" s="108"/>
      <c r="HHE576" s="108"/>
      <c r="HHF576" s="108"/>
      <c r="HHG576" s="108"/>
      <c r="HHH576" s="108"/>
      <c r="HHI576" s="108"/>
      <c r="HHJ576" s="108"/>
      <c r="HHK576" s="108"/>
      <c r="HHL576" s="108"/>
      <c r="HHM576" s="108"/>
      <c r="HHN576" s="108"/>
      <c r="HHO576" s="108"/>
      <c r="HHP576" s="108"/>
      <c r="HHQ576" s="108"/>
      <c r="HHR576" s="108"/>
      <c r="HHS576" s="108"/>
      <c r="HHT576" s="108"/>
      <c r="HHU576" s="108"/>
      <c r="HHV576" s="108"/>
      <c r="HHW576" s="108"/>
      <c r="HHX576" s="108"/>
      <c r="HHY576" s="108"/>
      <c r="HHZ576" s="108"/>
      <c r="HIA576" s="108"/>
      <c r="HIB576" s="108"/>
      <c r="HIC576" s="108"/>
      <c r="HID576" s="108"/>
      <c r="HIE576" s="108"/>
      <c r="HIF576" s="108"/>
      <c r="HIG576" s="108"/>
      <c r="HIH576" s="108"/>
      <c r="HII576" s="108"/>
      <c r="HIJ576" s="108"/>
      <c r="HIK576" s="108"/>
      <c r="HIL576" s="108"/>
      <c r="HIM576" s="108"/>
      <c r="HIN576" s="108"/>
      <c r="HIO576" s="108"/>
      <c r="HIP576" s="108"/>
      <c r="HIQ576" s="108"/>
      <c r="HIR576" s="108"/>
      <c r="HIS576" s="108"/>
      <c r="HIT576" s="108"/>
      <c r="HIU576" s="108"/>
      <c r="HIV576" s="108"/>
      <c r="HIW576" s="108"/>
      <c r="HIX576" s="108"/>
      <c r="HIY576" s="108"/>
      <c r="HIZ576" s="108"/>
      <c r="HJA576" s="108"/>
      <c r="HJB576" s="108"/>
      <c r="HJC576" s="108"/>
      <c r="HJD576" s="108"/>
      <c r="HJE576" s="108"/>
      <c r="HJF576" s="108"/>
      <c r="HJG576" s="108"/>
      <c r="HJH576" s="108"/>
      <c r="HJI576" s="108"/>
      <c r="HJJ576" s="108"/>
      <c r="HJK576" s="108"/>
      <c r="HJL576" s="108"/>
      <c r="HJM576" s="108"/>
      <c r="HJN576" s="108"/>
      <c r="HJO576" s="108"/>
      <c r="HJP576" s="108"/>
      <c r="HJQ576" s="108"/>
      <c r="HJR576" s="108"/>
      <c r="HJS576" s="108"/>
      <c r="HJT576" s="108"/>
      <c r="HJU576" s="108"/>
      <c r="HJV576" s="108"/>
      <c r="HJW576" s="108"/>
      <c r="HJX576" s="108"/>
      <c r="HJY576" s="108"/>
      <c r="HJZ576" s="108"/>
      <c r="HKA576" s="108"/>
      <c r="HKB576" s="108"/>
      <c r="HKC576" s="108"/>
      <c r="HKD576" s="108"/>
      <c r="HKE576" s="108"/>
      <c r="HKF576" s="108"/>
      <c r="HKG576" s="108"/>
      <c r="HKH576" s="108"/>
      <c r="HKI576" s="108"/>
      <c r="HKJ576" s="108"/>
      <c r="HKK576" s="108"/>
      <c r="HKL576" s="108"/>
      <c r="HKM576" s="108"/>
      <c r="HKN576" s="108"/>
      <c r="HKO576" s="108"/>
      <c r="HKP576" s="108"/>
      <c r="HKQ576" s="108"/>
      <c r="HKR576" s="108"/>
      <c r="HKS576" s="108"/>
      <c r="HKT576" s="108"/>
      <c r="HKU576" s="108"/>
      <c r="HKV576" s="108"/>
      <c r="HKW576" s="108"/>
      <c r="HKX576" s="108"/>
      <c r="HKY576" s="108"/>
      <c r="HKZ576" s="108"/>
      <c r="HLA576" s="108"/>
      <c r="HLB576" s="108"/>
      <c r="HLC576" s="108"/>
      <c r="HLD576" s="108"/>
      <c r="HLE576" s="108"/>
      <c r="HLF576" s="108"/>
      <c r="HLG576" s="108"/>
      <c r="HLH576" s="108"/>
      <c r="HLI576" s="108"/>
      <c r="HLJ576" s="108"/>
      <c r="HLK576" s="108"/>
      <c r="HLL576" s="108"/>
      <c r="HLM576" s="108"/>
      <c r="HLN576" s="108"/>
      <c r="HLO576" s="108"/>
      <c r="HLP576" s="108"/>
      <c r="HLQ576" s="108"/>
      <c r="HLR576" s="108"/>
      <c r="HLS576" s="108"/>
      <c r="HLT576" s="108"/>
      <c r="HLU576" s="108"/>
      <c r="HLV576" s="108"/>
      <c r="HLW576" s="108"/>
      <c r="HLX576" s="108"/>
      <c r="HLY576" s="108"/>
      <c r="HLZ576" s="108"/>
      <c r="HMA576" s="108"/>
      <c r="HMB576" s="108"/>
      <c r="HMC576" s="108"/>
      <c r="HMD576" s="108"/>
      <c r="HME576" s="108"/>
      <c r="HMF576" s="108"/>
      <c r="HMG576" s="108"/>
      <c r="HMH576" s="108"/>
      <c r="HMI576" s="108"/>
      <c r="HMJ576" s="108"/>
      <c r="HMK576" s="108"/>
      <c r="HML576" s="108"/>
      <c r="HMM576" s="108"/>
      <c r="HMN576" s="108"/>
      <c r="HMO576" s="108"/>
      <c r="HMP576" s="108"/>
      <c r="HMQ576" s="108"/>
      <c r="HMR576" s="108"/>
      <c r="HMS576" s="108"/>
      <c r="HMT576" s="108"/>
      <c r="HMU576" s="108"/>
      <c r="HMV576" s="108"/>
      <c r="HMW576" s="108"/>
      <c r="HMX576" s="108"/>
      <c r="HMY576" s="108"/>
      <c r="HMZ576" s="108"/>
      <c r="HNA576" s="108"/>
      <c r="HNB576" s="108"/>
      <c r="HNC576" s="108"/>
      <c r="HND576" s="108"/>
      <c r="HNE576" s="108"/>
      <c r="HNF576" s="108"/>
      <c r="HNG576" s="108"/>
      <c r="HNH576" s="108"/>
      <c r="HNI576" s="108"/>
      <c r="HNJ576" s="108"/>
      <c r="HNK576" s="108"/>
      <c r="HNL576" s="108"/>
      <c r="HNM576" s="108"/>
      <c r="HNN576" s="108"/>
      <c r="HNO576" s="108"/>
      <c r="HNP576" s="108"/>
      <c r="HNQ576" s="108"/>
      <c r="HNR576" s="108"/>
      <c r="HNS576" s="108"/>
      <c r="HNT576" s="108"/>
      <c r="HNU576" s="108"/>
      <c r="HNV576" s="108"/>
      <c r="HNW576" s="108"/>
      <c r="HNX576" s="108"/>
      <c r="HNY576" s="108"/>
      <c r="HNZ576" s="108"/>
      <c r="HOA576" s="108"/>
      <c r="HOB576" s="108"/>
      <c r="HOC576" s="108"/>
      <c r="HOD576" s="108"/>
      <c r="HOE576" s="108"/>
      <c r="HOF576" s="108"/>
      <c r="HOG576" s="108"/>
      <c r="HOH576" s="108"/>
      <c r="HOI576" s="108"/>
      <c r="HOJ576" s="108"/>
      <c r="HOK576" s="108"/>
      <c r="HOL576" s="108"/>
      <c r="HOM576" s="108"/>
      <c r="HON576" s="108"/>
      <c r="HOO576" s="108"/>
      <c r="HOP576" s="108"/>
      <c r="HOQ576" s="108"/>
      <c r="HOR576" s="108"/>
      <c r="HOS576" s="108"/>
      <c r="HOT576" s="108"/>
      <c r="HOU576" s="108"/>
      <c r="HOV576" s="108"/>
      <c r="HOW576" s="108"/>
      <c r="HOX576" s="108"/>
      <c r="HOY576" s="108"/>
      <c r="HOZ576" s="108"/>
      <c r="HPA576" s="108"/>
      <c r="HPB576" s="108"/>
      <c r="HPC576" s="108"/>
      <c r="HPD576" s="108"/>
      <c r="HPE576" s="108"/>
      <c r="HPF576" s="108"/>
      <c r="HPG576" s="108"/>
      <c r="HPH576" s="108"/>
      <c r="HPI576" s="108"/>
      <c r="HPJ576" s="108"/>
      <c r="HPK576" s="108"/>
      <c r="HPL576" s="108"/>
      <c r="HPM576" s="108"/>
      <c r="HPN576" s="108"/>
      <c r="HPO576" s="108"/>
      <c r="HPP576" s="108"/>
      <c r="HPQ576" s="108"/>
      <c r="HPR576" s="108"/>
      <c r="HPS576" s="108"/>
      <c r="HPT576" s="108"/>
      <c r="HPU576" s="108"/>
      <c r="HPV576" s="108"/>
      <c r="HPW576" s="108"/>
      <c r="HPX576" s="108"/>
      <c r="HPY576" s="108"/>
      <c r="HPZ576" s="108"/>
      <c r="HQA576" s="108"/>
      <c r="HQB576" s="108"/>
      <c r="HQC576" s="108"/>
      <c r="HQD576" s="108"/>
      <c r="HQE576" s="108"/>
      <c r="HQF576" s="108"/>
      <c r="HQG576" s="108"/>
      <c r="HQH576" s="108"/>
      <c r="HQI576" s="108"/>
      <c r="HQJ576" s="108"/>
      <c r="HQK576" s="108"/>
      <c r="HQL576" s="108"/>
      <c r="HQM576" s="108"/>
      <c r="HQN576" s="108"/>
      <c r="HQO576" s="108"/>
      <c r="HQP576" s="108"/>
      <c r="HQQ576" s="108"/>
      <c r="HQR576" s="108"/>
      <c r="HQS576" s="108"/>
      <c r="HQT576" s="108"/>
      <c r="HQU576" s="108"/>
      <c r="HQV576" s="108"/>
      <c r="HQW576" s="108"/>
      <c r="HQX576" s="108"/>
      <c r="HQY576" s="108"/>
      <c r="HQZ576" s="108"/>
      <c r="HRA576" s="108"/>
      <c r="HRB576" s="108"/>
      <c r="HRC576" s="108"/>
      <c r="HRD576" s="108"/>
      <c r="HRE576" s="108"/>
      <c r="HRF576" s="108"/>
      <c r="HRG576" s="108"/>
      <c r="HRH576" s="108"/>
      <c r="HRI576" s="108"/>
      <c r="HRJ576" s="108"/>
      <c r="HRK576" s="108"/>
      <c r="HRL576" s="108"/>
      <c r="HRM576" s="108"/>
      <c r="HRN576" s="108"/>
      <c r="HRO576" s="108"/>
      <c r="HRP576" s="108"/>
      <c r="HRQ576" s="108"/>
      <c r="HRR576" s="108"/>
      <c r="HRS576" s="108"/>
      <c r="HRT576" s="108"/>
      <c r="HRU576" s="108"/>
      <c r="HRV576" s="108"/>
      <c r="HRW576" s="108"/>
      <c r="HRX576" s="108"/>
      <c r="HRY576" s="108"/>
      <c r="HRZ576" s="108"/>
      <c r="HSA576" s="108"/>
      <c r="HSB576" s="108"/>
      <c r="HSC576" s="108"/>
      <c r="HSD576" s="108"/>
      <c r="HSE576" s="108"/>
      <c r="HSF576" s="108"/>
      <c r="HSG576" s="108"/>
      <c r="HSH576" s="108"/>
      <c r="HSI576" s="108"/>
      <c r="HSJ576" s="108"/>
      <c r="HSK576" s="108"/>
      <c r="HSL576" s="108"/>
      <c r="HSM576" s="108"/>
      <c r="HSN576" s="108"/>
      <c r="HSO576" s="108"/>
      <c r="HSP576" s="108"/>
      <c r="HSQ576" s="108"/>
      <c r="HSR576" s="108"/>
      <c r="HSS576" s="108"/>
      <c r="HST576" s="108"/>
      <c r="HSU576" s="108"/>
      <c r="HSV576" s="108"/>
      <c r="HSW576" s="108"/>
      <c r="HSX576" s="108"/>
      <c r="HSY576" s="108"/>
      <c r="HSZ576" s="108"/>
      <c r="HTA576" s="108"/>
      <c r="HTB576" s="108"/>
      <c r="HTC576" s="108"/>
      <c r="HTD576" s="108"/>
      <c r="HTE576" s="108"/>
      <c r="HTF576" s="108"/>
      <c r="HTG576" s="108"/>
      <c r="HTH576" s="108"/>
      <c r="HTI576" s="108"/>
      <c r="HTJ576" s="108"/>
      <c r="HTK576" s="108"/>
      <c r="HTL576" s="108"/>
      <c r="HTM576" s="108"/>
      <c r="HTN576" s="108"/>
      <c r="HTO576" s="108"/>
      <c r="HTP576" s="108"/>
      <c r="HTQ576" s="108"/>
      <c r="HTR576" s="108"/>
      <c r="HTS576" s="108"/>
      <c r="HTT576" s="108"/>
      <c r="HTU576" s="108"/>
      <c r="HTV576" s="108"/>
      <c r="HTW576" s="108"/>
      <c r="HTX576" s="108"/>
      <c r="HTY576" s="108"/>
      <c r="HTZ576" s="108"/>
      <c r="HUA576" s="108"/>
      <c r="HUB576" s="108"/>
      <c r="HUC576" s="108"/>
      <c r="HUD576" s="108"/>
      <c r="HUE576" s="108"/>
      <c r="HUF576" s="108"/>
      <c r="HUG576" s="108"/>
      <c r="HUH576" s="108"/>
      <c r="HUI576" s="108"/>
      <c r="HUJ576" s="108"/>
      <c r="HUK576" s="108"/>
      <c r="HUL576" s="108"/>
      <c r="HUM576" s="108"/>
      <c r="HUN576" s="108"/>
      <c r="HUO576" s="108"/>
      <c r="HUP576" s="108"/>
      <c r="HUQ576" s="108"/>
      <c r="HUR576" s="108"/>
      <c r="HUS576" s="108"/>
      <c r="HUT576" s="108"/>
      <c r="HUU576" s="108"/>
      <c r="HUV576" s="108"/>
      <c r="HUW576" s="108"/>
      <c r="HUX576" s="108"/>
      <c r="HUY576" s="108"/>
      <c r="HUZ576" s="108"/>
      <c r="HVA576" s="108"/>
      <c r="HVB576" s="108"/>
      <c r="HVC576" s="108"/>
      <c r="HVD576" s="108"/>
      <c r="HVE576" s="108"/>
      <c r="HVF576" s="108"/>
      <c r="HVG576" s="108"/>
      <c r="HVH576" s="108"/>
      <c r="HVI576" s="108"/>
      <c r="HVJ576" s="108"/>
      <c r="HVK576" s="108"/>
      <c r="HVL576" s="108"/>
      <c r="HVM576" s="108"/>
      <c r="HVN576" s="108"/>
      <c r="HVO576" s="108"/>
      <c r="HVP576" s="108"/>
      <c r="HVQ576" s="108"/>
      <c r="HVR576" s="108"/>
      <c r="HVS576" s="108"/>
      <c r="HVT576" s="108"/>
      <c r="HVU576" s="108"/>
      <c r="HVV576" s="108"/>
      <c r="HVW576" s="108"/>
      <c r="HVX576" s="108"/>
      <c r="HVY576" s="108"/>
      <c r="HVZ576" s="108"/>
      <c r="HWA576" s="108"/>
      <c r="HWB576" s="108"/>
      <c r="HWC576" s="108"/>
      <c r="HWD576" s="108"/>
      <c r="HWE576" s="108"/>
      <c r="HWF576" s="108"/>
      <c r="HWG576" s="108"/>
      <c r="HWH576" s="108"/>
      <c r="HWI576" s="108"/>
      <c r="HWJ576" s="108"/>
      <c r="HWK576" s="108"/>
      <c r="HWL576" s="108"/>
      <c r="HWM576" s="108"/>
      <c r="HWN576" s="108"/>
      <c r="HWO576" s="108"/>
      <c r="HWP576" s="108"/>
      <c r="HWQ576" s="108"/>
      <c r="HWR576" s="108"/>
      <c r="HWS576" s="108"/>
      <c r="HWT576" s="108"/>
      <c r="HWU576" s="108"/>
      <c r="HWV576" s="108"/>
      <c r="HWW576" s="108"/>
      <c r="HWX576" s="108"/>
      <c r="HWY576" s="108"/>
      <c r="HWZ576" s="108"/>
      <c r="HXA576" s="108"/>
      <c r="HXB576" s="108"/>
      <c r="HXC576" s="108"/>
      <c r="HXD576" s="108"/>
      <c r="HXE576" s="108"/>
      <c r="HXF576" s="108"/>
      <c r="HXG576" s="108"/>
      <c r="HXH576" s="108"/>
      <c r="HXI576" s="108"/>
      <c r="HXJ576" s="108"/>
      <c r="HXK576" s="108"/>
      <c r="HXL576" s="108"/>
      <c r="HXM576" s="108"/>
      <c r="HXN576" s="108"/>
      <c r="HXO576" s="108"/>
      <c r="HXP576" s="108"/>
      <c r="HXQ576" s="108"/>
      <c r="HXR576" s="108"/>
      <c r="HXS576" s="108"/>
      <c r="HXT576" s="108"/>
      <c r="HXU576" s="108"/>
      <c r="HXV576" s="108"/>
      <c r="HXW576" s="108"/>
      <c r="HXX576" s="108"/>
      <c r="HXY576" s="108"/>
      <c r="HXZ576" s="108"/>
      <c r="HYA576" s="108"/>
      <c r="HYB576" s="108"/>
      <c r="HYC576" s="108"/>
      <c r="HYD576" s="108"/>
      <c r="HYE576" s="108"/>
      <c r="HYF576" s="108"/>
      <c r="HYG576" s="108"/>
      <c r="HYH576" s="108"/>
      <c r="HYI576" s="108"/>
      <c r="HYJ576" s="108"/>
      <c r="HYK576" s="108"/>
      <c r="HYL576" s="108"/>
      <c r="HYM576" s="108"/>
      <c r="HYN576" s="108"/>
      <c r="HYO576" s="108"/>
      <c r="HYP576" s="108"/>
      <c r="HYQ576" s="108"/>
      <c r="HYR576" s="108"/>
      <c r="HYS576" s="108"/>
      <c r="HYT576" s="108"/>
      <c r="HYU576" s="108"/>
      <c r="HYV576" s="108"/>
      <c r="HYW576" s="108"/>
      <c r="HYX576" s="108"/>
      <c r="HYY576" s="108"/>
      <c r="HYZ576" s="108"/>
      <c r="HZA576" s="108"/>
      <c r="HZB576" s="108"/>
      <c r="HZC576" s="108"/>
      <c r="HZD576" s="108"/>
      <c r="HZE576" s="108"/>
      <c r="HZF576" s="108"/>
      <c r="HZG576" s="108"/>
      <c r="HZH576" s="108"/>
      <c r="HZI576" s="108"/>
      <c r="HZJ576" s="108"/>
      <c r="HZK576" s="108"/>
      <c r="HZL576" s="108"/>
      <c r="HZM576" s="108"/>
      <c r="HZN576" s="108"/>
      <c r="HZO576" s="108"/>
      <c r="HZP576" s="108"/>
      <c r="HZQ576" s="108"/>
      <c r="HZR576" s="108"/>
      <c r="HZS576" s="108"/>
      <c r="HZT576" s="108"/>
      <c r="HZU576" s="108"/>
      <c r="HZV576" s="108"/>
      <c r="HZW576" s="108"/>
      <c r="HZX576" s="108"/>
      <c r="HZY576" s="108"/>
      <c r="HZZ576" s="108"/>
      <c r="IAA576" s="108"/>
      <c r="IAB576" s="108"/>
      <c r="IAC576" s="108"/>
      <c r="IAD576" s="108"/>
      <c r="IAE576" s="108"/>
      <c r="IAF576" s="108"/>
      <c r="IAG576" s="108"/>
      <c r="IAH576" s="108"/>
      <c r="IAI576" s="108"/>
      <c r="IAJ576" s="108"/>
      <c r="IAK576" s="108"/>
      <c r="IAL576" s="108"/>
      <c r="IAM576" s="108"/>
      <c r="IAN576" s="108"/>
      <c r="IAO576" s="108"/>
      <c r="IAP576" s="108"/>
      <c r="IAQ576" s="108"/>
      <c r="IAR576" s="108"/>
      <c r="IAS576" s="108"/>
      <c r="IAT576" s="108"/>
      <c r="IAU576" s="108"/>
      <c r="IAV576" s="108"/>
      <c r="IAW576" s="108"/>
      <c r="IAX576" s="108"/>
      <c r="IAY576" s="108"/>
      <c r="IAZ576" s="108"/>
      <c r="IBA576" s="108"/>
      <c r="IBB576" s="108"/>
      <c r="IBC576" s="108"/>
      <c r="IBD576" s="108"/>
      <c r="IBE576" s="108"/>
      <c r="IBF576" s="108"/>
      <c r="IBG576" s="108"/>
      <c r="IBH576" s="108"/>
      <c r="IBI576" s="108"/>
      <c r="IBJ576" s="108"/>
      <c r="IBK576" s="108"/>
      <c r="IBL576" s="108"/>
      <c r="IBM576" s="108"/>
      <c r="IBN576" s="108"/>
      <c r="IBO576" s="108"/>
      <c r="IBP576" s="108"/>
      <c r="IBQ576" s="108"/>
      <c r="IBR576" s="108"/>
      <c r="IBS576" s="108"/>
      <c r="IBT576" s="108"/>
      <c r="IBU576" s="108"/>
      <c r="IBV576" s="108"/>
      <c r="IBW576" s="108"/>
      <c r="IBX576" s="108"/>
      <c r="IBY576" s="108"/>
      <c r="IBZ576" s="108"/>
      <c r="ICA576" s="108"/>
      <c r="ICB576" s="108"/>
      <c r="ICC576" s="108"/>
      <c r="ICD576" s="108"/>
      <c r="ICE576" s="108"/>
      <c r="ICF576" s="108"/>
      <c r="ICG576" s="108"/>
      <c r="ICH576" s="108"/>
      <c r="ICI576" s="108"/>
      <c r="ICJ576" s="108"/>
      <c r="ICK576" s="108"/>
      <c r="ICL576" s="108"/>
      <c r="ICM576" s="108"/>
      <c r="ICN576" s="108"/>
      <c r="ICO576" s="108"/>
      <c r="ICP576" s="108"/>
      <c r="ICQ576" s="108"/>
      <c r="ICR576" s="108"/>
      <c r="ICS576" s="108"/>
      <c r="ICT576" s="108"/>
      <c r="ICU576" s="108"/>
      <c r="ICV576" s="108"/>
      <c r="ICW576" s="108"/>
      <c r="ICX576" s="108"/>
      <c r="ICY576" s="108"/>
      <c r="ICZ576" s="108"/>
      <c r="IDA576" s="108"/>
      <c r="IDB576" s="108"/>
      <c r="IDC576" s="108"/>
      <c r="IDD576" s="108"/>
      <c r="IDE576" s="108"/>
      <c r="IDF576" s="108"/>
      <c r="IDG576" s="108"/>
      <c r="IDH576" s="108"/>
      <c r="IDI576" s="108"/>
      <c r="IDJ576" s="108"/>
      <c r="IDK576" s="108"/>
      <c r="IDL576" s="108"/>
      <c r="IDM576" s="108"/>
      <c r="IDN576" s="108"/>
      <c r="IDO576" s="108"/>
      <c r="IDP576" s="108"/>
      <c r="IDQ576" s="108"/>
      <c r="IDR576" s="108"/>
      <c r="IDS576" s="108"/>
      <c r="IDT576" s="108"/>
      <c r="IDU576" s="108"/>
      <c r="IDV576" s="108"/>
      <c r="IDW576" s="108"/>
      <c r="IDX576" s="108"/>
      <c r="IDY576" s="108"/>
      <c r="IDZ576" s="108"/>
      <c r="IEA576" s="108"/>
      <c r="IEB576" s="108"/>
      <c r="IEC576" s="108"/>
      <c r="IED576" s="108"/>
      <c r="IEE576" s="108"/>
      <c r="IEF576" s="108"/>
      <c r="IEG576" s="108"/>
      <c r="IEH576" s="108"/>
      <c r="IEI576" s="108"/>
      <c r="IEJ576" s="108"/>
      <c r="IEK576" s="108"/>
      <c r="IEL576" s="108"/>
      <c r="IEM576" s="108"/>
      <c r="IEN576" s="108"/>
      <c r="IEO576" s="108"/>
      <c r="IEP576" s="108"/>
      <c r="IEQ576" s="108"/>
      <c r="IER576" s="108"/>
      <c r="IES576" s="108"/>
      <c r="IET576" s="108"/>
      <c r="IEU576" s="108"/>
      <c r="IEV576" s="108"/>
      <c r="IEW576" s="108"/>
      <c r="IEX576" s="108"/>
      <c r="IEY576" s="108"/>
      <c r="IEZ576" s="108"/>
      <c r="IFA576" s="108"/>
      <c r="IFB576" s="108"/>
      <c r="IFC576" s="108"/>
      <c r="IFD576" s="108"/>
      <c r="IFE576" s="108"/>
      <c r="IFF576" s="108"/>
      <c r="IFG576" s="108"/>
      <c r="IFH576" s="108"/>
      <c r="IFI576" s="108"/>
      <c r="IFJ576" s="108"/>
      <c r="IFK576" s="108"/>
      <c r="IFL576" s="108"/>
      <c r="IFM576" s="108"/>
      <c r="IFN576" s="108"/>
      <c r="IFO576" s="108"/>
      <c r="IFP576" s="108"/>
      <c r="IFQ576" s="108"/>
      <c r="IFR576" s="108"/>
      <c r="IFS576" s="108"/>
      <c r="IFT576" s="108"/>
      <c r="IFU576" s="108"/>
      <c r="IFV576" s="108"/>
      <c r="IFW576" s="108"/>
      <c r="IFX576" s="108"/>
      <c r="IFY576" s="108"/>
      <c r="IFZ576" s="108"/>
      <c r="IGA576" s="108"/>
      <c r="IGB576" s="108"/>
      <c r="IGC576" s="108"/>
      <c r="IGD576" s="108"/>
      <c r="IGE576" s="108"/>
      <c r="IGF576" s="108"/>
      <c r="IGG576" s="108"/>
      <c r="IGH576" s="108"/>
      <c r="IGI576" s="108"/>
      <c r="IGJ576" s="108"/>
      <c r="IGK576" s="108"/>
      <c r="IGL576" s="108"/>
      <c r="IGM576" s="108"/>
      <c r="IGN576" s="108"/>
      <c r="IGO576" s="108"/>
      <c r="IGP576" s="108"/>
      <c r="IGQ576" s="108"/>
      <c r="IGR576" s="108"/>
      <c r="IGS576" s="108"/>
      <c r="IGT576" s="108"/>
      <c r="IGU576" s="108"/>
      <c r="IGV576" s="108"/>
      <c r="IGW576" s="108"/>
      <c r="IGX576" s="108"/>
      <c r="IGY576" s="108"/>
      <c r="IGZ576" s="108"/>
      <c r="IHA576" s="108"/>
      <c r="IHB576" s="108"/>
      <c r="IHC576" s="108"/>
      <c r="IHD576" s="108"/>
      <c r="IHE576" s="108"/>
      <c r="IHF576" s="108"/>
      <c r="IHG576" s="108"/>
      <c r="IHH576" s="108"/>
      <c r="IHI576" s="108"/>
      <c r="IHJ576" s="108"/>
      <c r="IHK576" s="108"/>
      <c r="IHL576" s="108"/>
      <c r="IHM576" s="108"/>
      <c r="IHN576" s="108"/>
      <c r="IHO576" s="108"/>
      <c r="IHP576" s="108"/>
      <c r="IHQ576" s="108"/>
      <c r="IHR576" s="108"/>
      <c r="IHS576" s="108"/>
      <c r="IHT576" s="108"/>
      <c r="IHU576" s="108"/>
      <c r="IHV576" s="108"/>
      <c r="IHW576" s="108"/>
      <c r="IHX576" s="108"/>
      <c r="IHY576" s="108"/>
      <c r="IHZ576" s="108"/>
      <c r="IIA576" s="108"/>
      <c r="IIB576" s="108"/>
      <c r="IIC576" s="108"/>
      <c r="IID576" s="108"/>
      <c r="IIE576" s="108"/>
      <c r="IIF576" s="108"/>
      <c r="IIG576" s="108"/>
      <c r="IIH576" s="108"/>
      <c r="III576" s="108"/>
      <c r="IIJ576" s="108"/>
      <c r="IIK576" s="108"/>
      <c r="IIL576" s="108"/>
      <c r="IIM576" s="108"/>
      <c r="IIN576" s="108"/>
      <c r="IIO576" s="108"/>
      <c r="IIP576" s="108"/>
      <c r="IIQ576" s="108"/>
      <c r="IIR576" s="108"/>
      <c r="IIS576" s="108"/>
      <c r="IIT576" s="108"/>
      <c r="IIU576" s="108"/>
      <c r="IIV576" s="108"/>
      <c r="IIW576" s="108"/>
      <c r="IIX576" s="108"/>
      <c r="IIY576" s="108"/>
      <c r="IIZ576" s="108"/>
      <c r="IJA576" s="108"/>
      <c r="IJB576" s="108"/>
      <c r="IJC576" s="108"/>
      <c r="IJD576" s="108"/>
      <c r="IJE576" s="108"/>
      <c r="IJF576" s="108"/>
      <c r="IJG576" s="108"/>
      <c r="IJH576" s="108"/>
      <c r="IJI576" s="108"/>
      <c r="IJJ576" s="108"/>
      <c r="IJK576" s="108"/>
      <c r="IJL576" s="108"/>
      <c r="IJM576" s="108"/>
      <c r="IJN576" s="108"/>
      <c r="IJO576" s="108"/>
      <c r="IJP576" s="108"/>
      <c r="IJQ576" s="108"/>
      <c r="IJR576" s="108"/>
      <c r="IJS576" s="108"/>
      <c r="IJT576" s="108"/>
      <c r="IJU576" s="108"/>
      <c r="IJV576" s="108"/>
      <c r="IJW576" s="108"/>
      <c r="IJX576" s="108"/>
      <c r="IJY576" s="108"/>
      <c r="IJZ576" s="108"/>
      <c r="IKA576" s="108"/>
      <c r="IKB576" s="108"/>
      <c r="IKC576" s="108"/>
      <c r="IKD576" s="108"/>
      <c r="IKE576" s="108"/>
      <c r="IKF576" s="108"/>
      <c r="IKG576" s="108"/>
      <c r="IKH576" s="108"/>
      <c r="IKI576" s="108"/>
      <c r="IKJ576" s="108"/>
      <c r="IKK576" s="108"/>
      <c r="IKL576" s="108"/>
      <c r="IKM576" s="108"/>
      <c r="IKN576" s="108"/>
      <c r="IKO576" s="108"/>
      <c r="IKP576" s="108"/>
      <c r="IKQ576" s="108"/>
      <c r="IKR576" s="108"/>
      <c r="IKS576" s="108"/>
      <c r="IKT576" s="108"/>
      <c r="IKU576" s="108"/>
      <c r="IKV576" s="108"/>
      <c r="IKW576" s="108"/>
      <c r="IKX576" s="108"/>
      <c r="IKY576" s="108"/>
      <c r="IKZ576" s="108"/>
      <c r="ILA576" s="108"/>
      <c r="ILB576" s="108"/>
      <c r="ILC576" s="108"/>
      <c r="ILD576" s="108"/>
      <c r="ILE576" s="108"/>
      <c r="ILF576" s="108"/>
      <c r="ILG576" s="108"/>
      <c r="ILH576" s="108"/>
      <c r="ILI576" s="108"/>
      <c r="ILJ576" s="108"/>
      <c r="ILK576" s="108"/>
      <c r="ILL576" s="108"/>
      <c r="ILM576" s="108"/>
      <c r="ILN576" s="108"/>
      <c r="ILO576" s="108"/>
      <c r="ILP576" s="108"/>
      <c r="ILQ576" s="108"/>
      <c r="ILR576" s="108"/>
      <c r="ILS576" s="108"/>
      <c r="ILT576" s="108"/>
      <c r="ILU576" s="108"/>
      <c r="ILV576" s="108"/>
      <c r="ILW576" s="108"/>
      <c r="ILX576" s="108"/>
      <c r="ILY576" s="108"/>
      <c r="ILZ576" s="108"/>
      <c r="IMA576" s="108"/>
      <c r="IMB576" s="108"/>
      <c r="IMC576" s="108"/>
      <c r="IMD576" s="108"/>
      <c r="IME576" s="108"/>
      <c r="IMF576" s="108"/>
      <c r="IMG576" s="108"/>
      <c r="IMH576" s="108"/>
      <c r="IMI576" s="108"/>
      <c r="IMJ576" s="108"/>
      <c r="IMK576" s="108"/>
      <c r="IML576" s="108"/>
      <c r="IMM576" s="108"/>
      <c r="IMN576" s="108"/>
      <c r="IMO576" s="108"/>
      <c r="IMP576" s="108"/>
      <c r="IMQ576" s="108"/>
      <c r="IMR576" s="108"/>
      <c r="IMS576" s="108"/>
      <c r="IMT576" s="108"/>
      <c r="IMU576" s="108"/>
      <c r="IMV576" s="108"/>
      <c r="IMW576" s="108"/>
      <c r="IMX576" s="108"/>
      <c r="IMY576" s="108"/>
      <c r="IMZ576" s="108"/>
      <c r="INA576" s="108"/>
      <c r="INB576" s="108"/>
      <c r="INC576" s="108"/>
      <c r="IND576" s="108"/>
      <c r="INE576" s="108"/>
      <c r="INF576" s="108"/>
      <c r="ING576" s="108"/>
      <c r="INH576" s="108"/>
      <c r="INI576" s="108"/>
      <c r="INJ576" s="108"/>
      <c r="INK576" s="108"/>
      <c r="INL576" s="108"/>
      <c r="INM576" s="108"/>
      <c r="INN576" s="108"/>
      <c r="INO576" s="108"/>
      <c r="INP576" s="108"/>
      <c r="INQ576" s="108"/>
      <c r="INR576" s="108"/>
      <c r="INS576" s="108"/>
      <c r="INT576" s="108"/>
      <c r="INU576" s="108"/>
      <c r="INV576" s="108"/>
      <c r="INW576" s="108"/>
      <c r="INX576" s="108"/>
      <c r="INY576" s="108"/>
      <c r="INZ576" s="108"/>
      <c r="IOA576" s="108"/>
      <c r="IOB576" s="108"/>
      <c r="IOC576" s="108"/>
      <c r="IOD576" s="108"/>
      <c r="IOE576" s="108"/>
      <c r="IOF576" s="108"/>
      <c r="IOG576" s="108"/>
      <c r="IOH576" s="108"/>
      <c r="IOI576" s="108"/>
      <c r="IOJ576" s="108"/>
      <c r="IOK576" s="108"/>
      <c r="IOL576" s="108"/>
      <c r="IOM576" s="108"/>
      <c r="ION576" s="108"/>
      <c r="IOO576" s="108"/>
      <c r="IOP576" s="108"/>
      <c r="IOQ576" s="108"/>
      <c r="IOR576" s="108"/>
      <c r="IOS576" s="108"/>
      <c r="IOT576" s="108"/>
      <c r="IOU576" s="108"/>
      <c r="IOV576" s="108"/>
      <c r="IOW576" s="108"/>
      <c r="IOX576" s="108"/>
      <c r="IOY576" s="108"/>
      <c r="IOZ576" s="108"/>
      <c r="IPA576" s="108"/>
      <c r="IPB576" s="108"/>
      <c r="IPC576" s="108"/>
      <c r="IPD576" s="108"/>
      <c r="IPE576" s="108"/>
      <c r="IPF576" s="108"/>
      <c r="IPG576" s="108"/>
      <c r="IPH576" s="108"/>
      <c r="IPI576" s="108"/>
      <c r="IPJ576" s="108"/>
      <c r="IPK576" s="108"/>
      <c r="IPL576" s="108"/>
      <c r="IPM576" s="108"/>
      <c r="IPN576" s="108"/>
      <c r="IPO576" s="108"/>
      <c r="IPP576" s="108"/>
      <c r="IPQ576" s="108"/>
      <c r="IPR576" s="108"/>
      <c r="IPS576" s="108"/>
      <c r="IPT576" s="108"/>
      <c r="IPU576" s="108"/>
      <c r="IPV576" s="108"/>
      <c r="IPW576" s="108"/>
      <c r="IPX576" s="108"/>
      <c r="IPY576" s="108"/>
      <c r="IPZ576" s="108"/>
      <c r="IQA576" s="108"/>
      <c r="IQB576" s="108"/>
      <c r="IQC576" s="108"/>
      <c r="IQD576" s="108"/>
      <c r="IQE576" s="108"/>
      <c r="IQF576" s="108"/>
      <c r="IQG576" s="108"/>
      <c r="IQH576" s="108"/>
      <c r="IQI576" s="108"/>
      <c r="IQJ576" s="108"/>
      <c r="IQK576" s="108"/>
      <c r="IQL576" s="108"/>
      <c r="IQM576" s="108"/>
      <c r="IQN576" s="108"/>
      <c r="IQO576" s="108"/>
      <c r="IQP576" s="108"/>
      <c r="IQQ576" s="108"/>
      <c r="IQR576" s="108"/>
      <c r="IQS576" s="108"/>
      <c r="IQT576" s="108"/>
      <c r="IQU576" s="108"/>
      <c r="IQV576" s="108"/>
      <c r="IQW576" s="108"/>
      <c r="IQX576" s="108"/>
      <c r="IQY576" s="108"/>
      <c r="IQZ576" s="108"/>
      <c r="IRA576" s="108"/>
      <c r="IRB576" s="108"/>
      <c r="IRC576" s="108"/>
      <c r="IRD576" s="108"/>
      <c r="IRE576" s="108"/>
      <c r="IRF576" s="108"/>
      <c r="IRG576" s="108"/>
      <c r="IRH576" s="108"/>
      <c r="IRI576" s="108"/>
      <c r="IRJ576" s="108"/>
      <c r="IRK576" s="108"/>
      <c r="IRL576" s="108"/>
      <c r="IRM576" s="108"/>
      <c r="IRN576" s="108"/>
      <c r="IRO576" s="108"/>
      <c r="IRP576" s="108"/>
      <c r="IRQ576" s="108"/>
      <c r="IRR576" s="108"/>
      <c r="IRS576" s="108"/>
      <c r="IRT576" s="108"/>
      <c r="IRU576" s="108"/>
      <c r="IRV576" s="108"/>
      <c r="IRW576" s="108"/>
      <c r="IRX576" s="108"/>
      <c r="IRY576" s="108"/>
      <c r="IRZ576" s="108"/>
      <c r="ISA576" s="108"/>
      <c r="ISB576" s="108"/>
      <c r="ISC576" s="108"/>
      <c r="ISD576" s="108"/>
      <c r="ISE576" s="108"/>
      <c r="ISF576" s="108"/>
      <c r="ISG576" s="108"/>
      <c r="ISH576" s="108"/>
      <c r="ISI576" s="108"/>
      <c r="ISJ576" s="108"/>
      <c r="ISK576" s="108"/>
      <c r="ISL576" s="108"/>
      <c r="ISM576" s="108"/>
      <c r="ISN576" s="108"/>
      <c r="ISO576" s="108"/>
      <c r="ISP576" s="108"/>
      <c r="ISQ576" s="108"/>
      <c r="ISR576" s="108"/>
      <c r="ISS576" s="108"/>
      <c r="IST576" s="108"/>
      <c r="ISU576" s="108"/>
      <c r="ISV576" s="108"/>
      <c r="ISW576" s="108"/>
      <c r="ISX576" s="108"/>
      <c r="ISY576" s="108"/>
      <c r="ISZ576" s="108"/>
      <c r="ITA576" s="108"/>
      <c r="ITB576" s="108"/>
      <c r="ITC576" s="108"/>
      <c r="ITD576" s="108"/>
      <c r="ITE576" s="108"/>
      <c r="ITF576" s="108"/>
      <c r="ITG576" s="108"/>
      <c r="ITH576" s="108"/>
      <c r="ITI576" s="108"/>
      <c r="ITJ576" s="108"/>
      <c r="ITK576" s="108"/>
      <c r="ITL576" s="108"/>
      <c r="ITM576" s="108"/>
      <c r="ITN576" s="108"/>
      <c r="ITO576" s="108"/>
      <c r="ITP576" s="108"/>
      <c r="ITQ576" s="108"/>
      <c r="ITR576" s="108"/>
      <c r="ITS576" s="108"/>
      <c r="ITT576" s="108"/>
      <c r="ITU576" s="108"/>
      <c r="ITV576" s="108"/>
      <c r="ITW576" s="108"/>
      <c r="ITX576" s="108"/>
      <c r="ITY576" s="108"/>
      <c r="ITZ576" s="108"/>
      <c r="IUA576" s="108"/>
      <c r="IUB576" s="108"/>
      <c r="IUC576" s="108"/>
      <c r="IUD576" s="108"/>
      <c r="IUE576" s="108"/>
      <c r="IUF576" s="108"/>
      <c r="IUG576" s="108"/>
      <c r="IUH576" s="108"/>
      <c r="IUI576" s="108"/>
      <c r="IUJ576" s="108"/>
      <c r="IUK576" s="108"/>
      <c r="IUL576" s="108"/>
      <c r="IUM576" s="108"/>
      <c r="IUN576" s="108"/>
      <c r="IUO576" s="108"/>
      <c r="IUP576" s="108"/>
      <c r="IUQ576" s="108"/>
      <c r="IUR576" s="108"/>
      <c r="IUS576" s="108"/>
      <c r="IUT576" s="108"/>
      <c r="IUU576" s="108"/>
      <c r="IUV576" s="108"/>
      <c r="IUW576" s="108"/>
      <c r="IUX576" s="108"/>
      <c r="IUY576" s="108"/>
      <c r="IUZ576" s="108"/>
      <c r="IVA576" s="108"/>
      <c r="IVB576" s="108"/>
      <c r="IVC576" s="108"/>
      <c r="IVD576" s="108"/>
      <c r="IVE576" s="108"/>
      <c r="IVF576" s="108"/>
      <c r="IVG576" s="108"/>
      <c r="IVH576" s="108"/>
      <c r="IVI576" s="108"/>
      <c r="IVJ576" s="108"/>
      <c r="IVK576" s="108"/>
      <c r="IVL576" s="108"/>
      <c r="IVM576" s="108"/>
      <c r="IVN576" s="108"/>
      <c r="IVO576" s="108"/>
      <c r="IVP576" s="108"/>
      <c r="IVQ576" s="108"/>
      <c r="IVR576" s="108"/>
      <c r="IVS576" s="108"/>
      <c r="IVT576" s="108"/>
      <c r="IVU576" s="108"/>
      <c r="IVV576" s="108"/>
      <c r="IVW576" s="108"/>
      <c r="IVX576" s="108"/>
      <c r="IVY576" s="108"/>
      <c r="IVZ576" s="108"/>
      <c r="IWA576" s="108"/>
      <c r="IWB576" s="108"/>
      <c r="IWC576" s="108"/>
      <c r="IWD576" s="108"/>
      <c r="IWE576" s="108"/>
      <c r="IWF576" s="108"/>
      <c r="IWG576" s="108"/>
      <c r="IWH576" s="108"/>
      <c r="IWI576" s="108"/>
      <c r="IWJ576" s="108"/>
      <c r="IWK576" s="108"/>
      <c r="IWL576" s="108"/>
      <c r="IWM576" s="108"/>
      <c r="IWN576" s="108"/>
      <c r="IWO576" s="108"/>
      <c r="IWP576" s="108"/>
      <c r="IWQ576" s="108"/>
      <c r="IWR576" s="108"/>
      <c r="IWS576" s="108"/>
      <c r="IWT576" s="108"/>
      <c r="IWU576" s="108"/>
      <c r="IWV576" s="108"/>
      <c r="IWW576" s="108"/>
      <c r="IWX576" s="108"/>
      <c r="IWY576" s="108"/>
      <c r="IWZ576" s="108"/>
      <c r="IXA576" s="108"/>
      <c r="IXB576" s="108"/>
      <c r="IXC576" s="108"/>
      <c r="IXD576" s="108"/>
      <c r="IXE576" s="108"/>
      <c r="IXF576" s="108"/>
      <c r="IXG576" s="108"/>
      <c r="IXH576" s="108"/>
      <c r="IXI576" s="108"/>
      <c r="IXJ576" s="108"/>
      <c r="IXK576" s="108"/>
      <c r="IXL576" s="108"/>
      <c r="IXM576" s="108"/>
      <c r="IXN576" s="108"/>
      <c r="IXO576" s="108"/>
      <c r="IXP576" s="108"/>
      <c r="IXQ576" s="108"/>
      <c r="IXR576" s="108"/>
      <c r="IXS576" s="108"/>
      <c r="IXT576" s="108"/>
      <c r="IXU576" s="108"/>
      <c r="IXV576" s="108"/>
      <c r="IXW576" s="108"/>
      <c r="IXX576" s="108"/>
      <c r="IXY576" s="108"/>
      <c r="IXZ576" s="108"/>
      <c r="IYA576" s="108"/>
      <c r="IYB576" s="108"/>
      <c r="IYC576" s="108"/>
      <c r="IYD576" s="108"/>
      <c r="IYE576" s="108"/>
      <c r="IYF576" s="108"/>
      <c r="IYG576" s="108"/>
      <c r="IYH576" s="108"/>
      <c r="IYI576" s="108"/>
      <c r="IYJ576" s="108"/>
      <c r="IYK576" s="108"/>
      <c r="IYL576" s="108"/>
      <c r="IYM576" s="108"/>
      <c r="IYN576" s="108"/>
      <c r="IYO576" s="108"/>
      <c r="IYP576" s="108"/>
      <c r="IYQ576" s="108"/>
      <c r="IYR576" s="108"/>
      <c r="IYS576" s="108"/>
      <c r="IYT576" s="108"/>
      <c r="IYU576" s="108"/>
      <c r="IYV576" s="108"/>
      <c r="IYW576" s="108"/>
      <c r="IYX576" s="108"/>
      <c r="IYY576" s="108"/>
      <c r="IYZ576" s="108"/>
      <c r="IZA576" s="108"/>
      <c r="IZB576" s="108"/>
      <c r="IZC576" s="108"/>
      <c r="IZD576" s="108"/>
      <c r="IZE576" s="108"/>
      <c r="IZF576" s="108"/>
      <c r="IZG576" s="108"/>
      <c r="IZH576" s="108"/>
      <c r="IZI576" s="108"/>
      <c r="IZJ576" s="108"/>
      <c r="IZK576" s="108"/>
      <c r="IZL576" s="108"/>
      <c r="IZM576" s="108"/>
      <c r="IZN576" s="108"/>
      <c r="IZO576" s="108"/>
      <c r="IZP576" s="108"/>
      <c r="IZQ576" s="108"/>
      <c r="IZR576" s="108"/>
      <c r="IZS576" s="108"/>
      <c r="IZT576" s="108"/>
      <c r="IZU576" s="108"/>
      <c r="IZV576" s="108"/>
      <c r="IZW576" s="108"/>
      <c r="IZX576" s="108"/>
      <c r="IZY576" s="108"/>
      <c r="IZZ576" s="108"/>
      <c r="JAA576" s="108"/>
      <c r="JAB576" s="108"/>
      <c r="JAC576" s="108"/>
      <c r="JAD576" s="108"/>
      <c r="JAE576" s="108"/>
      <c r="JAF576" s="108"/>
      <c r="JAG576" s="108"/>
      <c r="JAH576" s="108"/>
      <c r="JAI576" s="108"/>
      <c r="JAJ576" s="108"/>
      <c r="JAK576" s="108"/>
      <c r="JAL576" s="108"/>
      <c r="JAM576" s="108"/>
      <c r="JAN576" s="108"/>
      <c r="JAO576" s="108"/>
      <c r="JAP576" s="108"/>
      <c r="JAQ576" s="108"/>
      <c r="JAR576" s="108"/>
      <c r="JAS576" s="108"/>
      <c r="JAT576" s="108"/>
      <c r="JAU576" s="108"/>
      <c r="JAV576" s="108"/>
      <c r="JAW576" s="108"/>
      <c r="JAX576" s="108"/>
      <c r="JAY576" s="108"/>
      <c r="JAZ576" s="108"/>
      <c r="JBA576" s="108"/>
      <c r="JBB576" s="108"/>
      <c r="JBC576" s="108"/>
      <c r="JBD576" s="108"/>
      <c r="JBE576" s="108"/>
      <c r="JBF576" s="108"/>
      <c r="JBG576" s="108"/>
      <c r="JBH576" s="108"/>
      <c r="JBI576" s="108"/>
      <c r="JBJ576" s="108"/>
      <c r="JBK576" s="108"/>
      <c r="JBL576" s="108"/>
      <c r="JBM576" s="108"/>
      <c r="JBN576" s="108"/>
      <c r="JBO576" s="108"/>
      <c r="JBP576" s="108"/>
      <c r="JBQ576" s="108"/>
      <c r="JBR576" s="108"/>
      <c r="JBS576" s="108"/>
      <c r="JBT576" s="108"/>
      <c r="JBU576" s="108"/>
      <c r="JBV576" s="108"/>
      <c r="JBW576" s="108"/>
      <c r="JBX576" s="108"/>
      <c r="JBY576" s="108"/>
      <c r="JBZ576" s="108"/>
      <c r="JCA576" s="108"/>
      <c r="JCB576" s="108"/>
      <c r="JCC576" s="108"/>
      <c r="JCD576" s="108"/>
      <c r="JCE576" s="108"/>
      <c r="JCF576" s="108"/>
      <c r="JCG576" s="108"/>
      <c r="JCH576" s="108"/>
      <c r="JCI576" s="108"/>
      <c r="JCJ576" s="108"/>
      <c r="JCK576" s="108"/>
      <c r="JCL576" s="108"/>
      <c r="JCM576" s="108"/>
      <c r="JCN576" s="108"/>
      <c r="JCO576" s="108"/>
      <c r="JCP576" s="108"/>
      <c r="JCQ576" s="108"/>
      <c r="JCR576" s="108"/>
      <c r="JCS576" s="108"/>
      <c r="JCT576" s="108"/>
      <c r="JCU576" s="108"/>
      <c r="JCV576" s="108"/>
      <c r="JCW576" s="108"/>
      <c r="JCX576" s="108"/>
      <c r="JCY576" s="108"/>
      <c r="JCZ576" s="108"/>
      <c r="JDA576" s="108"/>
      <c r="JDB576" s="108"/>
      <c r="JDC576" s="108"/>
      <c r="JDD576" s="108"/>
      <c r="JDE576" s="108"/>
      <c r="JDF576" s="108"/>
      <c r="JDG576" s="108"/>
      <c r="JDH576" s="108"/>
      <c r="JDI576" s="108"/>
      <c r="JDJ576" s="108"/>
      <c r="JDK576" s="108"/>
      <c r="JDL576" s="108"/>
      <c r="JDM576" s="108"/>
      <c r="JDN576" s="108"/>
      <c r="JDO576" s="108"/>
      <c r="JDP576" s="108"/>
      <c r="JDQ576" s="108"/>
      <c r="JDR576" s="108"/>
      <c r="JDS576" s="108"/>
      <c r="JDT576" s="108"/>
      <c r="JDU576" s="108"/>
      <c r="JDV576" s="108"/>
      <c r="JDW576" s="108"/>
      <c r="JDX576" s="108"/>
      <c r="JDY576" s="108"/>
      <c r="JDZ576" s="108"/>
      <c r="JEA576" s="108"/>
      <c r="JEB576" s="108"/>
      <c r="JEC576" s="108"/>
      <c r="JED576" s="108"/>
      <c r="JEE576" s="108"/>
      <c r="JEF576" s="108"/>
      <c r="JEG576" s="108"/>
      <c r="JEH576" s="108"/>
      <c r="JEI576" s="108"/>
      <c r="JEJ576" s="108"/>
      <c r="JEK576" s="108"/>
      <c r="JEL576" s="108"/>
      <c r="JEM576" s="108"/>
      <c r="JEN576" s="108"/>
      <c r="JEO576" s="108"/>
      <c r="JEP576" s="108"/>
      <c r="JEQ576" s="108"/>
      <c r="JER576" s="108"/>
      <c r="JES576" s="108"/>
      <c r="JET576" s="108"/>
      <c r="JEU576" s="108"/>
      <c r="JEV576" s="108"/>
      <c r="JEW576" s="108"/>
      <c r="JEX576" s="108"/>
      <c r="JEY576" s="108"/>
      <c r="JEZ576" s="108"/>
      <c r="JFA576" s="108"/>
      <c r="JFB576" s="108"/>
      <c r="JFC576" s="108"/>
      <c r="JFD576" s="108"/>
      <c r="JFE576" s="108"/>
      <c r="JFF576" s="108"/>
      <c r="JFG576" s="108"/>
      <c r="JFH576" s="108"/>
      <c r="JFI576" s="108"/>
      <c r="JFJ576" s="108"/>
      <c r="JFK576" s="108"/>
      <c r="JFL576" s="108"/>
      <c r="JFM576" s="108"/>
      <c r="JFN576" s="108"/>
      <c r="JFO576" s="108"/>
      <c r="JFP576" s="108"/>
      <c r="JFQ576" s="108"/>
      <c r="JFR576" s="108"/>
      <c r="JFS576" s="108"/>
      <c r="JFT576" s="108"/>
      <c r="JFU576" s="108"/>
      <c r="JFV576" s="108"/>
      <c r="JFW576" s="108"/>
      <c r="JFX576" s="108"/>
      <c r="JFY576" s="108"/>
      <c r="JFZ576" s="108"/>
      <c r="JGA576" s="108"/>
      <c r="JGB576" s="108"/>
      <c r="JGC576" s="108"/>
      <c r="JGD576" s="108"/>
      <c r="JGE576" s="108"/>
      <c r="JGF576" s="108"/>
      <c r="JGG576" s="108"/>
      <c r="JGH576" s="108"/>
      <c r="JGI576" s="108"/>
      <c r="JGJ576" s="108"/>
      <c r="JGK576" s="108"/>
      <c r="JGL576" s="108"/>
      <c r="JGM576" s="108"/>
      <c r="JGN576" s="108"/>
      <c r="JGO576" s="108"/>
      <c r="JGP576" s="108"/>
      <c r="JGQ576" s="108"/>
      <c r="JGR576" s="108"/>
      <c r="JGS576" s="108"/>
      <c r="JGT576" s="108"/>
      <c r="JGU576" s="108"/>
      <c r="JGV576" s="108"/>
      <c r="JGW576" s="108"/>
      <c r="JGX576" s="108"/>
      <c r="JGY576" s="108"/>
      <c r="JGZ576" s="108"/>
      <c r="JHA576" s="108"/>
      <c r="JHB576" s="108"/>
      <c r="JHC576" s="108"/>
      <c r="JHD576" s="108"/>
      <c r="JHE576" s="108"/>
      <c r="JHF576" s="108"/>
      <c r="JHG576" s="108"/>
      <c r="JHH576" s="108"/>
      <c r="JHI576" s="108"/>
      <c r="JHJ576" s="108"/>
      <c r="JHK576" s="108"/>
      <c r="JHL576" s="108"/>
      <c r="JHM576" s="108"/>
      <c r="JHN576" s="108"/>
      <c r="JHO576" s="108"/>
      <c r="JHP576" s="108"/>
      <c r="JHQ576" s="108"/>
      <c r="JHR576" s="108"/>
      <c r="JHS576" s="108"/>
      <c r="JHT576" s="108"/>
      <c r="JHU576" s="108"/>
      <c r="JHV576" s="108"/>
      <c r="JHW576" s="108"/>
      <c r="JHX576" s="108"/>
      <c r="JHY576" s="108"/>
      <c r="JHZ576" s="108"/>
      <c r="JIA576" s="108"/>
      <c r="JIB576" s="108"/>
      <c r="JIC576" s="108"/>
      <c r="JID576" s="108"/>
      <c r="JIE576" s="108"/>
      <c r="JIF576" s="108"/>
      <c r="JIG576" s="108"/>
      <c r="JIH576" s="108"/>
      <c r="JII576" s="108"/>
      <c r="JIJ576" s="108"/>
      <c r="JIK576" s="108"/>
      <c r="JIL576" s="108"/>
      <c r="JIM576" s="108"/>
      <c r="JIN576" s="108"/>
      <c r="JIO576" s="108"/>
      <c r="JIP576" s="108"/>
      <c r="JIQ576" s="108"/>
      <c r="JIR576" s="108"/>
      <c r="JIS576" s="108"/>
      <c r="JIT576" s="108"/>
      <c r="JIU576" s="108"/>
      <c r="JIV576" s="108"/>
      <c r="JIW576" s="108"/>
      <c r="JIX576" s="108"/>
      <c r="JIY576" s="108"/>
      <c r="JIZ576" s="108"/>
      <c r="JJA576" s="108"/>
      <c r="JJB576" s="108"/>
      <c r="JJC576" s="108"/>
      <c r="JJD576" s="108"/>
      <c r="JJE576" s="108"/>
      <c r="JJF576" s="108"/>
      <c r="JJG576" s="108"/>
      <c r="JJH576" s="108"/>
      <c r="JJI576" s="108"/>
      <c r="JJJ576" s="108"/>
      <c r="JJK576" s="108"/>
      <c r="JJL576" s="108"/>
      <c r="JJM576" s="108"/>
      <c r="JJN576" s="108"/>
      <c r="JJO576" s="108"/>
      <c r="JJP576" s="108"/>
      <c r="JJQ576" s="108"/>
      <c r="JJR576" s="108"/>
      <c r="JJS576" s="108"/>
      <c r="JJT576" s="108"/>
      <c r="JJU576" s="108"/>
      <c r="JJV576" s="108"/>
      <c r="JJW576" s="108"/>
      <c r="JJX576" s="108"/>
      <c r="JJY576" s="108"/>
      <c r="JJZ576" s="108"/>
      <c r="JKA576" s="108"/>
      <c r="JKB576" s="108"/>
      <c r="JKC576" s="108"/>
      <c r="JKD576" s="108"/>
      <c r="JKE576" s="108"/>
      <c r="JKF576" s="108"/>
      <c r="JKG576" s="108"/>
      <c r="JKH576" s="108"/>
      <c r="JKI576" s="108"/>
      <c r="JKJ576" s="108"/>
      <c r="JKK576" s="108"/>
      <c r="JKL576" s="108"/>
      <c r="JKM576" s="108"/>
      <c r="JKN576" s="108"/>
      <c r="JKO576" s="108"/>
      <c r="JKP576" s="108"/>
      <c r="JKQ576" s="108"/>
      <c r="JKR576" s="108"/>
      <c r="JKS576" s="108"/>
      <c r="JKT576" s="108"/>
      <c r="JKU576" s="108"/>
      <c r="JKV576" s="108"/>
      <c r="JKW576" s="108"/>
      <c r="JKX576" s="108"/>
      <c r="JKY576" s="108"/>
      <c r="JKZ576" s="108"/>
      <c r="JLA576" s="108"/>
      <c r="JLB576" s="108"/>
      <c r="JLC576" s="108"/>
      <c r="JLD576" s="108"/>
      <c r="JLE576" s="108"/>
      <c r="JLF576" s="108"/>
      <c r="JLG576" s="108"/>
      <c r="JLH576" s="108"/>
      <c r="JLI576" s="108"/>
      <c r="JLJ576" s="108"/>
      <c r="JLK576" s="108"/>
      <c r="JLL576" s="108"/>
      <c r="JLM576" s="108"/>
      <c r="JLN576" s="108"/>
      <c r="JLO576" s="108"/>
      <c r="JLP576" s="108"/>
      <c r="JLQ576" s="108"/>
      <c r="JLR576" s="108"/>
      <c r="JLS576" s="108"/>
      <c r="JLT576" s="108"/>
      <c r="JLU576" s="108"/>
      <c r="JLV576" s="108"/>
      <c r="JLW576" s="108"/>
      <c r="JLX576" s="108"/>
      <c r="JLY576" s="108"/>
      <c r="JLZ576" s="108"/>
      <c r="JMA576" s="108"/>
      <c r="JMB576" s="108"/>
      <c r="JMC576" s="108"/>
      <c r="JMD576" s="108"/>
      <c r="JME576" s="108"/>
      <c r="JMF576" s="108"/>
      <c r="JMG576" s="108"/>
      <c r="JMH576" s="108"/>
      <c r="JMI576" s="108"/>
      <c r="JMJ576" s="108"/>
      <c r="JMK576" s="108"/>
      <c r="JML576" s="108"/>
      <c r="JMM576" s="108"/>
      <c r="JMN576" s="108"/>
      <c r="JMO576" s="108"/>
      <c r="JMP576" s="108"/>
      <c r="JMQ576" s="108"/>
      <c r="JMR576" s="108"/>
      <c r="JMS576" s="108"/>
      <c r="JMT576" s="108"/>
      <c r="JMU576" s="108"/>
      <c r="JMV576" s="108"/>
      <c r="JMW576" s="108"/>
      <c r="JMX576" s="108"/>
      <c r="JMY576" s="108"/>
      <c r="JMZ576" s="108"/>
      <c r="JNA576" s="108"/>
      <c r="JNB576" s="108"/>
      <c r="JNC576" s="108"/>
      <c r="JND576" s="108"/>
      <c r="JNE576" s="108"/>
      <c r="JNF576" s="108"/>
      <c r="JNG576" s="108"/>
      <c r="JNH576" s="108"/>
      <c r="JNI576" s="108"/>
      <c r="JNJ576" s="108"/>
      <c r="JNK576" s="108"/>
      <c r="JNL576" s="108"/>
      <c r="JNM576" s="108"/>
      <c r="JNN576" s="108"/>
      <c r="JNO576" s="108"/>
      <c r="JNP576" s="108"/>
      <c r="JNQ576" s="108"/>
      <c r="JNR576" s="108"/>
      <c r="JNS576" s="108"/>
      <c r="JNT576" s="108"/>
      <c r="JNU576" s="108"/>
      <c r="JNV576" s="108"/>
      <c r="JNW576" s="108"/>
      <c r="JNX576" s="108"/>
      <c r="JNY576" s="108"/>
      <c r="JNZ576" s="108"/>
      <c r="JOA576" s="108"/>
      <c r="JOB576" s="108"/>
      <c r="JOC576" s="108"/>
      <c r="JOD576" s="108"/>
      <c r="JOE576" s="108"/>
      <c r="JOF576" s="108"/>
      <c r="JOG576" s="108"/>
      <c r="JOH576" s="108"/>
      <c r="JOI576" s="108"/>
      <c r="JOJ576" s="108"/>
      <c r="JOK576" s="108"/>
      <c r="JOL576" s="108"/>
      <c r="JOM576" s="108"/>
      <c r="JON576" s="108"/>
      <c r="JOO576" s="108"/>
      <c r="JOP576" s="108"/>
      <c r="JOQ576" s="108"/>
      <c r="JOR576" s="108"/>
      <c r="JOS576" s="108"/>
      <c r="JOT576" s="108"/>
      <c r="JOU576" s="108"/>
      <c r="JOV576" s="108"/>
      <c r="JOW576" s="108"/>
      <c r="JOX576" s="108"/>
      <c r="JOY576" s="108"/>
      <c r="JOZ576" s="108"/>
      <c r="JPA576" s="108"/>
      <c r="JPB576" s="108"/>
      <c r="JPC576" s="108"/>
      <c r="JPD576" s="108"/>
      <c r="JPE576" s="108"/>
      <c r="JPF576" s="108"/>
      <c r="JPG576" s="108"/>
      <c r="JPH576" s="108"/>
      <c r="JPI576" s="108"/>
      <c r="JPJ576" s="108"/>
      <c r="JPK576" s="108"/>
      <c r="JPL576" s="108"/>
      <c r="JPM576" s="108"/>
      <c r="JPN576" s="108"/>
      <c r="JPO576" s="108"/>
      <c r="JPP576" s="108"/>
      <c r="JPQ576" s="108"/>
      <c r="JPR576" s="108"/>
      <c r="JPS576" s="108"/>
      <c r="JPT576" s="108"/>
      <c r="JPU576" s="108"/>
      <c r="JPV576" s="108"/>
      <c r="JPW576" s="108"/>
      <c r="JPX576" s="108"/>
      <c r="JPY576" s="108"/>
      <c r="JPZ576" s="108"/>
      <c r="JQA576" s="108"/>
      <c r="JQB576" s="108"/>
      <c r="JQC576" s="108"/>
      <c r="JQD576" s="108"/>
      <c r="JQE576" s="108"/>
      <c r="JQF576" s="108"/>
      <c r="JQG576" s="108"/>
      <c r="JQH576" s="108"/>
      <c r="JQI576" s="108"/>
      <c r="JQJ576" s="108"/>
      <c r="JQK576" s="108"/>
      <c r="JQL576" s="108"/>
      <c r="JQM576" s="108"/>
      <c r="JQN576" s="108"/>
      <c r="JQO576" s="108"/>
      <c r="JQP576" s="108"/>
      <c r="JQQ576" s="108"/>
      <c r="JQR576" s="108"/>
      <c r="JQS576" s="108"/>
      <c r="JQT576" s="108"/>
      <c r="JQU576" s="108"/>
      <c r="JQV576" s="108"/>
      <c r="JQW576" s="108"/>
      <c r="JQX576" s="108"/>
      <c r="JQY576" s="108"/>
      <c r="JQZ576" s="108"/>
      <c r="JRA576" s="108"/>
      <c r="JRB576" s="108"/>
      <c r="JRC576" s="108"/>
      <c r="JRD576" s="108"/>
      <c r="JRE576" s="108"/>
      <c r="JRF576" s="108"/>
      <c r="JRG576" s="108"/>
      <c r="JRH576" s="108"/>
      <c r="JRI576" s="108"/>
      <c r="JRJ576" s="108"/>
      <c r="JRK576" s="108"/>
      <c r="JRL576" s="108"/>
      <c r="JRM576" s="108"/>
      <c r="JRN576" s="108"/>
      <c r="JRO576" s="108"/>
      <c r="JRP576" s="108"/>
      <c r="JRQ576" s="108"/>
      <c r="JRR576" s="108"/>
      <c r="JRS576" s="108"/>
      <c r="JRT576" s="108"/>
      <c r="JRU576" s="108"/>
      <c r="JRV576" s="108"/>
      <c r="JRW576" s="108"/>
      <c r="JRX576" s="108"/>
      <c r="JRY576" s="108"/>
      <c r="JRZ576" s="108"/>
      <c r="JSA576" s="108"/>
      <c r="JSB576" s="108"/>
      <c r="JSC576" s="108"/>
      <c r="JSD576" s="108"/>
      <c r="JSE576" s="108"/>
      <c r="JSF576" s="108"/>
      <c r="JSG576" s="108"/>
      <c r="JSH576" s="108"/>
      <c r="JSI576" s="108"/>
      <c r="JSJ576" s="108"/>
      <c r="JSK576" s="108"/>
      <c r="JSL576" s="108"/>
      <c r="JSM576" s="108"/>
      <c r="JSN576" s="108"/>
      <c r="JSO576" s="108"/>
      <c r="JSP576" s="108"/>
      <c r="JSQ576" s="108"/>
      <c r="JSR576" s="108"/>
      <c r="JSS576" s="108"/>
      <c r="JST576" s="108"/>
      <c r="JSU576" s="108"/>
      <c r="JSV576" s="108"/>
      <c r="JSW576" s="108"/>
      <c r="JSX576" s="108"/>
      <c r="JSY576" s="108"/>
      <c r="JSZ576" s="108"/>
      <c r="JTA576" s="108"/>
      <c r="JTB576" s="108"/>
      <c r="JTC576" s="108"/>
      <c r="JTD576" s="108"/>
      <c r="JTE576" s="108"/>
      <c r="JTF576" s="108"/>
      <c r="JTG576" s="108"/>
      <c r="JTH576" s="108"/>
      <c r="JTI576" s="108"/>
      <c r="JTJ576" s="108"/>
      <c r="JTK576" s="108"/>
      <c r="JTL576" s="108"/>
      <c r="JTM576" s="108"/>
      <c r="JTN576" s="108"/>
      <c r="JTO576" s="108"/>
      <c r="JTP576" s="108"/>
      <c r="JTQ576" s="108"/>
      <c r="JTR576" s="108"/>
      <c r="JTS576" s="108"/>
      <c r="JTT576" s="108"/>
      <c r="JTU576" s="108"/>
      <c r="JTV576" s="108"/>
      <c r="JTW576" s="108"/>
      <c r="JTX576" s="108"/>
      <c r="JTY576" s="108"/>
      <c r="JTZ576" s="108"/>
      <c r="JUA576" s="108"/>
      <c r="JUB576" s="108"/>
      <c r="JUC576" s="108"/>
      <c r="JUD576" s="108"/>
      <c r="JUE576" s="108"/>
      <c r="JUF576" s="108"/>
      <c r="JUG576" s="108"/>
      <c r="JUH576" s="108"/>
      <c r="JUI576" s="108"/>
      <c r="JUJ576" s="108"/>
      <c r="JUK576" s="108"/>
      <c r="JUL576" s="108"/>
      <c r="JUM576" s="108"/>
      <c r="JUN576" s="108"/>
      <c r="JUO576" s="108"/>
      <c r="JUP576" s="108"/>
      <c r="JUQ576" s="108"/>
      <c r="JUR576" s="108"/>
      <c r="JUS576" s="108"/>
      <c r="JUT576" s="108"/>
      <c r="JUU576" s="108"/>
      <c r="JUV576" s="108"/>
      <c r="JUW576" s="108"/>
      <c r="JUX576" s="108"/>
      <c r="JUY576" s="108"/>
      <c r="JUZ576" s="108"/>
      <c r="JVA576" s="108"/>
      <c r="JVB576" s="108"/>
      <c r="JVC576" s="108"/>
      <c r="JVD576" s="108"/>
      <c r="JVE576" s="108"/>
      <c r="JVF576" s="108"/>
      <c r="JVG576" s="108"/>
      <c r="JVH576" s="108"/>
      <c r="JVI576" s="108"/>
      <c r="JVJ576" s="108"/>
      <c r="JVK576" s="108"/>
      <c r="JVL576" s="108"/>
      <c r="JVM576" s="108"/>
      <c r="JVN576" s="108"/>
      <c r="JVO576" s="108"/>
      <c r="JVP576" s="108"/>
      <c r="JVQ576" s="108"/>
      <c r="JVR576" s="108"/>
      <c r="JVS576" s="108"/>
      <c r="JVT576" s="108"/>
      <c r="JVU576" s="108"/>
      <c r="JVV576" s="108"/>
      <c r="JVW576" s="108"/>
      <c r="JVX576" s="108"/>
      <c r="JVY576" s="108"/>
      <c r="JVZ576" s="108"/>
      <c r="JWA576" s="108"/>
      <c r="JWB576" s="108"/>
      <c r="JWC576" s="108"/>
      <c r="JWD576" s="108"/>
      <c r="JWE576" s="108"/>
      <c r="JWF576" s="108"/>
      <c r="JWG576" s="108"/>
      <c r="JWH576" s="108"/>
      <c r="JWI576" s="108"/>
      <c r="JWJ576" s="108"/>
      <c r="JWK576" s="108"/>
      <c r="JWL576" s="108"/>
      <c r="JWM576" s="108"/>
      <c r="JWN576" s="108"/>
      <c r="JWO576" s="108"/>
      <c r="JWP576" s="108"/>
      <c r="JWQ576" s="108"/>
      <c r="JWR576" s="108"/>
      <c r="JWS576" s="108"/>
      <c r="JWT576" s="108"/>
      <c r="JWU576" s="108"/>
      <c r="JWV576" s="108"/>
      <c r="JWW576" s="108"/>
      <c r="JWX576" s="108"/>
      <c r="JWY576" s="108"/>
      <c r="JWZ576" s="108"/>
      <c r="JXA576" s="108"/>
      <c r="JXB576" s="108"/>
      <c r="JXC576" s="108"/>
      <c r="JXD576" s="108"/>
      <c r="JXE576" s="108"/>
      <c r="JXF576" s="108"/>
      <c r="JXG576" s="108"/>
      <c r="JXH576" s="108"/>
      <c r="JXI576" s="108"/>
      <c r="JXJ576" s="108"/>
      <c r="JXK576" s="108"/>
      <c r="JXL576" s="108"/>
      <c r="JXM576" s="108"/>
      <c r="JXN576" s="108"/>
      <c r="JXO576" s="108"/>
      <c r="JXP576" s="108"/>
      <c r="JXQ576" s="108"/>
      <c r="JXR576" s="108"/>
      <c r="JXS576" s="108"/>
      <c r="JXT576" s="108"/>
      <c r="JXU576" s="108"/>
      <c r="JXV576" s="108"/>
      <c r="JXW576" s="108"/>
      <c r="JXX576" s="108"/>
      <c r="JXY576" s="108"/>
      <c r="JXZ576" s="108"/>
      <c r="JYA576" s="108"/>
      <c r="JYB576" s="108"/>
      <c r="JYC576" s="108"/>
      <c r="JYD576" s="108"/>
      <c r="JYE576" s="108"/>
      <c r="JYF576" s="108"/>
      <c r="JYG576" s="108"/>
      <c r="JYH576" s="108"/>
      <c r="JYI576" s="108"/>
      <c r="JYJ576" s="108"/>
      <c r="JYK576" s="108"/>
      <c r="JYL576" s="108"/>
      <c r="JYM576" s="108"/>
      <c r="JYN576" s="108"/>
      <c r="JYO576" s="108"/>
      <c r="JYP576" s="108"/>
      <c r="JYQ576" s="108"/>
      <c r="JYR576" s="108"/>
      <c r="JYS576" s="108"/>
      <c r="JYT576" s="108"/>
      <c r="JYU576" s="108"/>
      <c r="JYV576" s="108"/>
      <c r="JYW576" s="108"/>
      <c r="JYX576" s="108"/>
      <c r="JYY576" s="108"/>
      <c r="JYZ576" s="108"/>
      <c r="JZA576" s="108"/>
      <c r="JZB576" s="108"/>
      <c r="JZC576" s="108"/>
      <c r="JZD576" s="108"/>
      <c r="JZE576" s="108"/>
      <c r="JZF576" s="108"/>
      <c r="JZG576" s="108"/>
      <c r="JZH576" s="108"/>
      <c r="JZI576" s="108"/>
      <c r="JZJ576" s="108"/>
      <c r="JZK576" s="108"/>
      <c r="JZL576" s="108"/>
      <c r="JZM576" s="108"/>
      <c r="JZN576" s="108"/>
      <c r="JZO576" s="108"/>
      <c r="JZP576" s="108"/>
      <c r="JZQ576" s="108"/>
      <c r="JZR576" s="108"/>
      <c r="JZS576" s="108"/>
      <c r="JZT576" s="108"/>
      <c r="JZU576" s="108"/>
      <c r="JZV576" s="108"/>
      <c r="JZW576" s="108"/>
      <c r="JZX576" s="108"/>
      <c r="JZY576" s="108"/>
      <c r="JZZ576" s="108"/>
      <c r="KAA576" s="108"/>
      <c r="KAB576" s="108"/>
      <c r="KAC576" s="108"/>
      <c r="KAD576" s="108"/>
      <c r="KAE576" s="108"/>
      <c r="KAF576" s="108"/>
      <c r="KAG576" s="108"/>
      <c r="KAH576" s="108"/>
      <c r="KAI576" s="108"/>
      <c r="KAJ576" s="108"/>
      <c r="KAK576" s="108"/>
      <c r="KAL576" s="108"/>
      <c r="KAM576" s="108"/>
      <c r="KAN576" s="108"/>
      <c r="KAO576" s="108"/>
      <c r="KAP576" s="108"/>
      <c r="KAQ576" s="108"/>
      <c r="KAR576" s="108"/>
      <c r="KAS576" s="108"/>
      <c r="KAT576" s="108"/>
      <c r="KAU576" s="108"/>
      <c r="KAV576" s="108"/>
      <c r="KAW576" s="108"/>
      <c r="KAX576" s="108"/>
      <c r="KAY576" s="108"/>
      <c r="KAZ576" s="108"/>
      <c r="KBA576" s="108"/>
      <c r="KBB576" s="108"/>
      <c r="KBC576" s="108"/>
      <c r="KBD576" s="108"/>
      <c r="KBE576" s="108"/>
      <c r="KBF576" s="108"/>
      <c r="KBG576" s="108"/>
      <c r="KBH576" s="108"/>
      <c r="KBI576" s="108"/>
      <c r="KBJ576" s="108"/>
      <c r="KBK576" s="108"/>
      <c r="KBL576" s="108"/>
      <c r="KBM576" s="108"/>
      <c r="KBN576" s="108"/>
      <c r="KBO576" s="108"/>
      <c r="KBP576" s="108"/>
      <c r="KBQ576" s="108"/>
      <c r="KBR576" s="108"/>
      <c r="KBS576" s="108"/>
      <c r="KBT576" s="108"/>
      <c r="KBU576" s="108"/>
      <c r="KBV576" s="108"/>
      <c r="KBW576" s="108"/>
      <c r="KBX576" s="108"/>
      <c r="KBY576" s="108"/>
      <c r="KBZ576" s="108"/>
      <c r="KCA576" s="108"/>
      <c r="KCB576" s="108"/>
      <c r="KCC576" s="108"/>
      <c r="KCD576" s="108"/>
      <c r="KCE576" s="108"/>
      <c r="KCF576" s="108"/>
      <c r="KCG576" s="108"/>
      <c r="KCH576" s="108"/>
      <c r="KCI576" s="108"/>
      <c r="KCJ576" s="108"/>
      <c r="KCK576" s="108"/>
      <c r="KCL576" s="108"/>
      <c r="KCM576" s="108"/>
      <c r="KCN576" s="108"/>
      <c r="KCO576" s="108"/>
      <c r="KCP576" s="108"/>
      <c r="KCQ576" s="108"/>
      <c r="KCR576" s="108"/>
      <c r="KCS576" s="108"/>
      <c r="KCT576" s="108"/>
      <c r="KCU576" s="108"/>
      <c r="KCV576" s="108"/>
      <c r="KCW576" s="108"/>
      <c r="KCX576" s="108"/>
      <c r="KCY576" s="108"/>
      <c r="KCZ576" s="108"/>
      <c r="KDA576" s="108"/>
      <c r="KDB576" s="108"/>
      <c r="KDC576" s="108"/>
      <c r="KDD576" s="108"/>
      <c r="KDE576" s="108"/>
      <c r="KDF576" s="108"/>
      <c r="KDG576" s="108"/>
      <c r="KDH576" s="108"/>
      <c r="KDI576" s="108"/>
      <c r="KDJ576" s="108"/>
      <c r="KDK576" s="108"/>
      <c r="KDL576" s="108"/>
      <c r="KDM576" s="108"/>
      <c r="KDN576" s="108"/>
      <c r="KDO576" s="108"/>
      <c r="KDP576" s="108"/>
      <c r="KDQ576" s="108"/>
      <c r="KDR576" s="108"/>
      <c r="KDS576" s="108"/>
      <c r="KDT576" s="108"/>
      <c r="KDU576" s="108"/>
      <c r="KDV576" s="108"/>
      <c r="KDW576" s="108"/>
      <c r="KDX576" s="108"/>
      <c r="KDY576" s="108"/>
      <c r="KDZ576" s="108"/>
      <c r="KEA576" s="108"/>
      <c r="KEB576" s="108"/>
      <c r="KEC576" s="108"/>
      <c r="KED576" s="108"/>
      <c r="KEE576" s="108"/>
      <c r="KEF576" s="108"/>
      <c r="KEG576" s="108"/>
      <c r="KEH576" s="108"/>
      <c r="KEI576" s="108"/>
      <c r="KEJ576" s="108"/>
      <c r="KEK576" s="108"/>
      <c r="KEL576" s="108"/>
      <c r="KEM576" s="108"/>
      <c r="KEN576" s="108"/>
      <c r="KEO576" s="108"/>
      <c r="KEP576" s="108"/>
      <c r="KEQ576" s="108"/>
      <c r="KER576" s="108"/>
      <c r="KES576" s="108"/>
      <c r="KET576" s="108"/>
      <c r="KEU576" s="108"/>
      <c r="KEV576" s="108"/>
      <c r="KEW576" s="108"/>
      <c r="KEX576" s="108"/>
      <c r="KEY576" s="108"/>
      <c r="KEZ576" s="108"/>
      <c r="KFA576" s="108"/>
      <c r="KFB576" s="108"/>
      <c r="KFC576" s="108"/>
      <c r="KFD576" s="108"/>
      <c r="KFE576" s="108"/>
      <c r="KFF576" s="108"/>
      <c r="KFG576" s="108"/>
      <c r="KFH576" s="108"/>
      <c r="KFI576" s="108"/>
      <c r="KFJ576" s="108"/>
      <c r="KFK576" s="108"/>
      <c r="KFL576" s="108"/>
      <c r="KFM576" s="108"/>
      <c r="KFN576" s="108"/>
      <c r="KFO576" s="108"/>
      <c r="KFP576" s="108"/>
      <c r="KFQ576" s="108"/>
      <c r="KFR576" s="108"/>
      <c r="KFS576" s="108"/>
      <c r="KFT576" s="108"/>
      <c r="KFU576" s="108"/>
      <c r="KFV576" s="108"/>
      <c r="KFW576" s="108"/>
      <c r="KFX576" s="108"/>
      <c r="KFY576" s="108"/>
      <c r="KFZ576" s="108"/>
      <c r="KGA576" s="108"/>
      <c r="KGB576" s="108"/>
      <c r="KGC576" s="108"/>
      <c r="KGD576" s="108"/>
      <c r="KGE576" s="108"/>
      <c r="KGF576" s="108"/>
      <c r="KGG576" s="108"/>
      <c r="KGH576" s="108"/>
      <c r="KGI576" s="108"/>
      <c r="KGJ576" s="108"/>
      <c r="KGK576" s="108"/>
      <c r="KGL576" s="108"/>
      <c r="KGM576" s="108"/>
      <c r="KGN576" s="108"/>
      <c r="KGO576" s="108"/>
      <c r="KGP576" s="108"/>
      <c r="KGQ576" s="108"/>
      <c r="KGR576" s="108"/>
      <c r="KGS576" s="108"/>
      <c r="KGT576" s="108"/>
      <c r="KGU576" s="108"/>
      <c r="KGV576" s="108"/>
      <c r="KGW576" s="108"/>
      <c r="KGX576" s="108"/>
      <c r="KGY576" s="108"/>
      <c r="KGZ576" s="108"/>
      <c r="KHA576" s="108"/>
      <c r="KHB576" s="108"/>
      <c r="KHC576" s="108"/>
      <c r="KHD576" s="108"/>
      <c r="KHE576" s="108"/>
      <c r="KHF576" s="108"/>
      <c r="KHG576" s="108"/>
      <c r="KHH576" s="108"/>
      <c r="KHI576" s="108"/>
      <c r="KHJ576" s="108"/>
      <c r="KHK576" s="108"/>
      <c r="KHL576" s="108"/>
      <c r="KHM576" s="108"/>
      <c r="KHN576" s="108"/>
      <c r="KHO576" s="108"/>
      <c r="KHP576" s="108"/>
      <c r="KHQ576" s="108"/>
      <c r="KHR576" s="108"/>
      <c r="KHS576" s="108"/>
      <c r="KHT576" s="108"/>
      <c r="KHU576" s="108"/>
      <c r="KHV576" s="108"/>
      <c r="KHW576" s="108"/>
      <c r="KHX576" s="108"/>
      <c r="KHY576" s="108"/>
      <c r="KHZ576" s="108"/>
      <c r="KIA576" s="108"/>
      <c r="KIB576" s="108"/>
      <c r="KIC576" s="108"/>
      <c r="KID576" s="108"/>
      <c r="KIE576" s="108"/>
      <c r="KIF576" s="108"/>
      <c r="KIG576" s="108"/>
      <c r="KIH576" s="108"/>
      <c r="KII576" s="108"/>
      <c r="KIJ576" s="108"/>
      <c r="KIK576" s="108"/>
      <c r="KIL576" s="108"/>
      <c r="KIM576" s="108"/>
      <c r="KIN576" s="108"/>
      <c r="KIO576" s="108"/>
      <c r="KIP576" s="108"/>
      <c r="KIQ576" s="108"/>
      <c r="KIR576" s="108"/>
      <c r="KIS576" s="108"/>
      <c r="KIT576" s="108"/>
      <c r="KIU576" s="108"/>
      <c r="KIV576" s="108"/>
      <c r="KIW576" s="108"/>
      <c r="KIX576" s="108"/>
      <c r="KIY576" s="108"/>
      <c r="KIZ576" s="108"/>
      <c r="KJA576" s="108"/>
      <c r="KJB576" s="108"/>
      <c r="KJC576" s="108"/>
      <c r="KJD576" s="108"/>
      <c r="KJE576" s="108"/>
      <c r="KJF576" s="108"/>
      <c r="KJG576" s="108"/>
      <c r="KJH576" s="108"/>
      <c r="KJI576" s="108"/>
      <c r="KJJ576" s="108"/>
      <c r="KJK576" s="108"/>
      <c r="KJL576" s="108"/>
      <c r="KJM576" s="108"/>
      <c r="KJN576" s="108"/>
      <c r="KJO576" s="108"/>
      <c r="KJP576" s="108"/>
      <c r="KJQ576" s="108"/>
      <c r="KJR576" s="108"/>
      <c r="KJS576" s="108"/>
      <c r="KJT576" s="108"/>
      <c r="KJU576" s="108"/>
      <c r="KJV576" s="108"/>
      <c r="KJW576" s="108"/>
      <c r="KJX576" s="108"/>
      <c r="KJY576" s="108"/>
      <c r="KJZ576" s="108"/>
      <c r="KKA576" s="108"/>
      <c r="KKB576" s="108"/>
      <c r="KKC576" s="108"/>
      <c r="KKD576" s="108"/>
      <c r="KKE576" s="108"/>
      <c r="KKF576" s="108"/>
      <c r="KKG576" s="108"/>
      <c r="KKH576" s="108"/>
      <c r="KKI576" s="108"/>
      <c r="KKJ576" s="108"/>
      <c r="KKK576" s="108"/>
      <c r="KKL576" s="108"/>
      <c r="KKM576" s="108"/>
      <c r="KKN576" s="108"/>
      <c r="KKO576" s="108"/>
      <c r="KKP576" s="108"/>
      <c r="KKQ576" s="108"/>
      <c r="KKR576" s="108"/>
      <c r="KKS576" s="108"/>
      <c r="KKT576" s="108"/>
      <c r="KKU576" s="108"/>
      <c r="KKV576" s="108"/>
      <c r="KKW576" s="108"/>
      <c r="KKX576" s="108"/>
      <c r="KKY576" s="108"/>
      <c r="KKZ576" s="108"/>
      <c r="KLA576" s="108"/>
      <c r="KLB576" s="108"/>
      <c r="KLC576" s="108"/>
      <c r="KLD576" s="108"/>
      <c r="KLE576" s="108"/>
      <c r="KLF576" s="108"/>
      <c r="KLG576" s="108"/>
      <c r="KLH576" s="108"/>
      <c r="KLI576" s="108"/>
      <c r="KLJ576" s="108"/>
      <c r="KLK576" s="108"/>
      <c r="KLL576" s="108"/>
      <c r="KLM576" s="108"/>
      <c r="KLN576" s="108"/>
      <c r="KLO576" s="108"/>
      <c r="KLP576" s="108"/>
      <c r="KLQ576" s="108"/>
      <c r="KLR576" s="108"/>
      <c r="KLS576" s="108"/>
      <c r="KLT576" s="108"/>
      <c r="KLU576" s="108"/>
      <c r="KLV576" s="108"/>
      <c r="KLW576" s="108"/>
      <c r="KLX576" s="108"/>
      <c r="KLY576" s="108"/>
      <c r="KLZ576" s="108"/>
      <c r="KMA576" s="108"/>
      <c r="KMB576" s="108"/>
      <c r="KMC576" s="108"/>
      <c r="KMD576" s="108"/>
      <c r="KME576" s="108"/>
      <c r="KMF576" s="108"/>
      <c r="KMG576" s="108"/>
      <c r="KMH576" s="108"/>
      <c r="KMI576" s="108"/>
      <c r="KMJ576" s="108"/>
      <c r="KMK576" s="108"/>
      <c r="KML576" s="108"/>
      <c r="KMM576" s="108"/>
      <c r="KMN576" s="108"/>
      <c r="KMO576" s="108"/>
      <c r="KMP576" s="108"/>
      <c r="KMQ576" s="108"/>
      <c r="KMR576" s="108"/>
      <c r="KMS576" s="108"/>
      <c r="KMT576" s="108"/>
      <c r="KMU576" s="108"/>
      <c r="KMV576" s="108"/>
      <c r="KMW576" s="108"/>
      <c r="KMX576" s="108"/>
      <c r="KMY576" s="108"/>
      <c r="KMZ576" s="108"/>
      <c r="KNA576" s="108"/>
      <c r="KNB576" s="108"/>
      <c r="KNC576" s="108"/>
      <c r="KND576" s="108"/>
      <c r="KNE576" s="108"/>
      <c r="KNF576" s="108"/>
      <c r="KNG576" s="108"/>
      <c r="KNH576" s="108"/>
      <c r="KNI576" s="108"/>
      <c r="KNJ576" s="108"/>
      <c r="KNK576" s="108"/>
      <c r="KNL576" s="108"/>
      <c r="KNM576" s="108"/>
      <c r="KNN576" s="108"/>
      <c r="KNO576" s="108"/>
      <c r="KNP576" s="108"/>
      <c r="KNQ576" s="108"/>
      <c r="KNR576" s="108"/>
      <c r="KNS576" s="108"/>
      <c r="KNT576" s="108"/>
      <c r="KNU576" s="108"/>
      <c r="KNV576" s="108"/>
      <c r="KNW576" s="108"/>
      <c r="KNX576" s="108"/>
      <c r="KNY576" s="108"/>
      <c r="KNZ576" s="108"/>
      <c r="KOA576" s="108"/>
      <c r="KOB576" s="108"/>
      <c r="KOC576" s="108"/>
      <c r="KOD576" s="108"/>
      <c r="KOE576" s="108"/>
      <c r="KOF576" s="108"/>
      <c r="KOG576" s="108"/>
      <c r="KOH576" s="108"/>
      <c r="KOI576" s="108"/>
      <c r="KOJ576" s="108"/>
      <c r="KOK576" s="108"/>
      <c r="KOL576" s="108"/>
      <c r="KOM576" s="108"/>
      <c r="KON576" s="108"/>
      <c r="KOO576" s="108"/>
      <c r="KOP576" s="108"/>
      <c r="KOQ576" s="108"/>
      <c r="KOR576" s="108"/>
      <c r="KOS576" s="108"/>
      <c r="KOT576" s="108"/>
      <c r="KOU576" s="108"/>
      <c r="KOV576" s="108"/>
      <c r="KOW576" s="108"/>
      <c r="KOX576" s="108"/>
      <c r="KOY576" s="108"/>
      <c r="KOZ576" s="108"/>
      <c r="KPA576" s="108"/>
      <c r="KPB576" s="108"/>
      <c r="KPC576" s="108"/>
      <c r="KPD576" s="108"/>
      <c r="KPE576" s="108"/>
      <c r="KPF576" s="108"/>
      <c r="KPG576" s="108"/>
      <c r="KPH576" s="108"/>
      <c r="KPI576" s="108"/>
      <c r="KPJ576" s="108"/>
      <c r="KPK576" s="108"/>
      <c r="KPL576" s="108"/>
      <c r="KPM576" s="108"/>
      <c r="KPN576" s="108"/>
      <c r="KPO576" s="108"/>
      <c r="KPP576" s="108"/>
      <c r="KPQ576" s="108"/>
      <c r="KPR576" s="108"/>
      <c r="KPS576" s="108"/>
      <c r="KPT576" s="108"/>
      <c r="KPU576" s="108"/>
      <c r="KPV576" s="108"/>
      <c r="KPW576" s="108"/>
      <c r="KPX576" s="108"/>
      <c r="KPY576" s="108"/>
      <c r="KPZ576" s="108"/>
      <c r="KQA576" s="108"/>
      <c r="KQB576" s="108"/>
      <c r="KQC576" s="108"/>
      <c r="KQD576" s="108"/>
      <c r="KQE576" s="108"/>
      <c r="KQF576" s="108"/>
      <c r="KQG576" s="108"/>
      <c r="KQH576" s="108"/>
      <c r="KQI576" s="108"/>
      <c r="KQJ576" s="108"/>
      <c r="KQK576" s="108"/>
      <c r="KQL576" s="108"/>
      <c r="KQM576" s="108"/>
      <c r="KQN576" s="108"/>
      <c r="KQO576" s="108"/>
      <c r="KQP576" s="108"/>
      <c r="KQQ576" s="108"/>
      <c r="KQR576" s="108"/>
      <c r="KQS576" s="108"/>
      <c r="KQT576" s="108"/>
      <c r="KQU576" s="108"/>
      <c r="KQV576" s="108"/>
      <c r="KQW576" s="108"/>
      <c r="KQX576" s="108"/>
      <c r="KQY576" s="108"/>
      <c r="KQZ576" s="108"/>
      <c r="KRA576" s="108"/>
      <c r="KRB576" s="108"/>
      <c r="KRC576" s="108"/>
      <c r="KRD576" s="108"/>
      <c r="KRE576" s="108"/>
      <c r="KRF576" s="108"/>
      <c r="KRG576" s="108"/>
      <c r="KRH576" s="108"/>
      <c r="KRI576" s="108"/>
      <c r="KRJ576" s="108"/>
      <c r="KRK576" s="108"/>
      <c r="KRL576" s="108"/>
      <c r="KRM576" s="108"/>
      <c r="KRN576" s="108"/>
      <c r="KRO576" s="108"/>
      <c r="KRP576" s="108"/>
      <c r="KRQ576" s="108"/>
      <c r="KRR576" s="108"/>
      <c r="KRS576" s="108"/>
      <c r="KRT576" s="108"/>
      <c r="KRU576" s="108"/>
      <c r="KRV576" s="108"/>
      <c r="KRW576" s="108"/>
      <c r="KRX576" s="108"/>
      <c r="KRY576" s="108"/>
      <c r="KRZ576" s="108"/>
      <c r="KSA576" s="108"/>
      <c r="KSB576" s="108"/>
      <c r="KSC576" s="108"/>
      <c r="KSD576" s="108"/>
      <c r="KSE576" s="108"/>
      <c r="KSF576" s="108"/>
      <c r="KSG576" s="108"/>
      <c r="KSH576" s="108"/>
      <c r="KSI576" s="108"/>
      <c r="KSJ576" s="108"/>
      <c r="KSK576" s="108"/>
      <c r="KSL576" s="108"/>
      <c r="KSM576" s="108"/>
      <c r="KSN576" s="108"/>
      <c r="KSO576" s="108"/>
      <c r="KSP576" s="108"/>
      <c r="KSQ576" s="108"/>
      <c r="KSR576" s="108"/>
      <c r="KSS576" s="108"/>
      <c r="KST576" s="108"/>
      <c r="KSU576" s="108"/>
      <c r="KSV576" s="108"/>
      <c r="KSW576" s="108"/>
      <c r="KSX576" s="108"/>
      <c r="KSY576" s="108"/>
      <c r="KSZ576" s="108"/>
      <c r="KTA576" s="108"/>
      <c r="KTB576" s="108"/>
      <c r="KTC576" s="108"/>
      <c r="KTD576" s="108"/>
      <c r="KTE576" s="108"/>
      <c r="KTF576" s="108"/>
      <c r="KTG576" s="108"/>
      <c r="KTH576" s="108"/>
      <c r="KTI576" s="108"/>
      <c r="KTJ576" s="108"/>
      <c r="KTK576" s="108"/>
      <c r="KTL576" s="108"/>
      <c r="KTM576" s="108"/>
      <c r="KTN576" s="108"/>
      <c r="KTO576" s="108"/>
      <c r="KTP576" s="108"/>
      <c r="KTQ576" s="108"/>
      <c r="KTR576" s="108"/>
      <c r="KTS576" s="108"/>
      <c r="KTT576" s="108"/>
      <c r="KTU576" s="108"/>
      <c r="KTV576" s="108"/>
      <c r="KTW576" s="108"/>
      <c r="KTX576" s="108"/>
      <c r="KTY576" s="108"/>
      <c r="KTZ576" s="108"/>
      <c r="KUA576" s="108"/>
      <c r="KUB576" s="108"/>
      <c r="KUC576" s="108"/>
      <c r="KUD576" s="108"/>
      <c r="KUE576" s="108"/>
      <c r="KUF576" s="108"/>
      <c r="KUG576" s="108"/>
      <c r="KUH576" s="108"/>
      <c r="KUI576" s="108"/>
      <c r="KUJ576" s="108"/>
      <c r="KUK576" s="108"/>
      <c r="KUL576" s="108"/>
      <c r="KUM576" s="108"/>
      <c r="KUN576" s="108"/>
      <c r="KUO576" s="108"/>
      <c r="KUP576" s="108"/>
      <c r="KUQ576" s="108"/>
      <c r="KUR576" s="108"/>
      <c r="KUS576" s="108"/>
      <c r="KUT576" s="108"/>
      <c r="KUU576" s="108"/>
      <c r="KUV576" s="108"/>
      <c r="KUW576" s="108"/>
      <c r="KUX576" s="108"/>
      <c r="KUY576" s="108"/>
      <c r="KUZ576" s="108"/>
      <c r="KVA576" s="108"/>
      <c r="KVB576" s="108"/>
      <c r="KVC576" s="108"/>
      <c r="KVD576" s="108"/>
      <c r="KVE576" s="108"/>
      <c r="KVF576" s="108"/>
      <c r="KVG576" s="108"/>
      <c r="KVH576" s="108"/>
      <c r="KVI576" s="108"/>
      <c r="KVJ576" s="108"/>
      <c r="KVK576" s="108"/>
      <c r="KVL576" s="108"/>
      <c r="KVM576" s="108"/>
      <c r="KVN576" s="108"/>
      <c r="KVO576" s="108"/>
      <c r="KVP576" s="108"/>
      <c r="KVQ576" s="108"/>
      <c r="KVR576" s="108"/>
      <c r="KVS576" s="108"/>
      <c r="KVT576" s="108"/>
      <c r="KVU576" s="108"/>
      <c r="KVV576" s="108"/>
      <c r="KVW576" s="108"/>
      <c r="KVX576" s="108"/>
      <c r="KVY576" s="108"/>
      <c r="KVZ576" s="108"/>
      <c r="KWA576" s="108"/>
      <c r="KWB576" s="108"/>
      <c r="KWC576" s="108"/>
      <c r="KWD576" s="108"/>
      <c r="KWE576" s="108"/>
      <c r="KWF576" s="108"/>
      <c r="KWG576" s="108"/>
      <c r="KWH576" s="108"/>
      <c r="KWI576" s="108"/>
      <c r="KWJ576" s="108"/>
      <c r="KWK576" s="108"/>
      <c r="KWL576" s="108"/>
      <c r="KWM576" s="108"/>
      <c r="KWN576" s="108"/>
      <c r="KWO576" s="108"/>
      <c r="KWP576" s="108"/>
      <c r="KWQ576" s="108"/>
      <c r="KWR576" s="108"/>
      <c r="KWS576" s="108"/>
      <c r="KWT576" s="108"/>
      <c r="KWU576" s="108"/>
      <c r="KWV576" s="108"/>
      <c r="KWW576" s="108"/>
      <c r="KWX576" s="108"/>
      <c r="KWY576" s="108"/>
      <c r="KWZ576" s="108"/>
      <c r="KXA576" s="108"/>
      <c r="KXB576" s="108"/>
      <c r="KXC576" s="108"/>
      <c r="KXD576" s="108"/>
      <c r="KXE576" s="108"/>
      <c r="KXF576" s="108"/>
      <c r="KXG576" s="108"/>
      <c r="KXH576" s="108"/>
      <c r="KXI576" s="108"/>
      <c r="KXJ576" s="108"/>
      <c r="KXK576" s="108"/>
      <c r="KXL576" s="108"/>
      <c r="KXM576" s="108"/>
      <c r="KXN576" s="108"/>
      <c r="KXO576" s="108"/>
      <c r="KXP576" s="108"/>
      <c r="KXQ576" s="108"/>
      <c r="KXR576" s="108"/>
      <c r="KXS576" s="108"/>
      <c r="KXT576" s="108"/>
      <c r="KXU576" s="108"/>
      <c r="KXV576" s="108"/>
      <c r="KXW576" s="108"/>
      <c r="KXX576" s="108"/>
      <c r="KXY576" s="108"/>
      <c r="KXZ576" s="108"/>
      <c r="KYA576" s="108"/>
      <c r="KYB576" s="108"/>
      <c r="KYC576" s="108"/>
      <c r="KYD576" s="108"/>
      <c r="KYE576" s="108"/>
      <c r="KYF576" s="108"/>
      <c r="KYG576" s="108"/>
      <c r="KYH576" s="108"/>
      <c r="KYI576" s="108"/>
      <c r="KYJ576" s="108"/>
      <c r="KYK576" s="108"/>
      <c r="KYL576" s="108"/>
      <c r="KYM576" s="108"/>
      <c r="KYN576" s="108"/>
      <c r="KYO576" s="108"/>
      <c r="KYP576" s="108"/>
      <c r="KYQ576" s="108"/>
      <c r="KYR576" s="108"/>
      <c r="KYS576" s="108"/>
      <c r="KYT576" s="108"/>
      <c r="KYU576" s="108"/>
      <c r="KYV576" s="108"/>
      <c r="KYW576" s="108"/>
      <c r="KYX576" s="108"/>
      <c r="KYY576" s="108"/>
      <c r="KYZ576" s="108"/>
      <c r="KZA576" s="108"/>
      <c r="KZB576" s="108"/>
      <c r="KZC576" s="108"/>
      <c r="KZD576" s="108"/>
      <c r="KZE576" s="108"/>
      <c r="KZF576" s="108"/>
      <c r="KZG576" s="108"/>
      <c r="KZH576" s="108"/>
      <c r="KZI576" s="108"/>
      <c r="KZJ576" s="108"/>
      <c r="KZK576" s="108"/>
      <c r="KZL576" s="108"/>
      <c r="KZM576" s="108"/>
      <c r="KZN576" s="108"/>
      <c r="KZO576" s="108"/>
      <c r="KZP576" s="108"/>
      <c r="KZQ576" s="108"/>
      <c r="KZR576" s="108"/>
      <c r="KZS576" s="108"/>
      <c r="KZT576" s="108"/>
      <c r="KZU576" s="108"/>
      <c r="KZV576" s="108"/>
      <c r="KZW576" s="108"/>
      <c r="KZX576" s="108"/>
      <c r="KZY576" s="108"/>
      <c r="KZZ576" s="108"/>
      <c r="LAA576" s="108"/>
      <c r="LAB576" s="108"/>
      <c r="LAC576" s="108"/>
      <c r="LAD576" s="108"/>
      <c r="LAE576" s="108"/>
      <c r="LAF576" s="108"/>
      <c r="LAG576" s="108"/>
      <c r="LAH576" s="108"/>
      <c r="LAI576" s="108"/>
      <c r="LAJ576" s="108"/>
      <c r="LAK576" s="108"/>
      <c r="LAL576" s="108"/>
      <c r="LAM576" s="108"/>
      <c r="LAN576" s="108"/>
      <c r="LAO576" s="108"/>
      <c r="LAP576" s="108"/>
      <c r="LAQ576" s="108"/>
      <c r="LAR576" s="108"/>
      <c r="LAS576" s="108"/>
      <c r="LAT576" s="108"/>
      <c r="LAU576" s="108"/>
      <c r="LAV576" s="108"/>
      <c r="LAW576" s="108"/>
      <c r="LAX576" s="108"/>
      <c r="LAY576" s="108"/>
      <c r="LAZ576" s="108"/>
      <c r="LBA576" s="108"/>
      <c r="LBB576" s="108"/>
      <c r="LBC576" s="108"/>
      <c r="LBD576" s="108"/>
      <c r="LBE576" s="108"/>
      <c r="LBF576" s="108"/>
      <c r="LBG576" s="108"/>
      <c r="LBH576" s="108"/>
      <c r="LBI576" s="108"/>
      <c r="LBJ576" s="108"/>
      <c r="LBK576" s="108"/>
      <c r="LBL576" s="108"/>
      <c r="LBM576" s="108"/>
      <c r="LBN576" s="108"/>
      <c r="LBO576" s="108"/>
      <c r="LBP576" s="108"/>
      <c r="LBQ576" s="108"/>
      <c r="LBR576" s="108"/>
      <c r="LBS576" s="108"/>
      <c r="LBT576" s="108"/>
      <c r="LBU576" s="108"/>
      <c r="LBV576" s="108"/>
      <c r="LBW576" s="108"/>
      <c r="LBX576" s="108"/>
      <c r="LBY576" s="108"/>
      <c r="LBZ576" s="108"/>
      <c r="LCA576" s="108"/>
      <c r="LCB576" s="108"/>
      <c r="LCC576" s="108"/>
      <c r="LCD576" s="108"/>
      <c r="LCE576" s="108"/>
      <c r="LCF576" s="108"/>
      <c r="LCG576" s="108"/>
      <c r="LCH576" s="108"/>
      <c r="LCI576" s="108"/>
      <c r="LCJ576" s="108"/>
      <c r="LCK576" s="108"/>
      <c r="LCL576" s="108"/>
      <c r="LCM576" s="108"/>
      <c r="LCN576" s="108"/>
      <c r="LCO576" s="108"/>
      <c r="LCP576" s="108"/>
      <c r="LCQ576" s="108"/>
      <c r="LCR576" s="108"/>
      <c r="LCS576" s="108"/>
      <c r="LCT576" s="108"/>
      <c r="LCU576" s="108"/>
      <c r="LCV576" s="108"/>
      <c r="LCW576" s="108"/>
      <c r="LCX576" s="108"/>
      <c r="LCY576" s="108"/>
      <c r="LCZ576" s="108"/>
      <c r="LDA576" s="108"/>
      <c r="LDB576" s="108"/>
      <c r="LDC576" s="108"/>
      <c r="LDD576" s="108"/>
      <c r="LDE576" s="108"/>
      <c r="LDF576" s="108"/>
      <c r="LDG576" s="108"/>
      <c r="LDH576" s="108"/>
      <c r="LDI576" s="108"/>
      <c r="LDJ576" s="108"/>
      <c r="LDK576" s="108"/>
      <c r="LDL576" s="108"/>
      <c r="LDM576" s="108"/>
      <c r="LDN576" s="108"/>
      <c r="LDO576" s="108"/>
      <c r="LDP576" s="108"/>
      <c r="LDQ576" s="108"/>
      <c r="LDR576" s="108"/>
      <c r="LDS576" s="108"/>
      <c r="LDT576" s="108"/>
      <c r="LDU576" s="108"/>
      <c r="LDV576" s="108"/>
      <c r="LDW576" s="108"/>
      <c r="LDX576" s="108"/>
      <c r="LDY576" s="108"/>
      <c r="LDZ576" s="108"/>
      <c r="LEA576" s="108"/>
      <c r="LEB576" s="108"/>
      <c r="LEC576" s="108"/>
      <c r="LED576" s="108"/>
      <c r="LEE576" s="108"/>
      <c r="LEF576" s="108"/>
      <c r="LEG576" s="108"/>
      <c r="LEH576" s="108"/>
      <c r="LEI576" s="108"/>
      <c r="LEJ576" s="108"/>
      <c r="LEK576" s="108"/>
      <c r="LEL576" s="108"/>
      <c r="LEM576" s="108"/>
      <c r="LEN576" s="108"/>
      <c r="LEO576" s="108"/>
      <c r="LEP576" s="108"/>
      <c r="LEQ576" s="108"/>
      <c r="LER576" s="108"/>
      <c r="LES576" s="108"/>
      <c r="LET576" s="108"/>
      <c r="LEU576" s="108"/>
      <c r="LEV576" s="108"/>
      <c r="LEW576" s="108"/>
      <c r="LEX576" s="108"/>
      <c r="LEY576" s="108"/>
      <c r="LEZ576" s="108"/>
      <c r="LFA576" s="108"/>
      <c r="LFB576" s="108"/>
      <c r="LFC576" s="108"/>
      <c r="LFD576" s="108"/>
      <c r="LFE576" s="108"/>
      <c r="LFF576" s="108"/>
      <c r="LFG576" s="108"/>
      <c r="LFH576" s="108"/>
      <c r="LFI576" s="108"/>
      <c r="LFJ576" s="108"/>
      <c r="LFK576" s="108"/>
      <c r="LFL576" s="108"/>
      <c r="LFM576" s="108"/>
      <c r="LFN576" s="108"/>
      <c r="LFO576" s="108"/>
      <c r="LFP576" s="108"/>
      <c r="LFQ576" s="108"/>
      <c r="LFR576" s="108"/>
      <c r="LFS576" s="108"/>
      <c r="LFT576" s="108"/>
      <c r="LFU576" s="108"/>
      <c r="LFV576" s="108"/>
      <c r="LFW576" s="108"/>
      <c r="LFX576" s="108"/>
      <c r="LFY576" s="108"/>
      <c r="LFZ576" s="108"/>
      <c r="LGA576" s="108"/>
      <c r="LGB576" s="108"/>
      <c r="LGC576" s="108"/>
      <c r="LGD576" s="108"/>
      <c r="LGE576" s="108"/>
      <c r="LGF576" s="108"/>
      <c r="LGG576" s="108"/>
      <c r="LGH576" s="108"/>
      <c r="LGI576" s="108"/>
      <c r="LGJ576" s="108"/>
      <c r="LGK576" s="108"/>
      <c r="LGL576" s="108"/>
      <c r="LGM576" s="108"/>
      <c r="LGN576" s="108"/>
      <c r="LGO576" s="108"/>
      <c r="LGP576" s="108"/>
      <c r="LGQ576" s="108"/>
      <c r="LGR576" s="108"/>
      <c r="LGS576" s="108"/>
      <c r="LGT576" s="108"/>
      <c r="LGU576" s="108"/>
      <c r="LGV576" s="108"/>
      <c r="LGW576" s="108"/>
      <c r="LGX576" s="108"/>
      <c r="LGY576" s="108"/>
      <c r="LGZ576" s="108"/>
      <c r="LHA576" s="108"/>
      <c r="LHB576" s="108"/>
      <c r="LHC576" s="108"/>
      <c r="LHD576" s="108"/>
      <c r="LHE576" s="108"/>
      <c r="LHF576" s="108"/>
      <c r="LHG576" s="108"/>
      <c r="LHH576" s="108"/>
      <c r="LHI576" s="108"/>
      <c r="LHJ576" s="108"/>
      <c r="LHK576" s="108"/>
      <c r="LHL576" s="108"/>
      <c r="LHM576" s="108"/>
      <c r="LHN576" s="108"/>
      <c r="LHO576" s="108"/>
      <c r="LHP576" s="108"/>
      <c r="LHQ576" s="108"/>
      <c r="LHR576" s="108"/>
      <c r="LHS576" s="108"/>
      <c r="LHT576" s="108"/>
      <c r="LHU576" s="108"/>
      <c r="LHV576" s="108"/>
      <c r="LHW576" s="108"/>
      <c r="LHX576" s="108"/>
      <c r="LHY576" s="108"/>
      <c r="LHZ576" s="108"/>
      <c r="LIA576" s="108"/>
      <c r="LIB576" s="108"/>
      <c r="LIC576" s="108"/>
      <c r="LID576" s="108"/>
      <c r="LIE576" s="108"/>
      <c r="LIF576" s="108"/>
      <c r="LIG576" s="108"/>
      <c r="LIH576" s="108"/>
      <c r="LII576" s="108"/>
      <c r="LIJ576" s="108"/>
      <c r="LIK576" s="108"/>
      <c r="LIL576" s="108"/>
      <c r="LIM576" s="108"/>
      <c r="LIN576" s="108"/>
      <c r="LIO576" s="108"/>
      <c r="LIP576" s="108"/>
      <c r="LIQ576" s="108"/>
      <c r="LIR576" s="108"/>
      <c r="LIS576" s="108"/>
      <c r="LIT576" s="108"/>
      <c r="LIU576" s="108"/>
      <c r="LIV576" s="108"/>
      <c r="LIW576" s="108"/>
      <c r="LIX576" s="108"/>
      <c r="LIY576" s="108"/>
      <c r="LIZ576" s="108"/>
      <c r="LJA576" s="108"/>
      <c r="LJB576" s="108"/>
      <c r="LJC576" s="108"/>
      <c r="LJD576" s="108"/>
      <c r="LJE576" s="108"/>
      <c r="LJF576" s="108"/>
      <c r="LJG576" s="108"/>
      <c r="LJH576" s="108"/>
      <c r="LJI576" s="108"/>
      <c r="LJJ576" s="108"/>
      <c r="LJK576" s="108"/>
      <c r="LJL576" s="108"/>
      <c r="LJM576" s="108"/>
      <c r="LJN576" s="108"/>
      <c r="LJO576" s="108"/>
      <c r="LJP576" s="108"/>
      <c r="LJQ576" s="108"/>
      <c r="LJR576" s="108"/>
      <c r="LJS576" s="108"/>
      <c r="LJT576" s="108"/>
      <c r="LJU576" s="108"/>
      <c r="LJV576" s="108"/>
      <c r="LJW576" s="108"/>
      <c r="LJX576" s="108"/>
      <c r="LJY576" s="108"/>
      <c r="LJZ576" s="108"/>
      <c r="LKA576" s="108"/>
      <c r="LKB576" s="108"/>
      <c r="LKC576" s="108"/>
      <c r="LKD576" s="108"/>
      <c r="LKE576" s="108"/>
      <c r="LKF576" s="108"/>
      <c r="LKG576" s="108"/>
      <c r="LKH576" s="108"/>
      <c r="LKI576" s="108"/>
      <c r="LKJ576" s="108"/>
      <c r="LKK576" s="108"/>
      <c r="LKL576" s="108"/>
      <c r="LKM576" s="108"/>
      <c r="LKN576" s="108"/>
      <c r="LKO576" s="108"/>
      <c r="LKP576" s="108"/>
      <c r="LKQ576" s="108"/>
      <c r="LKR576" s="108"/>
      <c r="LKS576" s="108"/>
      <c r="LKT576" s="108"/>
      <c r="LKU576" s="108"/>
      <c r="LKV576" s="108"/>
      <c r="LKW576" s="108"/>
      <c r="LKX576" s="108"/>
      <c r="LKY576" s="108"/>
      <c r="LKZ576" s="108"/>
      <c r="LLA576" s="108"/>
      <c r="LLB576" s="108"/>
      <c r="LLC576" s="108"/>
      <c r="LLD576" s="108"/>
      <c r="LLE576" s="108"/>
      <c r="LLF576" s="108"/>
      <c r="LLG576" s="108"/>
      <c r="LLH576" s="108"/>
      <c r="LLI576" s="108"/>
      <c r="LLJ576" s="108"/>
      <c r="LLK576" s="108"/>
      <c r="LLL576" s="108"/>
      <c r="LLM576" s="108"/>
      <c r="LLN576" s="108"/>
      <c r="LLO576" s="108"/>
      <c r="LLP576" s="108"/>
      <c r="LLQ576" s="108"/>
      <c r="LLR576" s="108"/>
      <c r="LLS576" s="108"/>
      <c r="LLT576" s="108"/>
      <c r="LLU576" s="108"/>
      <c r="LLV576" s="108"/>
      <c r="LLW576" s="108"/>
      <c r="LLX576" s="108"/>
      <c r="LLY576" s="108"/>
      <c r="LLZ576" s="108"/>
      <c r="LMA576" s="108"/>
      <c r="LMB576" s="108"/>
      <c r="LMC576" s="108"/>
      <c r="LMD576" s="108"/>
      <c r="LME576" s="108"/>
      <c r="LMF576" s="108"/>
      <c r="LMG576" s="108"/>
      <c r="LMH576" s="108"/>
      <c r="LMI576" s="108"/>
      <c r="LMJ576" s="108"/>
      <c r="LMK576" s="108"/>
      <c r="LML576" s="108"/>
      <c r="LMM576" s="108"/>
      <c r="LMN576" s="108"/>
      <c r="LMO576" s="108"/>
      <c r="LMP576" s="108"/>
      <c r="LMQ576" s="108"/>
      <c r="LMR576" s="108"/>
      <c r="LMS576" s="108"/>
      <c r="LMT576" s="108"/>
      <c r="LMU576" s="108"/>
      <c r="LMV576" s="108"/>
      <c r="LMW576" s="108"/>
      <c r="LMX576" s="108"/>
      <c r="LMY576" s="108"/>
      <c r="LMZ576" s="108"/>
      <c r="LNA576" s="108"/>
      <c r="LNB576" s="108"/>
      <c r="LNC576" s="108"/>
      <c r="LND576" s="108"/>
      <c r="LNE576" s="108"/>
      <c r="LNF576" s="108"/>
      <c r="LNG576" s="108"/>
      <c r="LNH576" s="108"/>
      <c r="LNI576" s="108"/>
      <c r="LNJ576" s="108"/>
      <c r="LNK576" s="108"/>
      <c r="LNL576" s="108"/>
      <c r="LNM576" s="108"/>
      <c r="LNN576" s="108"/>
      <c r="LNO576" s="108"/>
      <c r="LNP576" s="108"/>
      <c r="LNQ576" s="108"/>
      <c r="LNR576" s="108"/>
      <c r="LNS576" s="108"/>
      <c r="LNT576" s="108"/>
      <c r="LNU576" s="108"/>
      <c r="LNV576" s="108"/>
      <c r="LNW576" s="108"/>
      <c r="LNX576" s="108"/>
      <c r="LNY576" s="108"/>
      <c r="LNZ576" s="108"/>
      <c r="LOA576" s="108"/>
      <c r="LOB576" s="108"/>
      <c r="LOC576" s="108"/>
      <c r="LOD576" s="108"/>
      <c r="LOE576" s="108"/>
      <c r="LOF576" s="108"/>
      <c r="LOG576" s="108"/>
      <c r="LOH576" s="108"/>
      <c r="LOI576" s="108"/>
      <c r="LOJ576" s="108"/>
      <c r="LOK576" s="108"/>
      <c r="LOL576" s="108"/>
      <c r="LOM576" s="108"/>
      <c r="LON576" s="108"/>
      <c r="LOO576" s="108"/>
      <c r="LOP576" s="108"/>
      <c r="LOQ576" s="108"/>
      <c r="LOR576" s="108"/>
      <c r="LOS576" s="108"/>
      <c r="LOT576" s="108"/>
      <c r="LOU576" s="108"/>
      <c r="LOV576" s="108"/>
      <c r="LOW576" s="108"/>
      <c r="LOX576" s="108"/>
      <c r="LOY576" s="108"/>
      <c r="LOZ576" s="108"/>
      <c r="LPA576" s="108"/>
      <c r="LPB576" s="108"/>
      <c r="LPC576" s="108"/>
      <c r="LPD576" s="108"/>
      <c r="LPE576" s="108"/>
      <c r="LPF576" s="108"/>
      <c r="LPG576" s="108"/>
      <c r="LPH576" s="108"/>
      <c r="LPI576" s="108"/>
      <c r="LPJ576" s="108"/>
      <c r="LPK576" s="108"/>
      <c r="LPL576" s="108"/>
      <c r="LPM576" s="108"/>
      <c r="LPN576" s="108"/>
      <c r="LPO576" s="108"/>
      <c r="LPP576" s="108"/>
      <c r="LPQ576" s="108"/>
      <c r="LPR576" s="108"/>
      <c r="LPS576" s="108"/>
      <c r="LPT576" s="108"/>
      <c r="LPU576" s="108"/>
      <c r="LPV576" s="108"/>
      <c r="LPW576" s="108"/>
      <c r="LPX576" s="108"/>
      <c r="LPY576" s="108"/>
      <c r="LPZ576" s="108"/>
      <c r="LQA576" s="108"/>
      <c r="LQB576" s="108"/>
      <c r="LQC576" s="108"/>
      <c r="LQD576" s="108"/>
      <c r="LQE576" s="108"/>
      <c r="LQF576" s="108"/>
      <c r="LQG576" s="108"/>
      <c r="LQH576" s="108"/>
      <c r="LQI576" s="108"/>
      <c r="LQJ576" s="108"/>
      <c r="LQK576" s="108"/>
      <c r="LQL576" s="108"/>
      <c r="LQM576" s="108"/>
      <c r="LQN576" s="108"/>
      <c r="LQO576" s="108"/>
      <c r="LQP576" s="108"/>
      <c r="LQQ576" s="108"/>
      <c r="LQR576" s="108"/>
      <c r="LQS576" s="108"/>
      <c r="LQT576" s="108"/>
      <c r="LQU576" s="108"/>
      <c r="LQV576" s="108"/>
      <c r="LQW576" s="108"/>
      <c r="LQX576" s="108"/>
      <c r="LQY576" s="108"/>
      <c r="LQZ576" s="108"/>
      <c r="LRA576" s="108"/>
      <c r="LRB576" s="108"/>
      <c r="LRC576" s="108"/>
      <c r="LRD576" s="108"/>
      <c r="LRE576" s="108"/>
      <c r="LRF576" s="108"/>
      <c r="LRG576" s="108"/>
      <c r="LRH576" s="108"/>
      <c r="LRI576" s="108"/>
      <c r="LRJ576" s="108"/>
      <c r="LRK576" s="108"/>
      <c r="LRL576" s="108"/>
      <c r="LRM576" s="108"/>
      <c r="LRN576" s="108"/>
      <c r="LRO576" s="108"/>
      <c r="LRP576" s="108"/>
      <c r="LRQ576" s="108"/>
      <c r="LRR576" s="108"/>
      <c r="LRS576" s="108"/>
      <c r="LRT576" s="108"/>
      <c r="LRU576" s="108"/>
      <c r="LRV576" s="108"/>
      <c r="LRW576" s="108"/>
      <c r="LRX576" s="108"/>
      <c r="LRY576" s="108"/>
      <c r="LRZ576" s="108"/>
      <c r="LSA576" s="108"/>
      <c r="LSB576" s="108"/>
      <c r="LSC576" s="108"/>
      <c r="LSD576" s="108"/>
      <c r="LSE576" s="108"/>
      <c r="LSF576" s="108"/>
      <c r="LSG576" s="108"/>
      <c r="LSH576" s="108"/>
      <c r="LSI576" s="108"/>
      <c r="LSJ576" s="108"/>
      <c r="LSK576" s="108"/>
      <c r="LSL576" s="108"/>
      <c r="LSM576" s="108"/>
      <c r="LSN576" s="108"/>
      <c r="LSO576" s="108"/>
      <c r="LSP576" s="108"/>
      <c r="LSQ576" s="108"/>
      <c r="LSR576" s="108"/>
      <c r="LSS576" s="108"/>
      <c r="LST576" s="108"/>
      <c r="LSU576" s="108"/>
      <c r="LSV576" s="108"/>
      <c r="LSW576" s="108"/>
      <c r="LSX576" s="108"/>
      <c r="LSY576" s="108"/>
      <c r="LSZ576" s="108"/>
      <c r="LTA576" s="108"/>
      <c r="LTB576" s="108"/>
      <c r="LTC576" s="108"/>
      <c r="LTD576" s="108"/>
      <c r="LTE576" s="108"/>
      <c r="LTF576" s="108"/>
      <c r="LTG576" s="108"/>
      <c r="LTH576" s="108"/>
      <c r="LTI576" s="108"/>
      <c r="LTJ576" s="108"/>
      <c r="LTK576" s="108"/>
      <c r="LTL576" s="108"/>
      <c r="LTM576" s="108"/>
      <c r="LTN576" s="108"/>
      <c r="LTO576" s="108"/>
      <c r="LTP576" s="108"/>
      <c r="LTQ576" s="108"/>
      <c r="LTR576" s="108"/>
      <c r="LTS576" s="108"/>
      <c r="LTT576" s="108"/>
      <c r="LTU576" s="108"/>
      <c r="LTV576" s="108"/>
      <c r="LTW576" s="108"/>
      <c r="LTX576" s="108"/>
      <c r="LTY576" s="108"/>
      <c r="LTZ576" s="108"/>
      <c r="LUA576" s="108"/>
      <c r="LUB576" s="108"/>
      <c r="LUC576" s="108"/>
      <c r="LUD576" s="108"/>
      <c r="LUE576" s="108"/>
      <c r="LUF576" s="108"/>
      <c r="LUG576" s="108"/>
      <c r="LUH576" s="108"/>
      <c r="LUI576" s="108"/>
      <c r="LUJ576" s="108"/>
      <c r="LUK576" s="108"/>
      <c r="LUL576" s="108"/>
      <c r="LUM576" s="108"/>
      <c r="LUN576" s="108"/>
      <c r="LUO576" s="108"/>
      <c r="LUP576" s="108"/>
      <c r="LUQ576" s="108"/>
      <c r="LUR576" s="108"/>
      <c r="LUS576" s="108"/>
      <c r="LUT576" s="108"/>
      <c r="LUU576" s="108"/>
      <c r="LUV576" s="108"/>
      <c r="LUW576" s="108"/>
      <c r="LUX576" s="108"/>
      <c r="LUY576" s="108"/>
      <c r="LUZ576" s="108"/>
      <c r="LVA576" s="108"/>
      <c r="LVB576" s="108"/>
      <c r="LVC576" s="108"/>
      <c r="LVD576" s="108"/>
      <c r="LVE576" s="108"/>
      <c r="LVF576" s="108"/>
      <c r="LVG576" s="108"/>
      <c r="LVH576" s="108"/>
      <c r="LVI576" s="108"/>
      <c r="LVJ576" s="108"/>
      <c r="LVK576" s="108"/>
      <c r="LVL576" s="108"/>
      <c r="LVM576" s="108"/>
      <c r="LVN576" s="108"/>
      <c r="LVO576" s="108"/>
      <c r="LVP576" s="108"/>
      <c r="LVQ576" s="108"/>
      <c r="LVR576" s="108"/>
      <c r="LVS576" s="108"/>
      <c r="LVT576" s="108"/>
      <c r="LVU576" s="108"/>
      <c r="LVV576" s="108"/>
      <c r="LVW576" s="108"/>
      <c r="LVX576" s="108"/>
      <c r="LVY576" s="108"/>
      <c r="LVZ576" s="108"/>
      <c r="LWA576" s="108"/>
      <c r="LWB576" s="108"/>
      <c r="LWC576" s="108"/>
      <c r="LWD576" s="108"/>
      <c r="LWE576" s="108"/>
      <c r="LWF576" s="108"/>
      <c r="LWG576" s="108"/>
      <c r="LWH576" s="108"/>
      <c r="LWI576" s="108"/>
      <c r="LWJ576" s="108"/>
      <c r="LWK576" s="108"/>
      <c r="LWL576" s="108"/>
      <c r="LWM576" s="108"/>
      <c r="LWN576" s="108"/>
      <c r="LWO576" s="108"/>
      <c r="LWP576" s="108"/>
      <c r="LWQ576" s="108"/>
      <c r="LWR576" s="108"/>
      <c r="LWS576" s="108"/>
      <c r="LWT576" s="108"/>
      <c r="LWU576" s="108"/>
      <c r="LWV576" s="108"/>
      <c r="LWW576" s="108"/>
      <c r="LWX576" s="108"/>
      <c r="LWY576" s="108"/>
      <c r="LWZ576" s="108"/>
      <c r="LXA576" s="108"/>
      <c r="LXB576" s="108"/>
      <c r="LXC576" s="108"/>
      <c r="LXD576" s="108"/>
      <c r="LXE576" s="108"/>
      <c r="LXF576" s="108"/>
      <c r="LXG576" s="108"/>
      <c r="LXH576" s="108"/>
      <c r="LXI576" s="108"/>
      <c r="LXJ576" s="108"/>
      <c r="LXK576" s="108"/>
      <c r="LXL576" s="108"/>
      <c r="LXM576" s="108"/>
      <c r="LXN576" s="108"/>
      <c r="LXO576" s="108"/>
      <c r="LXP576" s="108"/>
      <c r="LXQ576" s="108"/>
      <c r="LXR576" s="108"/>
      <c r="LXS576" s="108"/>
      <c r="LXT576" s="108"/>
      <c r="LXU576" s="108"/>
      <c r="LXV576" s="108"/>
      <c r="LXW576" s="108"/>
      <c r="LXX576" s="108"/>
      <c r="LXY576" s="108"/>
      <c r="LXZ576" s="108"/>
      <c r="LYA576" s="108"/>
      <c r="LYB576" s="108"/>
      <c r="LYC576" s="108"/>
      <c r="LYD576" s="108"/>
      <c r="LYE576" s="108"/>
      <c r="LYF576" s="108"/>
      <c r="LYG576" s="108"/>
      <c r="LYH576" s="108"/>
      <c r="LYI576" s="108"/>
      <c r="LYJ576" s="108"/>
      <c r="LYK576" s="108"/>
      <c r="LYL576" s="108"/>
      <c r="LYM576" s="108"/>
      <c r="LYN576" s="108"/>
      <c r="LYO576" s="108"/>
      <c r="LYP576" s="108"/>
      <c r="LYQ576" s="108"/>
      <c r="LYR576" s="108"/>
      <c r="LYS576" s="108"/>
      <c r="LYT576" s="108"/>
      <c r="LYU576" s="108"/>
      <c r="LYV576" s="108"/>
      <c r="LYW576" s="108"/>
      <c r="LYX576" s="108"/>
      <c r="LYY576" s="108"/>
      <c r="LYZ576" s="108"/>
      <c r="LZA576" s="108"/>
      <c r="LZB576" s="108"/>
      <c r="LZC576" s="108"/>
      <c r="LZD576" s="108"/>
      <c r="LZE576" s="108"/>
      <c r="LZF576" s="108"/>
      <c r="LZG576" s="108"/>
      <c r="LZH576" s="108"/>
      <c r="LZI576" s="108"/>
      <c r="LZJ576" s="108"/>
      <c r="LZK576" s="108"/>
      <c r="LZL576" s="108"/>
      <c r="LZM576" s="108"/>
      <c r="LZN576" s="108"/>
      <c r="LZO576" s="108"/>
      <c r="LZP576" s="108"/>
      <c r="LZQ576" s="108"/>
      <c r="LZR576" s="108"/>
      <c r="LZS576" s="108"/>
      <c r="LZT576" s="108"/>
      <c r="LZU576" s="108"/>
      <c r="LZV576" s="108"/>
      <c r="LZW576" s="108"/>
      <c r="LZX576" s="108"/>
      <c r="LZY576" s="108"/>
      <c r="LZZ576" s="108"/>
      <c r="MAA576" s="108"/>
      <c r="MAB576" s="108"/>
      <c r="MAC576" s="108"/>
      <c r="MAD576" s="108"/>
      <c r="MAE576" s="108"/>
      <c r="MAF576" s="108"/>
      <c r="MAG576" s="108"/>
      <c r="MAH576" s="108"/>
      <c r="MAI576" s="108"/>
      <c r="MAJ576" s="108"/>
      <c r="MAK576" s="108"/>
      <c r="MAL576" s="108"/>
      <c r="MAM576" s="108"/>
      <c r="MAN576" s="108"/>
      <c r="MAO576" s="108"/>
      <c r="MAP576" s="108"/>
      <c r="MAQ576" s="108"/>
      <c r="MAR576" s="108"/>
      <c r="MAS576" s="108"/>
      <c r="MAT576" s="108"/>
      <c r="MAU576" s="108"/>
      <c r="MAV576" s="108"/>
      <c r="MAW576" s="108"/>
      <c r="MAX576" s="108"/>
      <c r="MAY576" s="108"/>
      <c r="MAZ576" s="108"/>
      <c r="MBA576" s="108"/>
      <c r="MBB576" s="108"/>
      <c r="MBC576" s="108"/>
      <c r="MBD576" s="108"/>
      <c r="MBE576" s="108"/>
      <c r="MBF576" s="108"/>
      <c r="MBG576" s="108"/>
      <c r="MBH576" s="108"/>
      <c r="MBI576" s="108"/>
      <c r="MBJ576" s="108"/>
      <c r="MBK576" s="108"/>
      <c r="MBL576" s="108"/>
      <c r="MBM576" s="108"/>
      <c r="MBN576" s="108"/>
      <c r="MBO576" s="108"/>
      <c r="MBP576" s="108"/>
      <c r="MBQ576" s="108"/>
      <c r="MBR576" s="108"/>
      <c r="MBS576" s="108"/>
      <c r="MBT576" s="108"/>
      <c r="MBU576" s="108"/>
      <c r="MBV576" s="108"/>
      <c r="MBW576" s="108"/>
      <c r="MBX576" s="108"/>
      <c r="MBY576" s="108"/>
      <c r="MBZ576" s="108"/>
      <c r="MCA576" s="108"/>
      <c r="MCB576" s="108"/>
      <c r="MCC576" s="108"/>
      <c r="MCD576" s="108"/>
      <c r="MCE576" s="108"/>
      <c r="MCF576" s="108"/>
      <c r="MCG576" s="108"/>
      <c r="MCH576" s="108"/>
      <c r="MCI576" s="108"/>
      <c r="MCJ576" s="108"/>
      <c r="MCK576" s="108"/>
      <c r="MCL576" s="108"/>
      <c r="MCM576" s="108"/>
      <c r="MCN576" s="108"/>
      <c r="MCO576" s="108"/>
      <c r="MCP576" s="108"/>
      <c r="MCQ576" s="108"/>
      <c r="MCR576" s="108"/>
      <c r="MCS576" s="108"/>
      <c r="MCT576" s="108"/>
      <c r="MCU576" s="108"/>
      <c r="MCV576" s="108"/>
      <c r="MCW576" s="108"/>
      <c r="MCX576" s="108"/>
      <c r="MCY576" s="108"/>
      <c r="MCZ576" s="108"/>
      <c r="MDA576" s="108"/>
      <c r="MDB576" s="108"/>
      <c r="MDC576" s="108"/>
      <c r="MDD576" s="108"/>
      <c r="MDE576" s="108"/>
      <c r="MDF576" s="108"/>
      <c r="MDG576" s="108"/>
      <c r="MDH576" s="108"/>
      <c r="MDI576" s="108"/>
      <c r="MDJ576" s="108"/>
      <c r="MDK576" s="108"/>
      <c r="MDL576" s="108"/>
      <c r="MDM576" s="108"/>
      <c r="MDN576" s="108"/>
      <c r="MDO576" s="108"/>
      <c r="MDP576" s="108"/>
      <c r="MDQ576" s="108"/>
      <c r="MDR576" s="108"/>
      <c r="MDS576" s="108"/>
      <c r="MDT576" s="108"/>
      <c r="MDU576" s="108"/>
      <c r="MDV576" s="108"/>
      <c r="MDW576" s="108"/>
      <c r="MDX576" s="108"/>
      <c r="MDY576" s="108"/>
      <c r="MDZ576" s="108"/>
      <c r="MEA576" s="108"/>
      <c r="MEB576" s="108"/>
      <c r="MEC576" s="108"/>
      <c r="MED576" s="108"/>
      <c r="MEE576" s="108"/>
      <c r="MEF576" s="108"/>
      <c r="MEG576" s="108"/>
      <c r="MEH576" s="108"/>
      <c r="MEI576" s="108"/>
      <c r="MEJ576" s="108"/>
      <c r="MEK576" s="108"/>
      <c r="MEL576" s="108"/>
      <c r="MEM576" s="108"/>
      <c r="MEN576" s="108"/>
      <c r="MEO576" s="108"/>
      <c r="MEP576" s="108"/>
      <c r="MEQ576" s="108"/>
      <c r="MER576" s="108"/>
      <c r="MES576" s="108"/>
      <c r="MET576" s="108"/>
      <c r="MEU576" s="108"/>
      <c r="MEV576" s="108"/>
      <c r="MEW576" s="108"/>
      <c r="MEX576" s="108"/>
      <c r="MEY576" s="108"/>
      <c r="MEZ576" s="108"/>
      <c r="MFA576" s="108"/>
      <c r="MFB576" s="108"/>
      <c r="MFC576" s="108"/>
      <c r="MFD576" s="108"/>
      <c r="MFE576" s="108"/>
      <c r="MFF576" s="108"/>
      <c r="MFG576" s="108"/>
      <c r="MFH576" s="108"/>
      <c r="MFI576" s="108"/>
      <c r="MFJ576" s="108"/>
      <c r="MFK576" s="108"/>
      <c r="MFL576" s="108"/>
      <c r="MFM576" s="108"/>
      <c r="MFN576" s="108"/>
      <c r="MFO576" s="108"/>
      <c r="MFP576" s="108"/>
      <c r="MFQ576" s="108"/>
      <c r="MFR576" s="108"/>
      <c r="MFS576" s="108"/>
      <c r="MFT576" s="108"/>
      <c r="MFU576" s="108"/>
      <c r="MFV576" s="108"/>
      <c r="MFW576" s="108"/>
      <c r="MFX576" s="108"/>
      <c r="MFY576" s="108"/>
      <c r="MFZ576" s="108"/>
      <c r="MGA576" s="108"/>
      <c r="MGB576" s="108"/>
      <c r="MGC576" s="108"/>
      <c r="MGD576" s="108"/>
      <c r="MGE576" s="108"/>
      <c r="MGF576" s="108"/>
      <c r="MGG576" s="108"/>
      <c r="MGH576" s="108"/>
      <c r="MGI576" s="108"/>
      <c r="MGJ576" s="108"/>
      <c r="MGK576" s="108"/>
      <c r="MGL576" s="108"/>
      <c r="MGM576" s="108"/>
      <c r="MGN576" s="108"/>
      <c r="MGO576" s="108"/>
      <c r="MGP576" s="108"/>
      <c r="MGQ576" s="108"/>
      <c r="MGR576" s="108"/>
      <c r="MGS576" s="108"/>
      <c r="MGT576" s="108"/>
      <c r="MGU576" s="108"/>
      <c r="MGV576" s="108"/>
      <c r="MGW576" s="108"/>
      <c r="MGX576" s="108"/>
      <c r="MGY576" s="108"/>
      <c r="MGZ576" s="108"/>
      <c r="MHA576" s="108"/>
      <c r="MHB576" s="108"/>
      <c r="MHC576" s="108"/>
      <c r="MHD576" s="108"/>
      <c r="MHE576" s="108"/>
      <c r="MHF576" s="108"/>
      <c r="MHG576" s="108"/>
      <c r="MHH576" s="108"/>
      <c r="MHI576" s="108"/>
      <c r="MHJ576" s="108"/>
      <c r="MHK576" s="108"/>
      <c r="MHL576" s="108"/>
      <c r="MHM576" s="108"/>
      <c r="MHN576" s="108"/>
      <c r="MHO576" s="108"/>
      <c r="MHP576" s="108"/>
      <c r="MHQ576" s="108"/>
      <c r="MHR576" s="108"/>
      <c r="MHS576" s="108"/>
      <c r="MHT576" s="108"/>
      <c r="MHU576" s="108"/>
      <c r="MHV576" s="108"/>
      <c r="MHW576" s="108"/>
      <c r="MHX576" s="108"/>
      <c r="MHY576" s="108"/>
      <c r="MHZ576" s="108"/>
      <c r="MIA576" s="108"/>
      <c r="MIB576" s="108"/>
      <c r="MIC576" s="108"/>
      <c r="MID576" s="108"/>
      <c r="MIE576" s="108"/>
      <c r="MIF576" s="108"/>
      <c r="MIG576" s="108"/>
      <c r="MIH576" s="108"/>
      <c r="MII576" s="108"/>
      <c r="MIJ576" s="108"/>
      <c r="MIK576" s="108"/>
      <c r="MIL576" s="108"/>
      <c r="MIM576" s="108"/>
      <c r="MIN576" s="108"/>
      <c r="MIO576" s="108"/>
      <c r="MIP576" s="108"/>
      <c r="MIQ576" s="108"/>
      <c r="MIR576" s="108"/>
      <c r="MIS576" s="108"/>
      <c r="MIT576" s="108"/>
      <c r="MIU576" s="108"/>
      <c r="MIV576" s="108"/>
      <c r="MIW576" s="108"/>
      <c r="MIX576" s="108"/>
      <c r="MIY576" s="108"/>
      <c r="MIZ576" s="108"/>
      <c r="MJA576" s="108"/>
      <c r="MJB576" s="108"/>
      <c r="MJC576" s="108"/>
      <c r="MJD576" s="108"/>
      <c r="MJE576" s="108"/>
      <c r="MJF576" s="108"/>
      <c r="MJG576" s="108"/>
      <c r="MJH576" s="108"/>
      <c r="MJI576" s="108"/>
      <c r="MJJ576" s="108"/>
      <c r="MJK576" s="108"/>
      <c r="MJL576" s="108"/>
      <c r="MJM576" s="108"/>
      <c r="MJN576" s="108"/>
      <c r="MJO576" s="108"/>
      <c r="MJP576" s="108"/>
      <c r="MJQ576" s="108"/>
      <c r="MJR576" s="108"/>
      <c r="MJS576" s="108"/>
      <c r="MJT576" s="108"/>
      <c r="MJU576" s="108"/>
      <c r="MJV576" s="108"/>
      <c r="MJW576" s="108"/>
      <c r="MJX576" s="108"/>
      <c r="MJY576" s="108"/>
      <c r="MJZ576" s="108"/>
      <c r="MKA576" s="108"/>
      <c r="MKB576" s="108"/>
      <c r="MKC576" s="108"/>
      <c r="MKD576" s="108"/>
      <c r="MKE576" s="108"/>
      <c r="MKF576" s="108"/>
      <c r="MKG576" s="108"/>
      <c r="MKH576" s="108"/>
      <c r="MKI576" s="108"/>
      <c r="MKJ576" s="108"/>
      <c r="MKK576" s="108"/>
      <c r="MKL576" s="108"/>
      <c r="MKM576" s="108"/>
      <c r="MKN576" s="108"/>
      <c r="MKO576" s="108"/>
      <c r="MKP576" s="108"/>
      <c r="MKQ576" s="108"/>
      <c r="MKR576" s="108"/>
      <c r="MKS576" s="108"/>
      <c r="MKT576" s="108"/>
      <c r="MKU576" s="108"/>
      <c r="MKV576" s="108"/>
      <c r="MKW576" s="108"/>
      <c r="MKX576" s="108"/>
      <c r="MKY576" s="108"/>
      <c r="MKZ576" s="108"/>
      <c r="MLA576" s="108"/>
      <c r="MLB576" s="108"/>
      <c r="MLC576" s="108"/>
      <c r="MLD576" s="108"/>
      <c r="MLE576" s="108"/>
      <c r="MLF576" s="108"/>
      <c r="MLG576" s="108"/>
      <c r="MLH576" s="108"/>
      <c r="MLI576" s="108"/>
      <c r="MLJ576" s="108"/>
      <c r="MLK576" s="108"/>
      <c r="MLL576" s="108"/>
      <c r="MLM576" s="108"/>
      <c r="MLN576" s="108"/>
      <c r="MLO576" s="108"/>
      <c r="MLP576" s="108"/>
      <c r="MLQ576" s="108"/>
      <c r="MLR576" s="108"/>
      <c r="MLS576" s="108"/>
      <c r="MLT576" s="108"/>
      <c r="MLU576" s="108"/>
      <c r="MLV576" s="108"/>
      <c r="MLW576" s="108"/>
      <c r="MLX576" s="108"/>
      <c r="MLY576" s="108"/>
      <c r="MLZ576" s="108"/>
      <c r="MMA576" s="108"/>
      <c r="MMB576" s="108"/>
      <c r="MMC576" s="108"/>
      <c r="MMD576" s="108"/>
      <c r="MME576" s="108"/>
      <c r="MMF576" s="108"/>
      <c r="MMG576" s="108"/>
      <c r="MMH576" s="108"/>
      <c r="MMI576" s="108"/>
      <c r="MMJ576" s="108"/>
      <c r="MMK576" s="108"/>
      <c r="MML576" s="108"/>
      <c r="MMM576" s="108"/>
      <c r="MMN576" s="108"/>
      <c r="MMO576" s="108"/>
      <c r="MMP576" s="108"/>
      <c r="MMQ576" s="108"/>
      <c r="MMR576" s="108"/>
      <c r="MMS576" s="108"/>
      <c r="MMT576" s="108"/>
      <c r="MMU576" s="108"/>
      <c r="MMV576" s="108"/>
      <c r="MMW576" s="108"/>
      <c r="MMX576" s="108"/>
      <c r="MMY576" s="108"/>
      <c r="MMZ576" s="108"/>
      <c r="MNA576" s="108"/>
      <c r="MNB576" s="108"/>
      <c r="MNC576" s="108"/>
      <c r="MND576" s="108"/>
      <c r="MNE576" s="108"/>
      <c r="MNF576" s="108"/>
      <c r="MNG576" s="108"/>
      <c r="MNH576" s="108"/>
      <c r="MNI576" s="108"/>
      <c r="MNJ576" s="108"/>
      <c r="MNK576" s="108"/>
      <c r="MNL576" s="108"/>
      <c r="MNM576" s="108"/>
      <c r="MNN576" s="108"/>
      <c r="MNO576" s="108"/>
      <c r="MNP576" s="108"/>
      <c r="MNQ576" s="108"/>
      <c r="MNR576" s="108"/>
      <c r="MNS576" s="108"/>
      <c r="MNT576" s="108"/>
      <c r="MNU576" s="108"/>
      <c r="MNV576" s="108"/>
      <c r="MNW576" s="108"/>
      <c r="MNX576" s="108"/>
      <c r="MNY576" s="108"/>
      <c r="MNZ576" s="108"/>
      <c r="MOA576" s="108"/>
      <c r="MOB576" s="108"/>
      <c r="MOC576" s="108"/>
      <c r="MOD576" s="108"/>
      <c r="MOE576" s="108"/>
      <c r="MOF576" s="108"/>
      <c r="MOG576" s="108"/>
      <c r="MOH576" s="108"/>
      <c r="MOI576" s="108"/>
      <c r="MOJ576" s="108"/>
      <c r="MOK576" s="108"/>
      <c r="MOL576" s="108"/>
      <c r="MOM576" s="108"/>
      <c r="MON576" s="108"/>
      <c r="MOO576" s="108"/>
      <c r="MOP576" s="108"/>
      <c r="MOQ576" s="108"/>
      <c r="MOR576" s="108"/>
      <c r="MOS576" s="108"/>
      <c r="MOT576" s="108"/>
      <c r="MOU576" s="108"/>
      <c r="MOV576" s="108"/>
      <c r="MOW576" s="108"/>
      <c r="MOX576" s="108"/>
      <c r="MOY576" s="108"/>
      <c r="MOZ576" s="108"/>
      <c r="MPA576" s="108"/>
      <c r="MPB576" s="108"/>
      <c r="MPC576" s="108"/>
      <c r="MPD576" s="108"/>
      <c r="MPE576" s="108"/>
      <c r="MPF576" s="108"/>
      <c r="MPG576" s="108"/>
      <c r="MPH576" s="108"/>
      <c r="MPI576" s="108"/>
      <c r="MPJ576" s="108"/>
      <c r="MPK576" s="108"/>
      <c r="MPL576" s="108"/>
      <c r="MPM576" s="108"/>
      <c r="MPN576" s="108"/>
      <c r="MPO576" s="108"/>
      <c r="MPP576" s="108"/>
      <c r="MPQ576" s="108"/>
      <c r="MPR576" s="108"/>
      <c r="MPS576" s="108"/>
      <c r="MPT576" s="108"/>
      <c r="MPU576" s="108"/>
      <c r="MPV576" s="108"/>
      <c r="MPW576" s="108"/>
      <c r="MPX576" s="108"/>
      <c r="MPY576" s="108"/>
      <c r="MPZ576" s="108"/>
      <c r="MQA576" s="108"/>
      <c r="MQB576" s="108"/>
      <c r="MQC576" s="108"/>
      <c r="MQD576" s="108"/>
      <c r="MQE576" s="108"/>
      <c r="MQF576" s="108"/>
      <c r="MQG576" s="108"/>
      <c r="MQH576" s="108"/>
      <c r="MQI576" s="108"/>
      <c r="MQJ576" s="108"/>
      <c r="MQK576" s="108"/>
      <c r="MQL576" s="108"/>
      <c r="MQM576" s="108"/>
      <c r="MQN576" s="108"/>
      <c r="MQO576" s="108"/>
      <c r="MQP576" s="108"/>
      <c r="MQQ576" s="108"/>
      <c r="MQR576" s="108"/>
      <c r="MQS576" s="108"/>
      <c r="MQT576" s="108"/>
      <c r="MQU576" s="108"/>
      <c r="MQV576" s="108"/>
      <c r="MQW576" s="108"/>
      <c r="MQX576" s="108"/>
      <c r="MQY576" s="108"/>
      <c r="MQZ576" s="108"/>
      <c r="MRA576" s="108"/>
      <c r="MRB576" s="108"/>
      <c r="MRC576" s="108"/>
      <c r="MRD576" s="108"/>
      <c r="MRE576" s="108"/>
      <c r="MRF576" s="108"/>
      <c r="MRG576" s="108"/>
      <c r="MRH576" s="108"/>
      <c r="MRI576" s="108"/>
      <c r="MRJ576" s="108"/>
      <c r="MRK576" s="108"/>
      <c r="MRL576" s="108"/>
      <c r="MRM576" s="108"/>
      <c r="MRN576" s="108"/>
      <c r="MRO576" s="108"/>
      <c r="MRP576" s="108"/>
      <c r="MRQ576" s="108"/>
      <c r="MRR576" s="108"/>
      <c r="MRS576" s="108"/>
      <c r="MRT576" s="108"/>
      <c r="MRU576" s="108"/>
      <c r="MRV576" s="108"/>
      <c r="MRW576" s="108"/>
      <c r="MRX576" s="108"/>
      <c r="MRY576" s="108"/>
      <c r="MRZ576" s="108"/>
      <c r="MSA576" s="108"/>
      <c r="MSB576" s="108"/>
      <c r="MSC576" s="108"/>
      <c r="MSD576" s="108"/>
      <c r="MSE576" s="108"/>
      <c r="MSF576" s="108"/>
      <c r="MSG576" s="108"/>
      <c r="MSH576" s="108"/>
      <c r="MSI576" s="108"/>
      <c r="MSJ576" s="108"/>
      <c r="MSK576" s="108"/>
      <c r="MSL576" s="108"/>
      <c r="MSM576" s="108"/>
      <c r="MSN576" s="108"/>
      <c r="MSO576" s="108"/>
      <c r="MSP576" s="108"/>
      <c r="MSQ576" s="108"/>
      <c r="MSR576" s="108"/>
      <c r="MSS576" s="108"/>
      <c r="MST576" s="108"/>
      <c r="MSU576" s="108"/>
      <c r="MSV576" s="108"/>
      <c r="MSW576" s="108"/>
      <c r="MSX576" s="108"/>
      <c r="MSY576" s="108"/>
      <c r="MSZ576" s="108"/>
      <c r="MTA576" s="108"/>
      <c r="MTB576" s="108"/>
      <c r="MTC576" s="108"/>
      <c r="MTD576" s="108"/>
      <c r="MTE576" s="108"/>
      <c r="MTF576" s="108"/>
      <c r="MTG576" s="108"/>
      <c r="MTH576" s="108"/>
      <c r="MTI576" s="108"/>
      <c r="MTJ576" s="108"/>
      <c r="MTK576" s="108"/>
      <c r="MTL576" s="108"/>
      <c r="MTM576" s="108"/>
      <c r="MTN576" s="108"/>
      <c r="MTO576" s="108"/>
      <c r="MTP576" s="108"/>
      <c r="MTQ576" s="108"/>
      <c r="MTR576" s="108"/>
      <c r="MTS576" s="108"/>
      <c r="MTT576" s="108"/>
      <c r="MTU576" s="108"/>
      <c r="MTV576" s="108"/>
      <c r="MTW576" s="108"/>
      <c r="MTX576" s="108"/>
      <c r="MTY576" s="108"/>
      <c r="MTZ576" s="108"/>
      <c r="MUA576" s="108"/>
      <c r="MUB576" s="108"/>
      <c r="MUC576" s="108"/>
      <c r="MUD576" s="108"/>
      <c r="MUE576" s="108"/>
      <c r="MUF576" s="108"/>
      <c r="MUG576" s="108"/>
      <c r="MUH576" s="108"/>
      <c r="MUI576" s="108"/>
      <c r="MUJ576" s="108"/>
      <c r="MUK576" s="108"/>
      <c r="MUL576" s="108"/>
      <c r="MUM576" s="108"/>
      <c r="MUN576" s="108"/>
      <c r="MUO576" s="108"/>
      <c r="MUP576" s="108"/>
      <c r="MUQ576" s="108"/>
      <c r="MUR576" s="108"/>
      <c r="MUS576" s="108"/>
      <c r="MUT576" s="108"/>
      <c r="MUU576" s="108"/>
      <c r="MUV576" s="108"/>
      <c r="MUW576" s="108"/>
      <c r="MUX576" s="108"/>
      <c r="MUY576" s="108"/>
      <c r="MUZ576" s="108"/>
      <c r="MVA576" s="108"/>
      <c r="MVB576" s="108"/>
      <c r="MVC576" s="108"/>
      <c r="MVD576" s="108"/>
      <c r="MVE576" s="108"/>
      <c r="MVF576" s="108"/>
      <c r="MVG576" s="108"/>
      <c r="MVH576" s="108"/>
      <c r="MVI576" s="108"/>
      <c r="MVJ576" s="108"/>
      <c r="MVK576" s="108"/>
      <c r="MVL576" s="108"/>
      <c r="MVM576" s="108"/>
      <c r="MVN576" s="108"/>
      <c r="MVO576" s="108"/>
      <c r="MVP576" s="108"/>
      <c r="MVQ576" s="108"/>
      <c r="MVR576" s="108"/>
      <c r="MVS576" s="108"/>
      <c r="MVT576" s="108"/>
      <c r="MVU576" s="108"/>
      <c r="MVV576" s="108"/>
      <c r="MVW576" s="108"/>
      <c r="MVX576" s="108"/>
      <c r="MVY576" s="108"/>
      <c r="MVZ576" s="108"/>
      <c r="MWA576" s="108"/>
      <c r="MWB576" s="108"/>
      <c r="MWC576" s="108"/>
      <c r="MWD576" s="108"/>
      <c r="MWE576" s="108"/>
      <c r="MWF576" s="108"/>
      <c r="MWG576" s="108"/>
      <c r="MWH576" s="108"/>
      <c r="MWI576" s="108"/>
      <c r="MWJ576" s="108"/>
      <c r="MWK576" s="108"/>
      <c r="MWL576" s="108"/>
      <c r="MWM576" s="108"/>
      <c r="MWN576" s="108"/>
      <c r="MWO576" s="108"/>
      <c r="MWP576" s="108"/>
      <c r="MWQ576" s="108"/>
      <c r="MWR576" s="108"/>
      <c r="MWS576" s="108"/>
      <c r="MWT576" s="108"/>
      <c r="MWU576" s="108"/>
      <c r="MWV576" s="108"/>
      <c r="MWW576" s="108"/>
      <c r="MWX576" s="108"/>
      <c r="MWY576" s="108"/>
      <c r="MWZ576" s="108"/>
      <c r="MXA576" s="108"/>
      <c r="MXB576" s="108"/>
      <c r="MXC576" s="108"/>
      <c r="MXD576" s="108"/>
      <c r="MXE576" s="108"/>
      <c r="MXF576" s="108"/>
      <c r="MXG576" s="108"/>
      <c r="MXH576" s="108"/>
      <c r="MXI576" s="108"/>
      <c r="MXJ576" s="108"/>
      <c r="MXK576" s="108"/>
      <c r="MXL576" s="108"/>
      <c r="MXM576" s="108"/>
      <c r="MXN576" s="108"/>
      <c r="MXO576" s="108"/>
      <c r="MXP576" s="108"/>
      <c r="MXQ576" s="108"/>
      <c r="MXR576" s="108"/>
      <c r="MXS576" s="108"/>
      <c r="MXT576" s="108"/>
      <c r="MXU576" s="108"/>
      <c r="MXV576" s="108"/>
      <c r="MXW576" s="108"/>
      <c r="MXX576" s="108"/>
      <c r="MXY576" s="108"/>
      <c r="MXZ576" s="108"/>
      <c r="MYA576" s="108"/>
      <c r="MYB576" s="108"/>
      <c r="MYC576" s="108"/>
      <c r="MYD576" s="108"/>
      <c r="MYE576" s="108"/>
      <c r="MYF576" s="108"/>
      <c r="MYG576" s="108"/>
      <c r="MYH576" s="108"/>
      <c r="MYI576" s="108"/>
      <c r="MYJ576" s="108"/>
      <c r="MYK576" s="108"/>
      <c r="MYL576" s="108"/>
      <c r="MYM576" s="108"/>
      <c r="MYN576" s="108"/>
      <c r="MYO576" s="108"/>
      <c r="MYP576" s="108"/>
      <c r="MYQ576" s="108"/>
      <c r="MYR576" s="108"/>
      <c r="MYS576" s="108"/>
      <c r="MYT576" s="108"/>
      <c r="MYU576" s="108"/>
      <c r="MYV576" s="108"/>
      <c r="MYW576" s="108"/>
      <c r="MYX576" s="108"/>
      <c r="MYY576" s="108"/>
      <c r="MYZ576" s="108"/>
      <c r="MZA576" s="108"/>
      <c r="MZB576" s="108"/>
      <c r="MZC576" s="108"/>
      <c r="MZD576" s="108"/>
      <c r="MZE576" s="108"/>
      <c r="MZF576" s="108"/>
      <c r="MZG576" s="108"/>
      <c r="MZH576" s="108"/>
      <c r="MZI576" s="108"/>
      <c r="MZJ576" s="108"/>
      <c r="MZK576" s="108"/>
      <c r="MZL576" s="108"/>
      <c r="MZM576" s="108"/>
      <c r="MZN576" s="108"/>
      <c r="MZO576" s="108"/>
      <c r="MZP576" s="108"/>
      <c r="MZQ576" s="108"/>
      <c r="MZR576" s="108"/>
      <c r="MZS576" s="108"/>
      <c r="MZT576" s="108"/>
      <c r="MZU576" s="108"/>
      <c r="MZV576" s="108"/>
      <c r="MZW576" s="108"/>
      <c r="MZX576" s="108"/>
      <c r="MZY576" s="108"/>
      <c r="MZZ576" s="108"/>
      <c r="NAA576" s="108"/>
      <c r="NAB576" s="108"/>
      <c r="NAC576" s="108"/>
      <c r="NAD576" s="108"/>
      <c r="NAE576" s="108"/>
      <c r="NAF576" s="108"/>
      <c r="NAG576" s="108"/>
      <c r="NAH576" s="108"/>
      <c r="NAI576" s="108"/>
      <c r="NAJ576" s="108"/>
      <c r="NAK576" s="108"/>
      <c r="NAL576" s="108"/>
      <c r="NAM576" s="108"/>
      <c r="NAN576" s="108"/>
      <c r="NAO576" s="108"/>
      <c r="NAP576" s="108"/>
      <c r="NAQ576" s="108"/>
      <c r="NAR576" s="108"/>
      <c r="NAS576" s="108"/>
      <c r="NAT576" s="108"/>
      <c r="NAU576" s="108"/>
      <c r="NAV576" s="108"/>
      <c r="NAW576" s="108"/>
      <c r="NAX576" s="108"/>
      <c r="NAY576" s="108"/>
      <c r="NAZ576" s="108"/>
      <c r="NBA576" s="108"/>
      <c r="NBB576" s="108"/>
      <c r="NBC576" s="108"/>
      <c r="NBD576" s="108"/>
      <c r="NBE576" s="108"/>
      <c r="NBF576" s="108"/>
      <c r="NBG576" s="108"/>
      <c r="NBH576" s="108"/>
      <c r="NBI576" s="108"/>
      <c r="NBJ576" s="108"/>
      <c r="NBK576" s="108"/>
      <c r="NBL576" s="108"/>
      <c r="NBM576" s="108"/>
      <c r="NBN576" s="108"/>
      <c r="NBO576" s="108"/>
      <c r="NBP576" s="108"/>
      <c r="NBQ576" s="108"/>
      <c r="NBR576" s="108"/>
      <c r="NBS576" s="108"/>
      <c r="NBT576" s="108"/>
      <c r="NBU576" s="108"/>
      <c r="NBV576" s="108"/>
      <c r="NBW576" s="108"/>
      <c r="NBX576" s="108"/>
      <c r="NBY576" s="108"/>
      <c r="NBZ576" s="108"/>
      <c r="NCA576" s="108"/>
      <c r="NCB576" s="108"/>
      <c r="NCC576" s="108"/>
      <c r="NCD576" s="108"/>
      <c r="NCE576" s="108"/>
      <c r="NCF576" s="108"/>
      <c r="NCG576" s="108"/>
      <c r="NCH576" s="108"/>
      <c r="NCI576" s="108"/>
      <c r="NCJ576" s="108"/>
      <c r="NCK576" s="108"/>
      <c r="NCL576" s="108"/>
      <c r="NCM576" s="108"/>
      <c r="NCN576" s="108"/>
      <c r="NCO576" s="108"/>
      <c r="NCP576" s="108"/>
      <c r="NCQ576" s="108"/>
      <c r="NCR576" s="108"/>
      <c r="NCS576" s="108"/>
      <c r="NCT576" s="108"/>
      <c r="NCU576" s="108"/>
      <c r="NCV576" s="108"/>
      <c r="NCW576" s="108"/>
      <c r="NCX576" s="108"/>
      <c r="NCY576" s="108"/>
      <c r="NCZ576" s="108"/>
      <c r="NDA576" s="108"/>
      <c r="NDB576" s="108"/>
      <c r="NDC576" s="108"/>
      <c r="NDD576" s="108"/>
      <c r="NDE576" s="108"/>
      <c r="NDF576" s="108"/>
      <c r="NDG576" s="108"/>
      <c r="NDH576" s="108"/>
      <c r="NDI576" s="108"/>
      <c r="NDJ576" s="108"/>
      <c r="NDK576" s="108"/>
      <c r="NDL576" s="108"/>
      <c r="NDM576" s="108"/>
      <c r="NDN576" s="108"/>
      <c r="NDO576" s="108"/>
      <c r="NDP576" s="108"/>
      <c r="NDQ576" s="108"/>
      <c r="NDR576" s="108"/>
      <c r="NDS576" s="108"/>
      <c r="NDT576" s="108"/>
      <c r="NDU576" s="108"/>
      <c r="NDV576" s="108"/>
      <c r="NDW576" s="108"/>
      <c r="NDX576" s="108"/>
      <c r="NDY576" s="108"/>
      <c r="NDZ576" s="108"/>
      <c r="NEA576" s="108"/>
      <c r="NEB576" s="108"/>
      <c r="NEC576" s="108"/>
      <c r="NED576" s="108"/>
      <c r="NEE576" s="108"/>
      <c r="NEF576" s="108"/>
      <c r="NEG576" s="108"/>
      <c r="NEH576" s="108"/>
      <c r="NEI576" s="108"/>
      <c r="NEJ576" s="108"/>
      <c r="NEK576" s="108"/>
      <c r="NEL576" s="108"/>
      <c r="NEM576" s="108"/>
      <c r="NEN576" s="108"/>
      <c r="NEO576" s="108"/>
      <c r="NEP576" s="108"/>
      <c r="NEQ576" s="108"/>
      <c r="NER576" s="108"/>
      <c r="NES576" s="108"/>
      <c r="NET576" s="108"/>
      <c r="NEU576" s="108"/>
      <c r="NEV576" s="108"/>
      <c r="NEW576" s="108"/>
      <c r="NEX576" s="108"/>
      <c r="NEY576" s="108"/>
      <c r="NEZ576" s="108"/>
      <c r="NFA576" s="108"/>
      <c r="NFB576" s="108"/>
      <c r="NFC576" s="108"/>
      <c r="NFD576" s="108"/>
      <c r="NFE576" s="108"/>
      <c r="NFF576" s="108"/>
      <c r="NFG576" s="108"/>
      <c r="NFH576" s="108"/>
      <c r="NFI576" s="108"/>
      <c r="NFJ576" s="108"/>
      <c r="NFK576" s="108"/>
      <c r="NFL576" s="108"/>
      <c r="NFM576" s="108"/>
      <c r="NFN576" s="108"/>
      <c r="NFO576" s="108"/>
      <c r="NFP576" s="108"/>
      <c r="NFQ576" s="108"/>
      <c r="NFR576" s="108"/>
      <c r="NFS576" s="108"/>
      <c r="NFT576" s="108"/>
      <c r="NFU576" s="108"/>
      <c r="NFV576" s="108"/>
      <c r="NFW576" s="108"/>
      <c r="NFX576" s="108"/>
      <c r="NFY576" s="108"/>
      <c r="NFZ576" s="108"/>
      <c r="NGA576" s="108"/>
      <c r="NGB576" s="108"/>
      <c r="NGC576" s="108"/>
      <c r="NGD576" s="108"/>
      <c r="NGE576" s="108"/>
      <c r="NGF576" s="108"/>
      <c r="NGG576" s="108"/>
      <c r="NGH576" s="108"/>
      <c r="NGI576" s="108"/>
      <c r="NGJ576" s="108"/>
      <c r="NGK576" s="108"/>
      <c r="NGL576" s="108"/>
      <c r="NGM576" s="108"/>
      <c r="NGN576" s="108"/>
      <c r="NGO576" s="108"/>
      <c r="NGP576" s="108"/>
      <c r="NGQ576" s="108"/>
      <c r="NGR576" s="108"/>
      <c r="NGS576" s="108"/>
      <c r="NGT576" s="108"/>
      <c r="NGU576" s="108"/>
      <c r="NGV576" s="108"/>
      <c r="NGW576" s="108"/>
      <c r="NGX576" s="108"/>
      <c r="NGY576" s="108"/>
      <c r="NGZ576" s="108"/>
      <c r="NHA576" s="108"/>
      <c r="NHB576" s="108"/>
      <c r="NHC576" s="108"/>
      <c r="NHD576" s="108"/>
      <c r="NHE576" s="108"/>
      <c r="NHF576" s="108"/>
      <c r="NHG576" s="108"/>
      <c r="NHH576" s="108"/>
      <c r="NHI576" s="108"/>
      <c r="NHJ576" s="108"/>
      <c r="NHK576" s="108"/>
      <c r="NHL576" s="108"/>
      <c r="NHM576" s="108"/>
      <c r="NHN576" s="108"/>
      <c r="NHO576" s="108"/>
      <c r="NHP576" s="108"/>
      <c r="NHQ576" s="108"/>
      <c r="NHR576" s="108"/>
      <c r="NHS576" s="108"/>
      <c r="NHT576" s="108"/>
      <c r="NHU576" s="108"/>
      <c r="NHV576" s="108"/>
      <c r="NHW576" s="108"/>
      <c r="NHX576" s="108"/>
      <c r="NHY576" s="108"/>
      <c r="NHZ576" s="108"/>
      <c r="NIA576" s="108"/>
      <c r="NIB576" s="108"/>
      <c r="NIC576" s="108"/>
      <c r="NID576" s="108"/>
      <c r="NIE576" s="108"/>
      <c r="NIF576" s="108"/>
      <c r="NIG576" s="108"/>
      <c r="NIH576" s="108"/>
      <c r="NII576" s="108"/>
      <c r="NIJ576" s="108"/>
      <c r="NIK576" s="108"/>
      <c r="NIL576" s="108"/>
      <c r="NIM576" s="108"/>
      <c r="NIN576" s="108"/>
      <c r="NIO576" s="108"/>
      <c r="NIP576" s="108"/>
      <c r="NIQ576" s="108"/>
      <c r="NIR576" s="108"/>
      <c r="NIS576" s="108"/>
      <c r="NIT576" s="108"/>
      <c r="NIU576" s="108"/>
      <c r="NIV576" s="108"/>
      <c r="NIW576" s="108"/>
      <c r="NIX576" s="108"/>
      <c r="NIY576" s="108"/>
      <c r="NIZ576" s="108"/>
      <c r="NJA576" s="108"/>
      <c r="NJB576" s="108"/>
      <c r="NJC576" s="108"/>
      <c r="NJD576" s="108"/>
      <c r="NJE576" s="108"/>
      <c r="NJF576" s="108"/>
      <c r="NJG576" s="108"/>
      <c r="NJH576" s="108"/>
      <c r="NJI576" s="108"/>
      <c r="NJJ576" s="108"/>
      <c r="NJK576" s="108"/>
      <c r="NJL576" s="108"/>
      <c r="NJM576" s="108"/>
      <c r="NJN576" s="108"/>
      <c r="NJO576" s="108"/>
      <c r="NJP576" s="108"/>
      <c r="NJQ576" s="108"/>
      <c r="NJR576" s="108"/>
      <c r="NJS576" s="108"/>
      <c r="NJT576" s="108"/>
      <c r="NJU576" s="108"/>
      <c r="NJV576" s="108"/>
      <c r="NJW576" s="108"/>
      <c r="NJX576" s="108"/>
      <c r="NJY576" s="108"/>
      <c r="NJZ576" s="108"/>
      <c r="NKA576" s="108"/>
      <c r="NKB576" s="108"/>
      <c r="NKC576" s="108"/>
      <c r="NKD576" s="108"/>
      <c r="NKE576" s="108"/>
      <c r="NKF576" s="108"/>
      <c r="NKG576" s="108"/>
      <c r="NKH576" s="108"/>
      <c r="NKI576" s="108"/>
      <c r="NKJ576" s="108"/>
      <c r="NKK576" s="108"/>
      <c r="NKL576" s="108"/>
      <c r="NKM576" s="108"/>
      <c r="NKN576" s="108"/>
      <c r="NKO576" s="108"/>
      <c r="NKP576" s="108"/>
      <c r="NKQ576" s="108"/>
      <c r="NKR576" s="108"/>
      <c r="NKS576" s="108"/>
      <c r="NKT576" s="108"/>
      <c r="NKU576" s="108"/>
      <c r="NKV576" s="108"/>
      <c r="NKW576" s="108"/>
      <c r="NKX576" s="108"/>
      <c r="NKY576" s="108"/>
      <c r="NKZ576" s="108"/>
      <c r="NLA576" s="108"/>
      <c r="NLB576" s="108"/>
      <c r="NLC576" s="108"/>
      <c r="NLD576" s="108"/>
      <c r="NLE576" s="108"/>
      <c r="NLF576" s="108"/>
      <c r="NLG576" s="108"/>
      <c r="NLH576" s="108"/>
      <c r="NLI576" s="108"/>
      <c r="NLJ576" s="108"/>
      <c r="NLK576" s="108"/>
      <c r="NLL576" s="108"/>
      <c r="NLM576" s="108"/>
      <c r="NLN576" s="108"/>
      <c r="NLO576" s="108"/>
      <c r="NLP576" s="108"/>
      <c r="NLQ576" s="108"/>
      <c r="NLR576" s="108"/>
      <c r="NLS576" s="108"/>
      <c r="NLT576" s="108"/>
      <c r="NLU576" s="108"/>
      <c r="NLV576" s="108"/>
      <c r="NLW576" s="108"/>
      <c r="NLX576" s="108"/>
      <c r="NLY576" s="108"/>
      <c r="NLZ576" s="108"/>
      <c r="NMA576" s="108"/>
      <c r="NMB576" s="108"/>
      <c r="NMC576" s="108"/>
      <c r="NMD576" s="108"/>
      <c r="NME576" s="108"/>
      <c r="NMF576" s="108"/>
      <c r="NMG576" s="108"/>
      <c r="NMH576" s="108"/>
      <c r="NMI576" s="108"/>
      <c r="NMJ576" s="108"/>
      <c r="NMK576" s="108"/>
      <c r="NML576" s="108"/>
      <c r="NMM576" s="108"/>
      <c r="NMN576" s="108"/>
      <c r="NMO576" s="108"/>
      <c r="NMP576" s="108"/>
      <c r="NMQ576" s="108"/>
      <c r="NMR576" s="108"/>
      <c r="NMS576" s="108"/>
      <c r="NMT576" s="108"/>
      <c r="NMU576" s="108"/>
      <c r="NMV576" s="108"/>
      <c r="NMW576" s="108"/>
      <c r="NMX576" s="108"/>
      <c r="NMY576" s="108"/>
      <c r="NMZ576" s="108"/>
      <c r="NNA576" s="108"/>
      <c r="NNB576" s="108"/>
      <c r="NNC576" s="108"/>
      <c r="NND576" s="108"/>
      <c r="NNE576" s="108"/>
      <c r="NNF576" s="108"/>
      <c r="NNG576" s="108"/>
      <c r="NNH576" s="108"/>
      <c r="NNI576" s="108"/>
      <c r="NNJ576" s="108"/>
      <c r="NNK576" s="108"/>
      <c r="NNL576" s="108"/>
      <c r="NNM576" s="108"/>
      <c r="NNN576" s="108"/>
      <c r="NNO576" s="108"/>
      <c r="NNP576" s="108"/>
      <c r="NNQ576" s="108"/>
      <c r="NNR576" s="108"/>
      <c r="NNS576" s="108"/>
      <c r="NNT576" s="108"/>
      <c r="NNU576" s="108"/>
      <c r="NNV576" s="108"/>
      <c r="NNW576" s="108"/>
      <c r="NNX576" s="108"/>
      <c r="NNY576" s="108"/>
      <c r="NNZ576" s="108"/>
      <c r="NOA576" s="108"/>
      <c r="NOB576" s="108"/>
      <c r="NOC576" s="108"/>
      <c r="NOD576" s="108"/>
      <c r="NOE576" s="108"/>
      <c r="NOF576" s="108"/>
      <c r="NOG576" s="108"/>
      <c r="NOH576" s="108"/>
      <c r="NOI576" s="108"/>
      <c r="NOJ576" s="108"/>
      <c r="NOK576" s="108"/>
      <c r="NOL576" s="108"/>
      <c r="NOM576" s="108"/>
      <c r="NON576" s="108"/>
      <c r="NOO576" s="108"/>
      <c r="NOP576" s="108"/>
      <c r="NOQ576" s="108"/>
      <c r="NOR576" s="108"/>
      <c r="NOS576" s="108"/>
      <c r="NOT576" s="108"/>
      <c r="NOU576" s="108"/>
      <c r="NOV576" s="108"/>
      <c r="NOW576" s="108"/>
      <c r="NOX576" s="108"/>
      <c r="NOY576" s="108"/>
      <c r="NOZ576" s="108"/>
      <c r="NPA576" s="108"/>
      <c r="NPB576" s="108"/>
      <c r="NPC576" s="108"/>
      <c r="NPD576" s="108"/>
      <c r="NPE576" s="108"/>
      <c r="NPF576" s="108"/>
      <c r="NPG576" s="108"/>
      <c r="NPH576" s="108"/>
      <c r="NPI576" s="108"/>
      <c r="NPJ576" s="108"/>
      <c r="NPK576" s="108"/>
      <c r="NPL576" s="108"/>
      <c r="NPM576" s="108"/>
      <c r="NPN576" s="108"/>
      <c r="NPO576" s="108"/>
      <c r="NPP576" s="108"/>
      <c r="NPQ576" s="108"/>
      <c r="NPR576" s="108"/>
      <c r="NPS576" s="108"/>
      <c r="NPT576" s="108"/>
      <c r="NPU576" s="108"/>
      <c r="NPV576" s="108"/>
      <c r="NPW576" s="108"/>
      <c r="NPX576" s="108"/>
      <c r="NPY576" s="108"/>
      <c r="NPZ576" s="108"/>
      <c r="NQA576" s="108"/>
      <c r="NQB576" s="108"/>
      <c r="NQC576" s="108"/>
      <c r="NQD576" s="108"/>
      <c r="NQE576" s="108"/>
      <c r="NQF576" s="108"/>
      <c r="NQG576" s="108"/>
      <c r="NQH576" s="108"/>
      <c r="NQI576" s="108"/>
      <c r="NQJ576" s="108"/>
      <c r="NQK576" s="108"/>
      <c r="NQL576" s="108"/>
      <c r="NQM576" s="108"/>
      <c r="NQN576" s="108"/>
      <c r="NQO576" s="108"/>
      <c r="NQP576" s="108"/>
      <c r="NQQ576" s="108"/>
      <c r="NQR576" s="108"/>
      <c r="NQS576" s="108"/>
      <c r="NQT576" s="108"/>
      <c r="NQU576" s="108"/>
      <c r="NQV576" s="108"/>
      <c r="NQW576" s="108"/>
      <c r="NQX576" s="108"/>
      <c r="NQY576" s="108"/>
      <c r="NQZ576" s="108"/>
      <c r="NRA576" s="108"/>
      <c r="NRB576" s="108"/>
      <c r="NRC576" s="108"/>
      <c r="NRD576" s="108"/>
      <c r="NRE576" s="108"/>
      <c r="NRF576" s="108"/>
      <c r="NRG576" s="108"/>
      <c r="NRH576" s="108"/>
      <c r="NRI576" s="108"/>
      <c r="NRJ576" s="108"/>
      <c r="NRK576" s="108"/>
      <c r="NRL576" s="108"/>
      <c r="NRM576" s="108"/>
      <c r="NRN576" s="108"/>
      <c r="NRO576" s="108"/>
      <c r="NRP576" s="108"/>
      <c r="NRQ576" s="108"/>
      <c r="NRR576" s="108"/>
      <c r="NRS576" s="108"/>
      <c r="NRT576" s="108"/>
      <c r="NRU576" s="108"/>
      <c r="NRV576" s="108"/>
      <c r="NRW576" s="108"/>
      <c r="NRX576" s="108"/>
      <c r="NRY576" s="108"/>
      <c r="NRZ576" s="108"/>
      <c r="NSA576" s="108"/>
      <c r="NSB576" s="108"/>
      <c r="NSC576" s="108"/>
      <c r="NSD576" s="108"/>
      <c r="NSE576" s="108"/>
      <c r="NSF576" s="108"/>
      <c r="NSG576" s="108"/>
      <c r="NSH576" s="108"/>
      <c r="NSI576" s="108"/>
      <c r="NSJ576" s="108"/>
      <c r="NSK576" s="108"/>
      <c r="NSL576" s="108"/>
      <c r="NSM576" s="108"/>
      <c r="NSN576" s="108"/>
      <c r="NSO576" s="108"/>
      <c r="NSP576" s="108"/>
      <c r="NSQ576" s="108"/>
      <c r="NSR576" s="108"/>
      <c r="NSS576" s="108"/>
      <c r="NST576" s="108"/>
      <c r="NSU576" s="108"/>
      <c r="NSV576" s="108"/>
      <c r="NSW576" s="108"/>
      <c r="NSX576" s="108"/>
      <c r="NSY576" s="108"/>
      <c r="NSZ576" s="108"/>
      <c r="NTA576" s="108"/>
      <c r="NTB576" s="108"/>
      <c r="NTC576" s="108"/>
      <c r="NTD576" s="108"/>
      <c r="NTE576" s="108"/>
      <c r="NTF576" s="108"/>
      <c r="NTG576" s="108"/>
      <c r="NTH576" s="108"/>
      <c r="NTI576" s="108"/>
      <c r="NTJ576" s="108"/>
      <c r="NTK576" s="108"/>
      <c r="NTL576" s="108"/>
      <c r="NTM576" s="108"/>
      <c r="NTN576" s="108"/>
      <c r="NTO576" s="108"/>
      <c r="NTP576" s="108"/>
      <c r="NTQ576" s="108"/>
      <c r="NTR576" s="108"/>
      <c r="NTS576" s="108"/>
      <c r="NTT576" s="108"/>
      <c r="NTU576" s="108"/>
      <c r="NTV576" s="108"/>
      <c r="NTW576" s="108"/>
      <c r="NTX576" s="108"/>
      <c r="NTY576" s="108"/>
      <c r="NTZ576" s="108"/>
      <c r="NUA576" s="108"/>
      <c r="NUB576" s="108"/>
      <c r="NUC576" s="108"/>
      <c r="NUD576" s="108"/>
      <c r="NUE576" s="108"/>
      <c r="NUF576" s="108"/>
      <c r="NUG576" s="108"/>
      <c r="NUH576" s="108"/>
      <c r="NUI576" s="108"/>
      <c r="NUJ576" s="108"/>
      <c r="NUK576" s="108"/>
      <c r="NUL576" s="108"/>
      <c r="NUM576" s="108"/>
      <c r="NUN576" s="108"/>
      <c r="NUO576" s="108"/>
      <c r="NUP576" s="108"/>
      <c r="NUQ576" s="108"/>
      <c r="NUR576" s="108"/>
      <c r="NUS576" s="108"/>
      <c r="NUT576" s="108"/>
      <c r="NUU576" s="108"/>
      <c r="NUV576" s="108"/>
      <c r="NUW576" s="108"/>
      <c r="NUX576" s="108"/>
      <c r="NUY576" s="108"/>
      <c r="NUZ576" s="108"/>
      <c r="NVA576" s="108"/>
      <c r="NVB576" s="108"/>
      <c r="NVC576" s="108"/>
      <c r="NVD576" s="108"/>
      <c r="NVE576" s="108"/>
      <c r="NVF576" s="108"/>
      <c r="NVG576" s="108"/>
      <c r="NVH576" s="108"/>
      <c r="NVI576" s="108"/>
      <c r="NVJ576" s="108"/>
      <c r="NVK576" s="108"/>
      <c r="NVL576" s="108"/>
      <c r="NVM576" s="108"/>
      <c r="NVN576" s="108"/>
      <c r="NVO576" s="108"/>
      <c r="NVP576" s="108"/>
      <c r="NVQ576" s="108"/>
      <c r="NVR576" s="108"/>
      <c r="NVS576" s="108"/>
      <c r="NVT576" s="108"/>
      <c r="NVU576" s="108"/>
      <c r="NVV576" s="108"/>
      <c r="NVW576" s="108"/>
      <c r="NVX576" s="108"/>
      <c r="NVY576" s="108"/>
      <c r="NVZ576" s="108"/>
      <c r="NWA576" s="108"/>
      <c r="NWB576" s="108"/>
      <c r="NWC576" s="108"/>
      <c r="NWD576" s="108"/>
      <c r="NWE576" s="108"/>
      <c r="NWF576" s="108"/>
      <c r="NWG576" s="108"/>
      <c r="NWH576" s="108"/>
      <c r="NWI576" s="108"/>
      <c r="NWJ576" s="108"/>
      <c r="NWK576" s="108"/>
      <c r="NWL576" s="108"/>
      <c r="NWM576" s="108"/>
      <c r="NWN576" s="108"/>
      <c r="NWO576" s="108"/>
      <c r="NWP576" s="108"/>
      <c r="NWQ576" s="108"/>
      <c r="NWR576" s="108"/>
      <c r="NWS576" s="108"/>
      <c r="NWT576" s="108"/>
      <c r="NWU576" s="108"/>
      <c r="NWV576" s="108"/>
      <c r="NWW576" s="108"/>
      <c r="NWX576" s="108"/>
      <c r="NWY576" s="108"/>
      <c r="NWZ576" s="108"/>
      <c r="NXA576" s="108"/>
      <c r="NXB576" s="108"/>
      <c r="NXC576" s="108"/>
      <c r="NXD576" s="108"/>
      <c r="NXE576" s="108"/>
      <c r="NXF576" s="108"/>
      <c r="NXG576" s="108"/>
      <c r="NXH576" s="108"/>
      <c r="NXI576" s="108"/>
      <c r="NXJ576" s="108"/>
      <c r="NXK576" s="108"/>
      <c r="NXL576" s="108"/>
      <c r="NXM576" s="108"/>
      <c r="NXN576" s="108"/>
      <c r="NXO576" s="108"/>
      <c r="NXP576" s="108"/>
      <c r="NXQ576" s="108"/>
      <c r="NXR576" s="108"/>
      <c r="NXS576" s="108"/>
      <c r="NXT576" s="108"/>
      <c r="NXU576" s="108"/>
      <c r="NXV576" s="108"/>
      <c r="NXW576" s="108"/>
      <c r="NXX576" s="108"/>
      <c r="NXY576" s="108"/>
      <c r="NXZ576" s="108"/>
      <c r="NYA576" s="108"/>
      <c r="NYB576" s="108"/>
      <c r="NYC576" s="108"/>
      <c r="NYD576" s="108"/>
      <c r="NYE576" s="108"/>
      <c r="NYF576" s="108"/>
      <c r="NYG576" s="108"/>
      <c r="NYH576" s="108"/>
      <c r="NYI576" s="108"/>
      <c r="NYJ576" s="108"/>
      <c r="NYK576" s="108"/>
      <c r="NYL576" s="108"/>
      <c r="NYM576" s="108"/>
      <c r="NYN576" s="108"/>
      <c r="NYO576" s="108"/>
      <c r="NYP576" s="108"/>
      <c r="NYQ576" s="108"/>
      <c r="NYR576" s="108"/>
      <c r="NYS576" s="108"/>
      <c r="NYT576" s="108"/>
      <c r="NYU576" s="108"/>
      <c r="NYV576" s="108"/>
      <c r="NYW576" s="108"/>
      <c r="NYX576" s="108"/>
      <c r="NYY576" s="108"/>
      <c r="NYZ576" s="108"/>
      <c r="NZA576" s="108"/>
      <c r="NZB576" s="108"/>
      <c r="NZC576" s="108"/>
      <c r="NZD576" s="108"/>
      <c r="NZE576" s="108"/>
      <c r="NZF576" s="108"/>
      <c r="NZG576" s="108"/>
      <c r="NZH576" s="108"/>
      <c r="NZI576" s="108"/>
      <c r="NZJ576" s="108"/>
      <c r="NZK576" s="108"/>
      <c r="NZL576" s="108"/>
      <c r="NZM576" s="108"/>
      <c r="NZN576" s="108"/>
      <c r="NZO576" s="108"/>
      <c r="NZP576" s="108"/>
      <c r="NZQ576" s="108"/>
      <c r="NZR576" s="108"/>
      <c r="NZS576" s="108"/>
      <c r="NZT576" s="108"/>
      <c r="NZU576" s="108"/>
      <c r="NZV576" s="108"/>
      <c r="NZW576" s="108"/>
      <c r="NZX576" s="108"/>
      <c r="NZY576" s="108"/>
      <c r="NZZ576" s="108"/>
      <c r="OAA576" s="108"/>
      <c r="OAB576" s="108"/>
      <c r="OAC576" s="108"/>
      <c r="OAD576" s="108"/>
      <c r="OAE576" s="108"/>
      <c r="OAF576" s="108"/>
      <c r="OAG576" s="108"/>
      <c r="OAH576" s="108"/>
      <c r="OAI576" s="108"/>
      <c r="OAJ576" s="108"/>
      <c r="OAK576" s="108"/>
      <c r="OAL576" s="108"/>
      <c r="OAM576" s="108"/>
      <c r="OAN576" s="108"/>
      <c r="OAO576" s="108"/>
      <c r="OAP576" s="108"/>
      <c r="OAQ576" s="108"/>
      <c r="OAR576" s="108"/>
      <c r="OAS576" s="108"/>
      <c r="OAT576" s="108"/>
      <c r="OAU576" s="108"/>
      <c r="OAV576" s="108"/>
      <c r="OAW576" s="108"/>
      <c r="OAX576" s="108"/>
      <c r="OAY576" s="108"/>
      <c r="OAZ576" s="108"/>
      <c r="OBA576" s="108"/>
      <c r="OBB576" s="108"/>
      <c r="OBC576" s="108"/>
      <c r="OBD576" s="108"/>
      <c r="OBE576" s="108"/>
      <c r="OBF576" s="108"/>
      <c r="OBG576" s="108"/>
      <c r="OBH576" s="108"/>
      <c r="OBI576" s="108"/>
      <c r="OBJ576" s="108"/>
      <c r="OBK576" s="108"/>
      <c r="OBL576" s="108"/>
      <c r="OBM576" s="108"/>
      <c r="OBN576" s="108"/>
      <c r="OBO576" s="108"/>
      <c r="OBP576" s="108"/>
      <c r="OBQ576" s="108"/>
      <c r="OBR576" s="108"/>
      <c r="OBS576" s="108"/>
      <c r="OBT576" s="108"/>
      <c r="OBU576" s="108"/>
      <c r="OBV576" s="108"/>
      <c r="OBW576" s="108"/>
      <c r="OBX576" s="108"/>
      <c r="OBY576" s="108"/>
      <c r="OBZ576" s="108"/>
      <c r="OCA576" s="108"/>
      <c r="OCB576" s="108"/>
      <c r="OCC576" s="108"/>
      <c r="OCD576" s="108"/>
      <c r="OCE576" s="108"/>
      <c r="OCF576" s="108"/>
      <c r="OCG576" s="108"/>
      <c r="OCH576" s="108"/>
      <c r="OCI576" s="108"/>
      <c r="OCJ576" s="108"/>
      <c r="OCK576" s="108"/>
      <c r="OCL576" s="108"/>
      <c r="OCM576" s="108"/>
      <c r="OCN576" s="108"/>
      <c r="OCO576" s="108"/>
      <c r="OCP576" s="108"/>
      <c r="OCQ576" s="108"/>
      <c r="OCR576" s="108"/>
      <c r="OCS576" s="108"/>
      <c r="OCT576" s="108"/>
      <c r="OCU576" s="108"/>
      <c r="OCV576" s="108"/>
      <c r="OCW576" s="108"/>
      <c r="OCX576" s="108"/>
      <c r="OCY576" s="108"/>
      <c r="OCZ576" s="108"/>
      <c r="ODA576" s="108"/>
      <c r="ODB576" s="108"/>
      <c r="ODC576" s="108"/>
      <c r="ODD576" s="108"/>
      <c r="ODE576" s="108"/>
      <c r="ODF576" s="108"/>
      <c r="ODG576" s="108"/>
      <c r="ODH576" s="108"/>
      <c r="ODI576" s="108"/>
      <c r="ODJ576" s="108"/>
      <c r="ODK576" s="108"/>
      <c r="ODL576" s="108"/>
      <c r="ODM576" s="108"/>
      <c r="ODN576" s="108"/>
      <c r="ODO576" s="108"/>
      <c r="ODP576" s="108"/>
      <c r="ODQ576" s="108"/>
      <c r="ODR576" s="108"/>
      <c r="ODS576" s="108"/>
      <c r="ODT576" s="108"/>
      <c r="ODU576" s="108"/>
      <c r="ODV576" s="108"/>
      <c r="ODW576" s="108"/>
      <c r="ODX576" s="108"/>
      <c r="ODY576" s="108"/>
      <c r="ODZ576" s="108"/>
      <c r="OEA576" s="108"/>
      <c r="OEB576" s="108"/>
      <c r="OEC576" s="108"/>
      <c r="OED576" s="108"/>
      <c r="OEE576" s="108"/>
      <c r="OEF576" s="108"/>
      <c r="OEG576" s="108"/>
      <c r="OEH576" s="108"/>
      <c r="OEI576" s="108"/>
      <c r="OEJ576" s="108"/>
      <c r="OEK576" s="108"/>
      <c r="OEL576" s="108"/>
      <c r="OEM576" s="108"/>
      <c r="OEN576" s="108"/>
      <c r="OEO576" s="108"/>
      <c r="OEP576" s="108"/>
      <c r="OEQ576" s="108"/>
      <c r="OER576" s="108"/>
      <c r="OES576" s="108"/>
      <c r="OET576" s="108"/>
      <c r="OEU576" s="108"/>
      <c r="OEV576" s="108"/>
      <c r="OEW576" s="108"/>
      <c r="OEX576" s="108"/>
      <c r="OEY576" s="108"/>
      <c r="OEZ576" s="108"/>
      <c r="OFA576" s="108"/>
      <c r="OFB576" s="108"/>
      <c r="OFC576" s="108"/>
      <c r="OFD576" s="108"/>
      <c r="OFE576" s="108"/>
      <c r="OFF576" s="108"/>
      <c r="OFG576" s="108"/>
      <c r="OFH576" s="108"/>
      <c r="OFI576" s="108"/>
      <c r="OFJ576" s="108"/>
      <c r="OFK576" s="108"/>
      <c r="OFL576" s="108"/>
      <c r="OFM576" s="108"/>
      <c r="OFN576" s="108"/>
      <c r="OFO576" s="108"/>
      <c r="OFP576" s="108"/>
      <c r="OFQ576" s="108"/>
      <c r="OFR576" s="108"/>
      <c r="OFS576" s="108"/>
      <c r="OFT576" s="108"/>
      <c r="OFU576" s="108"/>
      <c r="OFV576" s="108"/>
      <c r="OFW576" s="108"/>
      <c r="OFX576" s="108"/>
      <c r="OFY576" s="108"/>
      <c r="OFZ576" s="108"/>
      <c r="OGA576" s="108"/>
      <c r="OGB576" s="108"/>
      <c r="OGC576" s="108"/>
      <c r="OGD576" s="108"/>
      <c r="OGE576" s="108"/>
      <c r="OGF576" s="108"/>
      <c r="OGG576" s="108"/>
      <c r="OGH576" s="108"/>
      <c r="OGI576" s="108"/>
      <c r="OGJ576" s="108"/>
      <c r="OGK576" s="108"/>
      <c r="OGL576" s="108"/>
      <c r="OGM576" s="108"/>
      <c r="OGN576" s="108"/>
      <c r="OGO576" s="108"/>
      <c r="OGP576" s="108"/>
      <c r="OGQ576" s="108"/>
      <c r="OGR576" s="108"/>
      <c r="OGS576" s="108"/>
      <c r="OGT576" s="108"/>
      <c r="OGU576" s="108"/>
      <c r="OGV576" s="108"/>
      <c r="OGW576" s="108"/>
      <c r="OGX576" s="108"/>
      <c r="OGY576" s="108"/>
      <c r="OGZ576" s="108"/>
      <c r="OHA576" s="108"/>
      <c r="OHB576" s="108"/>
      <c r="OHC576" s="108"/>
      <c r="OHD576" s="108"/>
      <c r="OHE576" s="108"/>
      <c r="OHF576" s="108"/>
      <c r="OHG576" s="108"/>
      <c r="OHH576" s="108"/>
      <c r="OHI576" s="108"/>
      <c r="OHJ576" s="108"/>
      <c r="OHK576" s="108"/>
      <c r="OHL576" s="108"/>
      <c r="OHM576" s="108"/>
      <c r="OHN576" s="108"/>
      <c r="OHO576" s="108"/>
      <c r="OHP576" s="108"/>
      <c r="OHQ576" s="108"/>
      <c r="OHR576" s="108"/>
      <c r="OHS576" s="108"/>
      <c r="OHT576" s="108"/>
      <c r="OHU576" s="108"/>
      <c r="OHV576" s="108"/>
      <c r="OHW576" s="108"/>
      <c r="OHX576" s="108"/>
      <c r="OHY576" s="108"/>
      <c r="OHZ576" s="108"/>
      <c r="OIA576" s="108"/>
      <c r="OIB576" s="108"/>
      <c r="OIC576" s="108"/>
      <c r="OID576" s="108"/>
      <c r="OIE576" s="108"/>
      <c r="OIF576" s="108"/>
      <c r="OIG576" s="108"/>
      <c r="OIH576" s="108"/>
      <c r="OII576" s="108"/>
      <c r="OIJ576" s="108"/>
      <c r="OIK576" s="108"/>
      <c r="OIL576" s="108"/>
      <c r="OIM576" s="108"/>
      <c r="OIN576" s="108"/>
      <c r="OIO576" s="108"/>
      <c r="OIP576" s="108"/>
      <c r="OIQ576" s="108"/>
      <c r="OIR576" s="108"/>
      <c r="OIS576" s="108"/>
      <c r="OIT576" s="108"/>
      <c r="OIU576" s="108"/>
      <c r="OIV576" s="108"/>
      <c r="OIW576" s="108"/>
      <c r="OIX576" s="108"/>
      <c r="OIY576" s="108"/>
      <c r="OIZ576" s="108"/>
      <c r="OJA576" s="108"/>
      <c r="OJB576" s="108"/>
      <c r="OJC576" s="108"/>
      <c r="OJD576" s="108"/>
      <c r="OJE576" s="108"/>
      <c r="OJF576" s="108"/>
      <c r="OJG576" s="108"/>
      <c r="OJH576" s="108"/>
      <c r="OJI576" s="108"/>
      <c r="OJJ576" s="108"/>
      <c r="OJK576" s="108"/>
      <c r="OJL576" s="108"/>
      <c r="OJM576" s="108"/>
      <c r="OJN576" s="108"/>
      <c r="OJO576" s="108"/>
      <c r="OJP576" s="108"/>
      <c r="OJQ576" s="108"/>
      <c r="OJR576" s="108"/>
      <c r="OJS576" s="108"/>
      <c r="OJT576" s="108"/>
      <c r="OJU576" s="108"/>
      <c r="OJV576" s="108"/>
      <c r="OJW576" s="108"/>
      <c r="OJX576" s="108"/>
      <c r="OJY576" s="108"/>
      <c r="OJZ576" s="108"/>
      <c r="OKA576" s="108"/>
      <c r="OKB576" s="108"/>
      <c r="OKC576" s="108"/>
      <c r="OKD576" s="108"/>
      <c r="OKE576" s="108"/>
      <c r="OKF576" s="108"/>
      <c r="OKG576" s="108"/>
      <c r="OKH576" s="108"/>
      <c r="OKI576" s="108"/>
      <c r="OKJ576" s="108"/>
      <c r="OKK576" s="108"/>
      <c r="OKL576" s="108"/>
      <c r="OKM576" s="108"/>
      <c r="OKN576" s="108"/>
      <c r="OKO576" s="108"/>
      <c r="OKP576" s="108"/>
      <c r="OKQ576" s="108"/>
      <c r="OKR576" s="108"/>
      <c r="OKS576" s="108"/>
      <c r="OKT576" s="108"/>
      <c r="OKU576" s="108"/>
      <c r="OKV576" s="108"/>
      <c r="OKW576" s="108"/>
      <c r="OKX576" s="108"/>
      <c r="OKY576" s="108"/>
      <c r="OKZ576" s="108"/>
      <c r="OLA576" s="108"/>
      <c r="OLB576" s="108"/>
      <c r="OLC576" s="108"/>
      <c r="OLD576" s="108"/>
      <c r="OLE576" s="108"/>
      <c r="OLF576" s="108"/>
      <c r="OLG576" s="108"/>
      <c r="OLH576" s="108"/>
      <c r="OLI576" s="108"/>
      <c r="OLJ576" s="108"/>
      <c r="OLK576" s="108"/>
      <c r="OLL576" s="108"/>
      <c r="OLM576" s="108"/>
      <c r="OLN576" s="108"/>
      <c r="OLO576" s="108"/>
      <c r="OLP576" s="108"/>
      <c r="OLQ576" s="108"/>
      <c r="OLR576" s="108"/>
      <c r="OLS576" s="108"/>
      <c r="OLT576" s="108"/>
      <c r="OLU576" s="108"/>
      <c r="OLV576" s="108"/>
      <c r="OLW576" s="108"/>
      <c r="OLX576" s="108"/>
      <c r="OLY576" s="108"/>
      <c r="OLZ576" s="108"/>
      <c r="OMA576" s="108"/>
      <c r="OMB576" s="108"/>
      <c r="OMC576" s="108"/>
      <c r="OMD576" s="108"/>
      <c r="OME576" s="108"/>
      <c r="OMF576" s="108"/>
      <c r="OMG576" s="108"/>
      <c r="OMH576" s="108"/>
      <c r="OMI576" s="108"/>
      <c r="OMJ576" s="108"/>
      <c r="OMK576" s="108"/>
      <c r="OML576" s="108"/>
      <c r="OMM576" s="108"/>
      <c r="OMN576" s="108"/>
      <c r="OMO576" s="108"/>
      <c r="OMP576" s="108"/>
      <c r="OMQ576" s="108"/>
      <c r="OMR576" s="108"/>
      <c r="OMS576" s="108"/>
      <c r="OMT576" s="108"/>
      <c r="OMU576" s="108"/>
      <c r="OMV576" s="108"/>
      <c r="OMW576" s="108"/>
      <c r="OMX576" s="108"/>
      <c r="OMY576" s="108"/>
      <c r="OMZ576" s="108"/>
      <c r="ONA576" s="108"/>
      <c r="ONB576" s="108"/>
      <c r="ONC576" s="108"/>
      <c r="OND576" s="108"/>
      <c r="ONE576" s="108"/>
      <c r="ONF576" s="108"/>
      <c r="ONG576" s="108"/>
      <c r="ONH576" s="108"/>
      <c r="ONI576" s="108"/>
      <c r="ONJ576" s="108"/>
      <c r="ONK576" s="108"/>
      <c r="ONL576" s="108"/>
      <c r="ONM576" s="108"/>
      <c r="ONN576" s="108"/>
      <c r="ONO576" s="108"/>
      <c r="ONP576" s="108"/>
      <c r="ONQ576" s="108"/>
      <c r="ONR576" s="108"/>
      <c r="ONS576" s="108"/>
      <c r="ONT576" s="108"/>
      <c r="ONU576" s="108"/>
      <c r="ONV576" s="108"/>
      <c r="ONW576" s="108"/>
      <c r="ONX576" s="108"/>
      <c r="ONY576" s="108"/>
      <c r="ONZ576" s="108"/>
      <c r="OOA576" s="108"/>
      <c r="OOB576" s="108"/>
      <c r="OOC576" s="108"/>
      <c r="OOD576" s="108"/>
      <c r="OOE576" s="108"/>
      <c r="OOF576" s="108"/>
      <c r="OOG576" s="108"/>
      <c r="OOH576" s="108"/>
      <c r="OOI576" s="108"/>
      <c r="OOJ576" s="108"/>
      <c r="OOK576" s="108"/>
      <c r="OOL576" s="108"/>
      <c r="OOM576" s="108"/>
      <c r="OON576" s="108"/>
      <c r="OOO576" s="108"/>
      <c r="OOP576" s="108"/>
      <c r="OOQ576" s="108"/>
      <c r="OOR576" s="108"/>
      <c r="OOS576" s="108"/>
      <c r="OOT576" s="108"/>
      <c r="OOU576" s="108"/>
      <c r="OOV576" s="108"/>
      <c r="OOW576" s="108"/>
      <c r="OOX576" s="108"/>
      <c r="OOY576" s="108"/>
      <c r="OOZ576" s="108"/>
      <c r="OPA576" s="108"/>
      <c r="OPB576" s="108"/>
      <c r="OPC576" s="108"/>
      <c r="OPD576" s="108"/>
      <c r="OPE576" s="108"/>
      <c r="OPF576" s="108"/>
      <c r="OPG576" s="108"/>
      <c r="OPH576" s="108"/>
      <c r="OPI576" s="108"/>
      <c r="OPJ576" s="108"/>
      <c r="OPK576" s="108"/>
      <c r="OPL576" s="108"/>
      <c r="OPM576" s="108"/>
      <c r="OPN576" s="108"/>
      <c r="OPO576" s="108"/>
      <c r="OPP576" s="108"/>
      <c r="OPQ576" s="108"/>
      <c r="OPR576" s="108"/>
      <c r="OPS576" s="108"/>
      <c r="OPT576" s="108"/>
      <c r="OPU576" s="108"/>
      <c r="OPV576" s="108"/>
      <c r="OPW576" s="108"/>
      <c r="OPX576" s="108"/>
      <c r="OPY576" s="108"/>
      <c r="OPZ576" s="108"/>
      <c r="OQA576" s="108"/>
      <c r="OQB576" s="108"/>
      <c r="OQC576" s="108"/>
      <c r="OQD576" s="108"/>
      <c r="OQE576" s="108"/>
      <c r="OQF576" s="108"/>
      <c r="OQG576" s="108"/>
      <c r="OQH576" s="108"/>
      <c r="OQI576" s="108"/>
      <c r="OQJ576" s="108"/>
      <c r="OQK576" s="108"/>
      <c r="OQL576" s="108"/>
      <c r="OQM576" s="108"/>
      <c r="OQN576" s="108"/>
      <c r="OQO576" s="108"/>
      <c r="OQP576" s="108"/>
      <c r="OQQ576" s="108"/>
      <c r="OQR576" s="108"/>
      <c r="OQS576" s="108"/>
      <c r="OQT576" s="108"/>
      <c r="OQU576" s="108"/>
      <c r="OQV576" s="108"/>
      <c r="OQW576" s="108"/>
      <c r="OQX576" s="108"/>
      <c r="OQY576" s="108"/>
      <c r="OQZ576" s="108"/>
      <c r="ORA576" s="108"/>
      <c r="ORB576" s="108"/>
      <c r="ORC576" s="108"/>
      <c r="ORD576" s="108"/>
      <c r="ORE576" s="108"/>
      <c r="ORF576" s="108"/>
      <c r="ORG576" s="108"/>
      <c r="ORH576" s="108"/>
      <c r="ORI576" s="108"/>
      <c r="ORJ576" s="108"/>
      <c r="ORK576" s="108"/>
      <c r="ORL576" s="108"/>
      <c r="ORM576" s="108"/>
      <c r="ORN576" s="108"/>
      <c r="ORO576" s="108"/>
      <c r="ORP576" s="108"/>
      <c r="ORQ576" s="108"/>
      <c r="ORR576" s="108"/>
      <c r="ORS576" s="108"/>
      <c r="ORT576" s="108"/>
      <c r="ORU576" s="108"/>
      <c r="ORV576" s="108"/>
      <c r="ORW576" s="108"/>
      <c r="ORX576" s="108"/>
      <c r="ORY576" s="108"/>
      <c r="ORZ576" s="108"/>
      <c r="OSA576" s="108"/>
      <c r="OSB576" s="108"/>
      <c r="OSC576" s="108"/>
      <c r="OSD576" s="108"/>
      <c r="OSE576" s="108"/>
      <c r="OSF576" s="108"/>
      <c r="OSG576" s="108"/>
      <c r="OSH576" s="108"/>
      <c r="OSI576" s="108"/>
      <c r="OSJ576" s="108"/>
      <c r="OSK576" s="108"/>
      <c r="OSL576" s="108"/>
      <c r="OSM576" s="108"/>
      <c r="OSN576" s="108"/>
      <c r="OSO576" s="108"/>
      <c r="OSP576" s="108"/>
      <c r="OSQ576" s="108"/>
      <c r="OSR576" s="108"/>
      <c r="OSS576" s="108"/>
      <c r="OST576" s="108"/>
      <c r="OSU576" s="108"/>
      <c r="OSV576" s="108"/>
      <c r="OSW576" s="108"/>
      <c r="OSX576" s="108"/>
      <c r="OSY576" s="108"/>
      <c r="OSZ576" s="108"/>
      <c r="OTA576" s="108"/>
      <c r="OTB576" s="108"/>
      <c r="OTC576" s="108"/>
      <c r="OTD576" s="108"/>
      <c r="OTE576" s="108"/>
      <c r="OTF576" s="108"/>
      <c r="OTG576" s="108"/>
      <c r="OTH576" s="108"/>
      <c r="OTI576" s="108"/>
      <c r="OTJ576" s="108"/>
      <c r="OTK576" s="108"/>
      <c r="OTL576" s="108"/>
      <c r="OTM576" s="108"/>
      <c r="OTN576" s="108"/>
      <c r="OTO576" s="108"/>
      <c r="OTP576" s="108"/>
      <c r="OTQ576" s="108"/>
      <c r="OTR576" s="108"/>
      <c r="OTS576" s="108"/>
      <c r="OTT576" s="108"/>
      <c r="OTU576" s="108"/>
      <c r="OTV576" s="108"/>
      <c r="OTW576" s="108"/>
      <c r="OTX576" s="108"/>
      <c r="OTY576" s="108"/>
      <c r="OTZ576" s="108"/>
      <c r="OUA576" s="108"/>
      <c r="OUB576" s="108"/>
      <c r="OUC576" s="108"/>
      <c r="OUD576" s="108"/>
      <c r="OUE576" s="108"/>
      <c r="OUF576" s="108"/>
      <c r="OUG576" s="108"/>
      <c r="OUH576" s="108"/>
      <c r="OUI576" s="108"/>
      <c r="OUJ576" s="108"/>
      <c r="OUK576" s="108"/>
      <c r="OUL576" s="108"/>
      <c r="OUM576" s="108"/>
      <c r="OUN576" s="108"/>
      <c r="OUO576" s="108"/>
      <c r="OUP576" s="108"/>
      <c r="OUQ576" s="108"/>
      <c r="OUR576" s="108"/>
      <c r="OUS576" s="108"/>
      <c r="OUT576" s="108"/>
      <c r="OUU576" s="108"/>
      <c r="OUV576" s="108"/>
      <c r="OUW576" s="108"/>
      <c r="OUX576" s="108"/>
      <c r="OUY576" s="108"/>
      <c r="OUZ576" s="108"/>
      <c r="OVA576" s="108"/>
      <c r="OVB576" s="108"/>
      <c r="OVC576" s="108"/>
      <c r="OVD576" s="108"/>
      <c r="OVE576" s="108"/>
      <c r="OVF576" s="108"/>
      <c r="OVG576" s="108"/>
      <c r="OVH576" s="108"/>
      <c r="OVI576" s="108"/>
      <c r="OVJ576" s="108"/>
      <c r="OVK576" s="108"/>
      <c r="OVL576" s="108"/>
      <c r="OVM576" s="108"/>
      <c r="OVN576" s="108"/>
      <c r="OVO576" s="108"/>
      <c r="OVP576" s="108"/>
      <c r="OVQ576" s="108"/>
      <c r="OVR576" s="108"/>
      <c r="OVS576" s="108"/>
      <c r="OVT576" s="108"/>
      <c r="OVU576" s="108"/>
      <c r="OVV576" s="108"/>
      <c r="OVW576" s="108"/>
      <c r="OVX576" s="108"/>
      <c r="OVY576" s="108"/>
      <c r="OVZ576" s="108"/>
      <c r="OWA576" s="108"/>
      <c r="OWB576" s="108"/>
      <c r="OWC576" s="108"/>
      <c r="OWD576" s="108"/>
      <c r="OWE576" s="108"/>
      <c r="OWF576" s="108"/>
      <c r="OWG576" s="108"/>
      <c r="OWH576" s="108"/>
      <c r="OWI576" s="108"/>
      <c r="OWJ576" s="108"/>
      <c r="OWK576" s="108"/>
      <c r="OWL576" s="108"/>
      <c r="OWM576" s="108"/>
      <c r="OWN576" s="108"/>
      <c r="OWO576" s="108"/>
      <c r="OWP576" s="108"/>
      <c r="OWQ576" s="108"/>
      <c r="OWR576" s="108"/>
      <c r="OWS576" s="108"/>
      <c r="OWT576" s="108"/>
      <c r="OWU576" s="108"/>
      <c r="OWV576" s="108"/>
      <c r="OWW576" s="108"/>
      <c r="OWX576" s="108"/>
      <c r="OWY576" s="108"/>
      <c r="OWZ576" s="108"/>
      <c r="OXA576" s="108"/>
      <c r="OXB576" s="108"/>
      <c r="OXC576" s="108"/>
      <c r="OXD576" s="108"/>
      <c r="OXE576" s="108"/>
      <c r="OXF576" s="108"/>
      <c r="OXG576" s="108"/>
      <c r="OXH576" s="108"/>
      <c r="OXI576" s="108"/>
      <c r="OXJ576" s="108"/>
      <c r="OXK576" s="108"/>
      <c r="OXL576" s="108"/>
      <c r="OXM576" s="108"/>
      <c r="OXN576" s="108"/>
      <c r="OXO576" s="108"/>
      <c r="OXP576" s="108"/>
      <c r="OXQ576" s="108"/>
      <c r="OXR576" s="108"/>
      <c r="OXS576" s="108"/>
      <c r="OXT576" s="108"/>
      <c r="OXU576" s="108"/>
      <c r="OXV576" s="108"/>
      <c r="OXW576" s="108"/>
      <c r="OXX576" s="108"/>
      <c r="OXY576" s="108"/>
      <c r="OXZ576" s="108"/>
      <c r="OYA576" s="108"/>
      <c r="OYB576" s="108"/>
      <c r="OYC576" s="108"/>
      <c r="OYD576" s="108"/>
      <c r="OYE576" s="108"/>
      <c r="OYF576" s="108"/>
      <c r="OYG576" s="108"/>
      <c r="OYH576" s="108"/>
      <c r="OYI576" s="108"/>
      <c r="OYJ576" s="108"/>
      <c r="OYK576" s="108"/>
      <c r="OYL576" s="108"/>
      <c r="OYM576" s="108"/>
      <c r="OYN576" s="108"/>
      <c r="OYO576" s="108"/>
      <c r="OYP576" s="108"/>
      <c r="OYQ576" s="108"/>
      <c r="OYR576" s="108"/>
      <c r="OYS576" s="108"/>
      <c r="OYT576" s="108"/>
      <c r="OYU576" s="108"/>
      <c r="OYV576" s="108"/>
      <c r="OYW576" s="108"/>
      <c r="OYX576" s="108"/>
      <c r="OYY576" s="108"/>
      <c r="OYZ576" s="108"/>
      <c r="OZA576" s="108"/>
      <c r="OZB576" s="108"/>
      <c r="OZC576" s="108"/>
      <c r="OZD576" s="108"/>
      <c r="OZE576" s="108"/>
      <c r="OZF576" s="108"/>
      <c r="OZG576" s="108"/>
      <c r="OZH576" s="108"/>
      <c r="OZI576" s="108"/>
      <c r="OZJ576" s="108"/>
      <c r="OZK576" s="108"/>
      <c r="OZL576" s="108"/>
      <c r="OZM576" s="108"/>
      <c r="OZN576" s="108"/>
      <c r="OZO576" s="108"/>
      <c r="OZP576" s="108"/>
      <c r="OZQ576" s="108"/>
      <c r="OZR576" s="108"/>
      <c r="OZS576" s="108"/>
      <c r="OZT576" s="108"/>
      <c r="OZU576" s="108"/>
      <c r="OZV576" s="108"/>
      <c r="OZW576" s="108"/>
      <c r="OZX576" s="108"/>
      <c r="OZY576" s="108"/>
      <c r="OZZ576" s="108"/>
      <c r="PAA576" s="108"/>
      <c r="PAB576" s="108"/>
      <c r="PAC576" s="108"/>
      <c r="PAD576" s="108"/>
      <c r="PAE576" s="108"/>
      <c r="PAF576" s="108"/>
      <c r="PAG576" s="108"/>
      <c r="PAH576" s="108"/>
      <c r="PAI576" s="108"/>
      <c r="PAJ576" s="108"/>
      <c r="PAK576" s="108"/>
      <c r="PAL576" s="108"/>
      <c r="PAM576" s="108"/>
      <c r="PAN576" s="108"/>
      <c r="PAO576" s="108"/>
      <c r="PAP576" s="108"/>
      <c r="PAQ576" s="108"/>
      <c r="PAR576" s="108"/>
      <c r="PAS576" s="108"/>
      <c r="PAT576" s="108"/>
      <c r="PAU576" s="108"/>
      <c r="PAV576" s="108"/>
      <c r="PAW576" s="108"/>
      <c r="PAX576" s="108"/>
      <c r="PAY576" s="108"/>
      <c r="PAZ576" s="108"/>
      <c r="PBA576" s="108"/>
      <c r="PBB576" s="108"/>
      <c r="PBC576" s="108"/>
      <c r="PBD576" s="108"/>
      <c r="PBE576" s="108"/>
      <c r="PBF576" s="108"/>
      <c r="PBG576" s="108"/>
      <c r="PBH576" s="108"/>
      <c r="PBI576" s="108"/>
      <c r="PBJ576" s="108"/>
      <c r="PBK576" s="108"/>
      <c r="PBL576" s="108"/>
      <c r="PBM576" s="108"/>
      <c r="PBN576" s="108"/>
      <c r="PBO576" s="108"/>
      <c r="PBP576" s="108"/>
      <c r="PBQ576" s="108"/>
      <c r="PBR576" s="108"/>
      <c r="PBS576" s="108"/>
      <c r="PBT576" s="108"/>
      <c r="PBU576" s="108"/>
      <c r="PBV576" s="108"/>
      <c r="PBW576" s="108"/>
      <c r="PBX576" s="108"/>
      <c r="PBY576" s="108"/>
      <c r="PBZ576" s="108"/>
      <c r="PCA576" s="108"/>
      <c r="PCB576" s="108"/>
      <c r="PCC576" s="108"/>
      <c r="PCD576" s="108"/>
      <c r="PCE576" s="108"/>
      <c r="PCF576" s="108"/>
      <c r="PCG576" s="108"/>
      <c r="PCH576" s="108"/>
      <c r="PCI576" s="108"/>
      <c r="PCJ576" s="108"/>
      <c r="PCK576" s="108"/>
      <c r="PCL576" s="108"/>
      <c r="PCM576" s="108"/>
      <c r="PCN576" s="108"/>
      <c r="PCO576" s="108"/>
      <c r="PCP576" s="108"/>
      <c r="PCQ576" s="108"/>
      <c r="PCR576" s="108"/>
      <c r="PCS576" s="108"/>
      <c r="PCT576" s="108"/>
      <c r="PCU576" s="108"/>
      <c r="PCV576" s="108"/>
      <c r="PCW576" s="108"/>
      <c r="PCX576" s="108"/>
      <c r="PCY576" s="108"/>
      <c r="PCZ576" s="108"/>
      <c r="PDA576" s="108"/>
      <c r="PDB576" s="108"/>
      <c r="PDC576" s="108"/>
      <c r="PDD576" s="108"/>
      <c r="PDE576" s="108"/>
      <c r="PDF576" s="108"/>
      <c r="PDG576" s="108"/>
      <c r="PDH576" s="108"/>
      <c r="PDI576" s="108"/>
      <c r="PDJ576" s="108"/>
      <c r="PDK576" s="108"/>
      <c r="PDL576" s="108"/>
      <c r="PDM576" s="108"/>
      <c r="PDN576" s="108"/>
      <c r="PDO576" s="108"/>
      <c r="PDP576" s="108"/>
      <c r="PDQ576" s="108"/>
      <c r="PDR576" s="108"/>
      <c r="PDS576" s="108"/>
      <c r="PDT576" s="108"/>
      <c r="PDU576" s="108"/>
      <c r="PDV576" s="108"/>
      <c r="PDW576" s="108"/>
      <c r="PDX576" s="108"/>
      <c r="PDY576" s="108"/>
      <c r="PDZ576" s="108"/>
      <c r="PEA576" s="108"/>
      <c r="PEB576" s="108"/>
      <c r="PEC576" s="108"/>
      <c r="PED576" s="108"/>
      <c r="PEE576" s="108"/>
      <c r="PEF576" s="108"/>
      <c r="PEG576" s="108"/>
      <c r="PEH576" s="108"/>
      <c r="PEI576" s="108"/>
      <c r="PEJ576" s="108"/>
      <c r="PEK576" s="108"/>
      <c r="PEL576" s="108"/>
      <c r="PEM576" s="108"/>
      <c r="PEN576" s="108"/>
      <c r="PEO576" s="108"/>
      <c r="PEP576" s="108"/>
      <c r="PEQ576" s="108"/>
      <c r="PER576" s="108"/>
      <c r="PES576" s="108"/>
      <c r="PET576" s="108"/>
      <c r="PEU576" s="108"/>
      <c r="PEV576" s="108"/>
      <c r="PEW576" s="108"/>
      <c r="PEX576" s="108"/>
      <c r="PEY576" s="108"/>
      <c r="PEZ576" s="108"/>
      <c r="PFA576" s="108"/>
      <c r="PFB576" s="108"/>
      <c r="PFC576" s="108"/>
      <c r="PFD576" s="108"/>
      <c r="PFE576" s="108"/>
      <c r="PFF576" s="108"/>
      <c r="PFG576" s="108"/>
      <c r="PFH576" s="108"/>
      <c r="PFI576" s="108"/>
      <c r="PFJ576" s="108"/>
      <c r="PFK576" s="108"/>
      <c r="PFL576" s="108"/>
      <c r="PFM576" s="108"/>
      <c r="PFN576" s="108"/>
      <c r="PFO576" s="108"/>
      <c r="PFP576" s="108"/>
      <c r="PFQ576" s="108"/>
      <c r="PFR576" s="108"/>
      <c r="PFS576" s="108"/>
      <c r="PFT576" s="108"/>
      <c r="PFU576" s="108"/>
      <c r="PFV576" s="108"/>
      <c r="PFW576" s="108"/>
      <c r="PFX576" s="108"/>
      <c r="PFY576" s="108"/>
      <c r="PFZ576" s="108"/>
      <c r="PGA576" s="108"/>
      <c r="PGB576" s="108"/>
      <c r="PGC576" s="108"/>
      <c r="PGD576" s="108"/>
      <c r="PGE576" s="108"/>
      <c r="PGF576" s="108"/>
      <c r="PGG576" s="108"/>
      <c r="PGH576" s="108"/>
      <c r="PGI576" s="108"/>
      <c r="PGJ576" s="108"/>
      <c r="PGK576" s="108"/>
      <c r="PGL576" s="108"/>
      <c r="PGM576" s="108"/>
      <c r="PGN576" s="108"/>
      <c r="PGO576" s="108"/>
      <c r="PGP576" s="108"/>
      <c r="PGQ576" s="108"/>
      <c r="PGR576" s="108"/>
      <c r="PGS576" s="108"/>
      <c r="PGT576" s="108"/>
      <c r="PGU576" s="108"/>
      <c r="PGV576" s="108"/>
      <c r="PGW576" s="108"/>
      <c r="PGX576" s="108"/>
      <c r="PGY576" s="108"/>
      <c r="PGZ576" s="108"/>
      <c r="PHA576" s="108"/>
      <c r="PHB576" s="108"/>
      <c r="PHC576" s="108"/>
      <c r="PHD576" s="108"/>
      <c r="PHE576" s="108"/>
      <c r="PHF576" s="108"/>
      <c r="PHG576" s="108"/>
      <c r="PHH576" s="108"/>
      <c r="PHI576" s="108"/>
      <c r="PHJ576" s="108"/>
      <c r="PHK576" s="108"/>
      <c r="PHL576" s="108"/>
      <c r="PHM576" s="108"/>
      <c r="PHN576" s="108"/>
      <c r="PHO576" s="108"/>
      <c r="PHP576" s="108"/>
      <c r="PHQ576" s="108"/>
      <c r="PHR576" s="108"/>
      <c r="PHS576" s="108"/>
      <c r="PHT576" s="108"/>
      <c r="PHU576" s="108"/>
      <c r="PHV576" s="108"/>
      <c r="PHW576" s="108"/>
      <c r="PHX576" s="108"/>
      <c r="PHY576" s="108"/>
      <c r="PHZ576" s="108"/>
      <c r="PIA576" s="108"/>
      <c r="PIB576" s="108"/>
      <c r="PIC576" s="108"/>
      <c r="PID576" s="108"/>
      <c r="PIE576" s="108"/>
      <c r="PIF576" s="108"/>
      <c r="PIG576" s="108"/>
      <c r="PIH576" s="108"/>
      <c r="PII576" s="108"/>
      <c r="PIJ576" s="108"/>
      <c r="PIK576" s="108"/>
      <c r="PIL576" s="108"/>
      <c r="PIM576" s="108"/>
      <c r="PIN576" s="108"/>
      <c r="PIO576" s="108"/>
      <c r="PIP576" s="108"/>
      <c r="PIQ576" s="108"/>
      <c r="PIR576" s="108"/>
      <c r="PIS576" s="108"/>
      <c r="PIT576" s="108"/>
      <c r="PIU576" s="108"/>
      <c r="PIV576" s="108"/>
      <c r="PIW576" s="108"/>
      <c r="PIX576" s="108"/>
      <c r="PIY576" s="108"/>
      <c r="PIZ576" s="108"/>
      <c r="PJA576" s="108"/>
      <c r="PJB576" s="108"/>
      <c r="PJC576" s="108"/>
      <c r="PJD576" s="108"/>
      <c r="PJE576" s="108"/>
      <c r="PJF576" s="108"/>
      <c r="PJG576" s="108"/>
      <c r="PJH576" s="108"/>
      <c r="PJI576" s="108"/>
      <c r="PJJ576" s="108"/>
      <c r="PJK576" s="108"/>
      <c r="PJL576" s="108"/>
      <c r="PJM576" s="108"/>
      <c r="PJN576" s="108"/>
      <c r="PJO576" s="108"/>
      <c r="PJP576" s="108"/>
      <c r="PJQ576" s="108"/>
      <c r="PJR576" s="108"/>
      <c r="PJS576" s="108"/>
      <c r="PJT576" s="108"/>
      <c r="PJU576" s="108"/>
      <c r="PJV576" s="108"/>
      <c r="PJW576" s="108"/>
      <c r="PJX576" s="108"/>
      <c r="PJY576" s="108"/>
      <c r="PJZ576" s="108"/>
      <c r="PKA576" s="108"/>
      <c r="PKB576" s="108"/>
      <c r="PKC576" s="108"/>
      <c r="PKD576" s="108"/>
      <c r="PKE576" s="108"/>
      <c r="PKF576" s="108"/>
      <c r="PKG576" s="108"/>
      <c r="PKH576" s="108"/>
      <c r="PKI576" s="108"/>
      <c r="PKJ576" s="108"/>
      <c r="PKK576" s="108"/>
      <c r="PKL576" s="108"/>
      <c r="PKM576" s="108"/>
      <c r="PKN576" s="108"/>
      <c r="PKO576" s="108"/>
      <c r="PKP576" s="108"/>
      <c r="PKQ576" s="108"/>
      <c r="PKR576" s="108"/>
      <c r="PKS576" s="108"/>
      <c r="PKT576" s="108"/>
      <c r="PKU576" s="108"/>
      <c r="PKV576" s="108"/>
      <c r="PKW576" s="108"/>
      <c r="PKX576" s="108"/>
      <c r="PKY576" s="108"/>
      <c r="PKZ576" s="108"/>
      <c r="PLA576" s="108"/>
      <c r="PLB576" s="108"/>
      <c r="PLC576" s="108"/>
      <c r="PLD576" s="108"/>
      <c r="PLE576" s="108"/>
      <c r="PLF576" s="108"/>
      <c r="PLG576" s="108"/>
      <c r="PLH576" s="108"/>
      <c r="PLI576" s="108"/>
      <c r="PLJ576" s="108"/>
      <c r="PLK576" s="108"/>
      <c r="PLL576" s="108"/>
      <c r="PLM576" s="108"/>
      <c r="PLN576" s="108"/>
      <c r="PLO576" s="108"/>
      <c r="PLP576" s="108"/>
      <c r="PLQ576" s="108"/>
      <c r="PLR576" s="108"/>
      <c r="PLS576" s="108"/>
      <c r="PLT576" s="108"/>
      <c r="PLU576" s="108"/>
      <c r="PLV576" s="108"/>
      <c r="PLW576" s="108"/>
      <c r="PLX576" s="108"/>
      <c r="PLY576" s="108"/>
      <c r="PLZ576" s="108"/>
      <c r="PMA576" s="108"/>
      <c r="PMB576" s="108"/>
      <c r="PMC576" s="108"/>
      <c r="PMD576" s="108"/>
      <c r="PME576" s="108"/>
      <c r="PMF576" s="108"/>
      <c r="PMG576" s="108"/>
      <c r="PMH576" s="108"/>
      <c r="PMI576" s="108"/>
      <c r="PMJ576" s="108"/>
      <c r="PMK576" s="108"/>
      <c r="PML576" s="108"/>
      <c r="PMM576" s="108"/>
      <c r="PMN576" s="108"/>
      <c r="PMO576" s="108"/>
      <c r="PMP576" s="108"/>
      <c r="PMQ576" s="108"/>
      <c r="PMR576" s="108"/>
      <c r="PMS576" s="108"/>
      <c r="PMT576" s="108"/>
      <c r="PMU576" s="108"/>
      <c r="PMV576" s="108"/>
      <c r="PMW576" s="108"/>
      <c r="PMX576" s="108"/>
      <c r="PMY576" s="108"/>
      <c r="PMZ576" s="108"/>
      <c r="PNA576" s="108"/>
      <c r="PNB576" s="108"/>
      <c r="PNC576" s="108"/>
      <c r="PND576" s="108"/>
      <c r="PNE576" s="108"/>
      <c r="PNF576" s="108"/>
      <c r="PNG576" s="108"/>
      <c r="PNH576" s="108"/>
      <c r="PNI576" s="108"/>
      <c r="PNJ576" s="108"/>
      <c r="PNK576" s="108"/>
      <c r="PNL576" s="108"/>
      <c r="PNM576" s="108"/>
      <c r="PNN576" s="108"/>
      <c r="PNO576" s="108"/>
      <c r="PNP576" s="108"/>
      <c r="PNQ576" s="108"/>
      <c r="PNR576" s="108"/>
      <c r="PNS576" s="108"/>
      <c r="PNT576" s="108"/>
      <c r="PNU576" s="108"/>
      <c r="PNV576" s="108"/>
      <c r="PNW576" s="108"/>
      <c r="PNX576" s="108"/>
      <c r="PNY576" s="108"/>
      <c r="PNZ576" s="108"/>
      <c r="POA576" s="108"/>
      <c r="POB576" s="108"/>
      <c r="POC576" s="108"/>
      <c r="POD576" s="108"/>
      <c r="POE576" s="108"/>
      <c r="POF576" s="108"/>
      <c r="POG576" s="108"/>
      <c r="POH576" s="108"/>
      <c r="POI576" s="108"/>
      <c r="POJ576" s="108"/>
      <c r="POK576" s="108"/>
      <c r="POL576" s="108"/>
      <c r="POM576" s="108"/>
      <c r="PON576" s="108"/>
      <c r="POO576" s="108"/>
      <c r="POP576" s="108"/>
      <c r="POQ576" s="108"/>
      <c r="POR576" s="108"/>
      <c r="POS576" s="108"/>
      <c r="POT576" s="108"/>
      <c r="POU576" s="108"/>
      <c r="POV576" s="108"/>
      <c r="POW576" s="108"/>
      <c r="POX576" s="108"/>
      <c r="POY576" s="108"/>
      <c r="POZ576" s="108"/>
      <c r="PPA576" s="108"/>
      <c r="PPB576" s="108"/>
      <c r="PPC576" s="108"/>
      <c r="PPD576" s="108"/>
      <c r="PPE576" s="108"/>
      <c r="PPF576" s="108"/>
      <c r="PPG576" s="108"/>
      <c r="PPH576" s="108"/>
      <c r="PPI576" s="108"/>
      <c r="PPJ576" s="108"/>
      <c r="PPK576" s="108"/>
      <c r="PPL576" s="108"/>
      <c r="PPM576" s="108"/>
      <c r="PPN576" s="108"/>
      <c r="PPO576" s="108"/>
      <c r="PPP576" s="108"/>
      <c r="PPQ576" s="108"/>
      <c r="PPR576" s="108"/>
      <c r="PPS576" s="108"/>
      <c r="PPT576" s="108"/>
      <c r="PPU576" s="108"/>
      <c r="PPV576" s="108"/>
      <c r="PPW576" s="108"/>
      <c r="PPX576" s="108"/>
      <c r="PPY576" s="108"/>
      <c r="PPZ576" s="108"/>
      <c r="PQA576" s="108"/>
      <c r="PQB576" s="108"/>
      <c r="PQC576" s="108"/>
      <c r="PQD576" s="108"/>
      <c r="PQE576" s="108"/>
      <c r="PQF576" s="108"/>
      <c r="PQG576" s="108"/>
      <c r="PQH576" s="108"/>
      <c r="PQI576" s="108"/>
      <c r="PQJ576" s="108"/>
      <c r="PQK576" s="108"/>
      <c r="PQL576" s="108"/>
      <c r="PQM576" s="108"/>
      <c r="PQN576" s="108"/>
      <c r="PQO576" s="108"/>
      <c r="PQP576" s="108"/>
      <c r="PQQ576" s="108"/>
      <c r="PQR576" s="108"/>
      <c r="PQS576" s="108"/>
      <c r="PQT576" s="108"/>
      <c r="PQU576" s="108"/>
      <c r="PQV576" s="108"/>
      <c r="PQW576" s="108"/>
      <c r="PQX576" s="108"/>
      <c r="PQY576" s="108"/>
      <c r="PQZ576" s="108"/>
      <c r="PRA576" s="108"/>
      <c r="PRB576" s="108"/>
      <c r="PRC576" s="108"/>
      <c r="PRD576" s="108"/>
      <c r="PRE576" s="108"/>
      <c r="PRF576" s="108"/>
      <c r="PRG576" s="108"/>
      <c r="PRH576" s="108"/>
      <c r="PRI576" s="108"/>
      <c r="PRJ576" s="108"/>
      <c r="PRK576" s="108"/>
      <c r="PRL576" s="108"/>
      <c r="PRM576" s="108"/>
      <c r="PRN576" s="108"/>
      <c r="PRO576" s="108"/>
      <c r="PRP576" s="108"/>
      <c r="PRQ576" s="108"/>
      <c r="PRR576" s="108"/>
      <c r="PRS576" s="108"/>
      <c r="PRT576" s="108"/>
      <c r="PRU576" s="108"/>
      <c r="PRV576" s="108"/>
      <c r="PRW576" s="108"/>
      <c r="PRX576" s="108"/>
      <c r="PRY576" s="108"/>
      <c r="PRZ576" s="108"/>
      <c r="PSA576" s="108"/>
      <c r="PSB576" s="108"/>
      <c r="PSC576" s="108"/>
      <c r="PSD576" s="108"/>
      <c r="PSE576" s="108"/>
      <c r="PSF576" s="108"/>
      <c r="PSG576" s="108"/>
      <c r="PSH576" s="108"/>
      <c r="PSI576" s="108"/>
      <c r="PSJ576" s="108"/>
      <c r="PSK576" s="108"/>
      <c r="PSL576" s="108"/>
      <c r="PSM576" s="108"/>
      <c r="PSN576" s="108"/>
      <c r="PSO576" s="108"/>
      <c r="PSP576" s="108"/>
      <c r="PSQ576" s="108"/>
      <c r="PSR576" s="108"/>
      <c r="PSS576" s="108"/>
      <c r="PST576" s="108"/>
      <c r="PSU576" s="108"/>
      <c r="PSV576" s="108"/>
      <c r="PSW576" s="108"/>
      <c r="PSX576" s="108"/>
      <c r="PSY576" s="108"/>
      <c r="PSZ576" s="108"/>
      <c r="PTA576" s="108"/>
      <c r="PTB576" s="108"/>
      <c r="PTC576" s="108"/>
      <c r="PTD576" s="108"/>
      <c r="PTE576" s="108"/>
      <c r="PTF576" s="108"/>
      <c r="PTG576" s="108"/>
      <c r="PTH576" s="108"/>
      <c r="PTI576" s="108"/>
      <c r="PTJ576" s="108"/>
      <c r="PTK576" s="108"/>
      <c r="PTL576" s="108"/>
      <c r="PTM576" s="108"/>
      <c r="PTN576" s="108"/>
      <c r="PTO576" s="108"/>
      <c r="PTP576" s="108"/>
      <c r="PTQ576" s="108"/>
      <c r="PTR576" s="108"/>
      <c r="PTS576" s="108"/>
      <c r="PTT576" s="108"/>
      <c r="PTU576" s="108"/>
      <c r="PTV576" s="108"/>
      <c r="PTW576" s="108"/>
      <c r="PTX576" s="108"/>
      <c r="PTY576" s="108"/>
      <c r="PTZ576" s="108"/>
      <c r="PUA576" s="108"/>
      <c r="PUB576" s="108"/>
      <c r="PUC576" s="108"/>
      <c r="PUD576" s="108"/>
      <c r="PUE576" s="108"/>
      <c r="PUF576" s="108"/>
      <c r="PUG576" s="108"/>
      <c r="PUH576" s="108"/>
      <c r="PUI576" s="108"/>
      <c r="PUJ576" s="108"/>
      <c r="PUK576" s="108"/>
      <c r="PUL576" s="108"/>
      <c r="PUM576" s="108"/>
      <c r="PUN576" s="108"/>
      <c r="PUO576" s="108"/>
      <c r="PUP576" s="108"/>
      <c r="PUQ576" s="108"/>
      <c r="PUR576" s="108"/>
      <c r="PUS576" s="108"/>
      <c r="PUT576" s="108"/>
      <c r="PUU576" s="108"/>
      <c r="PUV576" s="108"/>
      <c r="PUW576" s="108"/>
      <c r="PUX576" s="108"/>
      <c r="PUY576" s="108"/>
      <c r="PUZ576" s="108"/>
      <c r="PVA576" s="108"/>
      <c r="PVB576" s="108"/>
      <c r="PVC576" s="108"/>
      <c r="PVD576" s="108"/>
      <c r="PVE576" s="108"/>
      <c r="PVF576" s="108"/>
      <c r="PVG576" s="108"/>
      <c r="PVH576" s="108"/>
      <c r="PVI576" s="108"/>
      <c r="PVJ576" s="108"/>
      <c r="PVK576" s="108"/>
      <c r="PVL576" s="108"/>
      <c r="PVM576" s="108"/>
      <c r="PVN576" s="108"/>
      <c r="PVO576" s="108"/>
      <c r="PVP576" s="108"/>
      <c r="PVQ576" s="108"/>
      <c r="PVR576" s="108"/>
      <c r="PVS576" s="108"/>
      <c r="PVT576" s="108"/>
      <c r="PVU576" s="108"/>
      <c r="PVV576" s="108"/>
      <c r="PVW576" s="108"/>
      <c r="PVX576" s="108"/>
      <c r="PVY576" s="108"/>
      <c r="PVZ576" s="108"/>
      <c r="PWA576" s="108"/>
      <c r="PWB576" s="108"/>
      <c r="PWC576" s="108"/>
      <c r="PWD576" s="108"/>
      <c r="PWE576" s="108"/>
      <c r="PWF576" s="108"/>
      <c r="PWG576" s="108"/>
      <c r="PWH576" s="108"/>
      <c r="PWI576" s="108"/>
      <c r="PWJ576" s="108"/>
      <c r="PWK576" s="108"/>
      <c r="PWL576" s="108"/>
      <c r="PWM576" s="108"/>
      <c r="PWN576" s="108"/>
      <c r="PWO576" s="108"/>
      <c r="PWP576" s="108"/>
      <c r="PWQ576" s="108"/>
      <c r="PWR576" s="108"/>
      <c r="PWS576" s="108"/>
      <c r="PWT576" s="108"/>
      <c r="PWU576" s="108"/>
      <c r="PWV576" s="108"/>
      <c r="PWW576" s="108"/>
      <c r="PWX576" s="108"/>
      <c r="PWY576" s="108"/>
      <c r="PWZ576" s="108"/>
      <c r="PXA576" s="108"/>
      <c r="PXB576" s="108"/>
      <c r="PXC576" s="108"/>
      <c r="PXD576" s="108"/>
      <c r="PXE576" s="108"/>
      <c r="PXF576" s="108"/>
      <c r="PXG576" s="108"/>
      <c r="PXH576" s="108"/>
      <c r="PXI576" s="108"/>
      <c r="PXJ576" s="108"/>
      <c r="PXK576" s="108"/>
      <c r="PXL576" s="108"/>
      <c r="PXM576" s="108"/>
      <c r="PXN576" s="108"/>
      <c r="PXO576" s="108"/>
      <c r="PXP576" s="108"/>
      <c r="PXQ576" s="108"/>
      <c r="PXR576" s="108"/>
      <c r="PXS576" s="108"/>
      <c r="PXT576" s="108"/>
      <c r="PXU576" s="108"/>
      <c r="PXV576" s="108"/>
      <c r="PXW576" s="108"/>
      <c r="PXX576" s="108"/>
      <c r="PXY576" s="108"/>
      <c r="PXZ576" s="108"/>
      <c r="PYA576" s="108"/>
      <c r="PYB576" s="108"/>
      <c r="PYC576" s="108"/>
      <c r="PYD576" s="108"/>
      <c r="PYE576" s="108"/>
      <c r="PYF576" s="108"/>
      <c r="PYG576" s="108"/>
      <c r="PYH576" s="108"/>
      <c r="PYI576" s="108"/>
      <c r="PYJ576" s="108"/>
      <c r="PYK576" s="108"/>
      <c r="PYL576" s="108"/>
      <c r="PYM576" s="108"/>
      <c r="PYN576" s="108"/>
      <c r="PYO576" s="108"/>
      <c r="PYP576" s="108"/>
      <c r="PYQ576" s="108"/>
      <c r="PYR576" s="108"/>
      <c r="PYS576" s="108"/>
      <c r="PYT576" s="108"/>
      <c r="PYU576" s="108"/>
      <c r="PYV576" s="108"/>
      <c r="PYW576" s="108"/>
      <c r="PYX576" s="108"/>
      <c r="PYY576" s="108"/>
      <c r="PYZ576" s="108"/>
      <c r="PZA576" s="108"/>
      <c r="PZB576" s="108"/>
      <c r="PZC576" s="108"/>
      <c r="PZD576" s="108"/>
      <c r="PZE576" s="108"/>
      <c r="PZF576" s="108"/>
      <c r="PZG576" s="108"/>
      <c r="PZH576" s="108"/>
      <c r="PZI576" s="108"/>
      <c r="PZJ576" s="108"/>
      <c r="PZK576" s="108"/>
      <c r="PZL576" s="108"/>
      <c r="PZM576" s="108"/>
      <c r="PZN576" s="108"/>
      <c r="PZO576" s="108"/>
      <c r="PZP576" s="108"/>
      <c r="PZQ576" s="108"/>
      <c r="PZR576" s="108"/>
      <c r="PZS576" s="108"/>
      <c r="PZT576" s="108"/>
      <c r="PZU576" s="108"/>
      <c r="PZV576" s="108"/>
      <c r="PZW576" s="108"/>
      <c r="PZX576" s="108"/>
      <c r="PZY576" s="108"/>
      <c r="PZZ576" s="108"/>
      <c r="QAA576" s="108"/>
      <c r="QAB576" s="108"/>
      <c r="QAC576" s="108"/>
      <c r="QAD576" s="108"/>
      <c r="QAE576" s="108"/>
      <c r="QAF576" s="108"/>
      <c r="QAG576" s="108"/>
      <c r="QAH576" s="108"/>
      <c r="QAI576" s="108"/>
      <c r="QAJ576" s="108"/>
      <c r="QAK576" s="108"/>
      <c r="QAL576" s="108"/>
      <c r="QAM576" s="108"/>
      <c r="QAN576" s="108"/>
      <c r="QAO576" s="108"/>
      <c r="QAP576" s="108"/>
      <c r="QAQ576" s="108"/>
      <c r="QAR576" s="108"/>
      <c r="QAS576" s="108"/>
      <c r="QAT576" s="108"/>
      <c r="QAU576" s="108"/>
      <c r="QAV576" s="108"/>
      <c r="QAW576" s="108"/>
      <c r="QAX576" s="108"/>
      <c r="QAY576" s="108"/>
      <c r="QAZ576" s="108"/>
      <c r="QBA576" s="108"/>
      <c r="QBB576" s="108"/>
      <c r="QBC576" s="108"/>
      <c r="QBD576" s="108"/>
      <c r="QBE576" s="108"/>
      <c r="QBF576" s="108"/>
      <c r="QBG576" s="108"/>
      <c r="QBH576" s="108"/>
      <c r="QBI576" s="108"/>
      <c r="QBJ576" s="108"/>
      <c r="QBK576" s="108"/>
      <c r="QBL576" s="108"/>
      <c r="QBM576" s="108"/>
      <c r="QBN576" s="108"/>
      <c r="QBO576" s="108"/>
      <c r="QBP576" s="108"/>
      <c r="QBQ576" s="108"/>
      <c r="QBR576" s="108"/>
      <c r="QBS576" s="108"/>
      <c r="QBT576" s="108"/>
      <c r="QBU576" s="108"/>
      <c r="QBV576" s="108"/>
      <c r="QBW576" s="108"/>
      <c r="QBX576" s="108"/>
      <c r="QBY576" s="108"/>
      <c r="QBZ576" s="108"/>
      <c r="QCA576" s="108"/>
      <c r="QCB576" s="108"/>
      <c r="QCC576" s="108"/>
      <c r="QCD576" s="108"/>
      <c r="QCE576" s="108"/>
      <c r="QCF576" s="108"/>
      <c r="QCG576" s="108"/>
      <c r="QCH576" s="108"/>
      <c r="QCI576" s="108"/>
      <c r="QCJ576" s="108"/>
      <c r="QCK576" s="108"/>
      <c r="QCL576" s="108"/>
      <c r="QCM576" s="108"/>
      <c r="QCN576" s="108"/>
      <c r="QCO576" s="108"/>
      <c r="QCP576" s="108"/>
      <c r="QCQ576" s="108"/>
      <c r="QCR576" s="108"/>
      <c r="QCS576" s="108"/>
      <c r="QCT576" s="108"/>
      <c r="QCU576" s="108"/>
      <c r="QCV576" s="108"/>
      <c r="QCW576" s="108"/>
      <c r="QCX576" s="108"/>
      <c r="QCY576" s="108"/>
      <c r="QCZ576" s="108"/>
      <c r="QDA576" s="108"/>
      <c r="QDB576" s="108"/>
      <c r="QDC576" s="108"/>
      <c r="QDD576" s="108"/>
      <c r="QDE576" s="108"/>
      <c r="QDF576" s="108"/>
      <c r="QDG576" s="108"/>
      <c r="QDH576" s="108"/>
      <c r="QDI576" s="108"/>
      <c r="QDJ576" s="108"/>
      <c r="QDK576" s="108"/>
      <c r="QDL576" s="108"/>
      <c r="QDM576" s="108"/>
      <c r="QDN576" s="108"/>
      <c r="QDO576" s="108"/>
      <c r="QDP576" s="108"/>
      <c r="QDQ576" s="108"/>
      <c r="QDR576" s="108"/>
      <c r="QDS576" s="108"/>
      <c r="QDT576" s="108"/>
      <c r="QDU576" s="108"/>
      <c r="QDV576" s="108"/>
      <c r="QDW576" s="108"/>
      <c r="QDX576" s="108"/>
      <c r="QDY576" s="108"/>
      <c r="QDZ576" s="108"/>
      <c r="QEA576" s="108"/>
      <c r="QEB576" s="108"/>
      <c r="QEC576" s="108"/>
      <c r="QED576" s="108"/>
      <c r="QEE576" s="108"/>
      <c r="QEF576" s="108"/>
      <c r="QEG576" s="108"/>
      <c r="QEH576" s="108"/>
      <c r="QEI576" s="108"/>
      <c r="QEJ576" s="108"/>
      <c r="QEK576" s="108"/>
      <c r="QEL576" s="108"/>
      <c r="QEM576" s="108"/>
      <c r="QEN576" s="108"/>
      <c r="QEO576" s="108"/>
      <c r="QEP576" s="108"/>
      <c r="QEQ576" s="108"/>
      <c r="QER576" s="108"/>
      <c r="QES576" s="108"/>
      <c r="QET576" s="108"/>
      <c r="QEU576" s="108"/>
      <c r="QEV576" s="108"/>
      <c r="QEW576" s="108"/>
      <c r="QEX576" s="108"/>
      <c r="QEY576" s="108"/>
      <c r="QEZ576" s="108"/>
      <c r="QFA576" s="108"/>
      <c r="QFB576" s="108"/>
      <c r="QFC576" s="108"/>
      <c r="QFD576" s="108"/>
      <c r="QFE576" s="108"/>
      <c r="QFF576" s="108"/>
      <c r="QFG576" s="108"/>
      <c r="QFH576" s="108"/>
      <c r="QFI576" s="108"/>
      <c r="QFJ576" s="108"/>
      <c r="QFK576" s="108"/>
      <c r="QFL576" s="108"/>
      <c r="QFM576" s="108"/>
      <c r="QFN576" s="108"/>
      <c r="QFO576" s="108"/>
      <c r="QFP576" s="108"/>
      <c r="QFQ576" s="108"/>
      <c r="QFR576" s="108"/>
      <c r="QFS576" s="108"/>
      <c r="QFT576" s="108"/>
      <c r="QFU576" s="108"/>
      <c r="QFV576" s="108"/>
      <c r="QFW576" s="108"/>
      <c r="QFX576" s="108"/>
      <c r="QFY576" s="108"/>
      <c r="QFZ576" s="108"/>
      <c r="QGA576" s="108"/>
      <c r="QGB576" s="108"/>
      <c r="QGC576" s="108"/>
      <c r="QGD576" s="108"/>
      <c r="QGE576" s="108"/>
      <c r="QGF576" s="108"/>
      <c r="QGG576" s="108"/>
      <c r="QGH576" s="108"/>
      <c r="QGI576" s="108"/>
      <c r="QGJ576" s="108"/>
      <c r="QGK576" s="108"/>
      <c r="QGL576" s="108"/>
      <c r="QGM576" s="108"/>
      <c r="QGN576" s="108"/>
      <c r="QGO576" s="108"/>
      <c r="QGP576" s="108"/>
      <c r="QGQ576" s="108"/>
      <c r="QGR576" s="108"/>
      <c r="QGS576" s="108"/>
      <c r="QGT576" s="108"/>
      <c r="QGU576" s="108"/>
      <c r="QGV576" s="108"/>
      <c r="QGW576" s="108"/>
      <c r="QGX576" s="108"/>
      <c r="QGY576" s="108"/>
      <c r="QGZ576" s="108"/>
      <c r="QHA576" s="108"/>
      <c r="QHB576" s="108"/>
      <c r="QHC576" s="108"/>
      <c r="QHD576" s="108"/>
      <c r="QHE576" s="108"/>
      <c r="QHF576" s="108"/>
      <c r="QHG576" s="108"/>
      <c r="QHH576" s="108"/>
      <c r="QHI576" s="108"/>
      <c r="QHJ576" s="108"/>
      <c r="QHK576" s="108"/>
      <c r="QHL576" s="108"/>
      <c r="QHM576" s="108"/>
      <c r="QHN576" s="108"/>
      <c r="QHO576" s="108"/>
      <c r="QHP576" s="108"/>
      <c r="QHQ576" s="108"/>
      <c r="QHR576" s="108"/>
      <c r="QHS576" s="108"/>
      <c r="QHT576" s="108"/>
      <c r="QHU576" s="108"/>
      <c r="QHV576" s="108"/>
      <c r="QHW576" s="108"/>
      <c r="QHX576" s="108"/>
      <c r="QHY576" s="108"/>
      <c r="QHZ576" s="108"/>
      <c r="QIA576" s="108"/>
      <c r="QIB576" s="108"/>
      <c r="QIC576" s="108"/>
      <c r="QID576" s="108"/>
      <c r="QIE576" s="108"/>
      <c r="QIF576" s="108"/>
      <c r="QIG576" s="108"/>
      <c r="QIH576" s="108"/>
      <c r="QII576" s="108"/>
      <c r="QIJ576" s="108"/>
      <c r="QIK576" s="108"/>
      <c r="QIL576" s="108"/>
      <c r="QIM576" s="108"/>
      <c r="QIN576" s="108"/>
      <c r="QIO576" s="108"/>
      <c r="QIP576" s="108"/>
      <c r="QIQ576" s="108"/>
      <c r="QIR576" s="108"/>
      <c r="QIS576" s="108"/>
      <c r="QIT576" s="108"/>
      <c r="QIU576" s="108"/>
      <c r="QIV576" s="108"/>
      <c r="QIW576" s="108"/>
      <c r="QIX576" s="108"/>
      <c r="QIY576" s="108"/>
      <c r="QIZ576" s="108"/>
      <c r="QJA576" s="108"/>
      <c r="QJB576" s="108"/>
      <c r="QJC576" s="108"/>
      <c r="QJD576" s="108"/>
      <c r="QJE576" s="108"/>
      <c r="QJF576" s="108"/>
      <c r="QJG576" s="108"/>
      <c r="QJH576" s="108"/>
      <c r="QJI576" s="108"/>
      <c r="QJJ576" s="108"/>
      <c r="QJK576" s="108"/>
      <c r="QJL576" s="108"/>
      <c r="QJM576" s="108"/>
      <c r="QJN576" s="108"/>
      <c r="QJO576" s="108"/>
      <c r="QJP576" s="108"/>
      <c r="QJQ576" s="108"/>
      <c r="QJR576" s="108"/>
      <c r="QJS576" s="108"/>
      <c r="QJT576" s="108"/>
      <c r="QJU576" s="108"/>
      <c r="QJV576" s="108"/>
      <c r="QJW576" s="108"/>
      <c r="QJX576" s="108"/>
      <c r="QJY576" s="108"/>
      <c r="QJZ576" s="108"/>
      <c r="QKA576" s="108"/>
      <c r="QKB576" s="108"/>
      <c r="QKC576" s="108"/>
      <c r="QKD576" s="108"/>
      <c r="QKE576" s="108"/>
      <c r="QKF576" s="108"/>
      <c r="QKG576" s="108"/>
      <c r="QKH576" s="108"/>
      <c r="QKI576" s="108"/>
      <c r="QKJ576" s="108"/>
      <c r="QKK576" s="108"/>
      <c r="QKL576" s="108"/>
      <c r="QKM576" s="108"/>
      <c r="QKN576" s="108"/>
      <c r="QKO576" s="108"/>
      <c r="QKP576" s="108"/>
      <c r="QKQ576" s="108"/>
      <c r="QKR576" s="108"/>
      <c r="QKS576" s="108"/>
      <c r="QKT576" s="108"/>
      <c r="QKU576" s="108"/>
      <c r="QKV576" s="108"/>
      <c r="QKW576" s="108"/>
      <c r="QKX576" s="108"/>
      <c r="QKY576" s="108"/>
      <c r="QKZ576" s="108"/>
      <c r="QLA576" s="108"/>
      <c r="QLB576" s="108"/>
      <c r="QLC576" s="108"/>
      <c r="QLD576" s="108"/>
      <c r="QLE576" s="108"/>
      <c r="QLF576" s="108"/>
      <c r="QLG576" s="108"/>
      <c r="QLH576" s="108"/>
      <c r="QLI576" s="108"/>
      <c r="QLJ576" s="108"/>
      <c r="QLK576" s="108"/>
      <c r="QLL576" s="108"/>
      <c r="QLM576" s="108"/>
      <c r="QLN576" s="108"/>
      <c r="QLO576" s="108"/>
      <c r="QLP576" s="108"/>
      <c r="QLQ576" s="108"/>
      <c r="QLR576" s="108"/>
      <c r="QLS576" s="108"/>
      <c r="QLT576" s="108"/>
      <c r="QLU576" s="108"/>
      <c r="QLV576" s="108"/>
      <c r="QLW576" s="108"/>
      <c r="QLX576" s="108"/>
      <c r="QLY576" s="108"/>
      <c r="QLZ576" s="108"/>
      <c r="QMA576" s="108"/>
      <c r="QMB576" s="108"/>
      <c r="QMC576" s="108"/>
      <c r="QMD576" s="108"/>
      <c r="QME576" s="108"/>
      <c r="QMF576" s="108"/>
      <c r="QMG576" s="108"/>
      <c r="QMH576" s="108"/>
      <c r="QMI576" s="108"/>
      <c r="QMJ576" s="108"/>
      <c r="QMK576" s="108"/>
      <c r="QML576" s="108"/>
      <c r="QMM576" s="108"/>
      <c r="QMN576" s="108"/>
      <c r="QMO576" s="108"/>
      <c r="QMP576" s="108"/>
      <c r="QMQ576" s="108"/>
      <c r="QMR576" s="108"/>
      <c r="QMS576" s="108"/>
      <c r="QMT576" s="108"/>
      <c r="QMU576" s="108"/>
      <c r="QMV576" s="108"/>
      <c r="QMW576" s="108"/>
      <c r="QMX576" s="108"/>
      <c r="QMY576" s="108"/>
      <c r="QMZ576" s="108"/>
      <c r="QNA576" s="108"/>
      <c r="QNB576" s="108"/>
      <c r="QNC576" s="108"/>
      <c r="QND576" s="108"/>
      <c r="QNE576" s="108"/>
      <c r="QNF576" s="108"/>
      <c r="QNG576" s="108"/>
      <c r="QNH576" s="108"/>
      <c r="QNI576" s="108"/>
      <c r="QNJ576" s="108"/>
      <c r="QNK576" s="108"/>
      <c r="QNL576" s="108"/>
      <c r="QNM576" s="108"/>
      <c r="QNN576" s="108"/>
      <c r="QNO576" s="108"/>
      <c r="QNP576" s="108"/>
      <c r="QNQ576" s="108"/>
      <c r="QNR576" s="108"/>
      <c r="QNS576" s="108"/>
      <c r="QNT576" s="108"/>
      <c r="QNU576" s="108"/>
      <c r="QNV576" s="108"/>
      <c r="QNW576" s="108"/>
      <c r="QNX576" s="108"/>
      <c r="QNY576" s="108"/>
      <c r="QNZ576" s="108"/>
      <c r="QOA576" s="108"/>
      <c r="QOB576" s="108"/>
      <c r="QOC576" s="108"/>
      <c r="QOD576" s="108"/>
      <c r="QOE576" s="108"/>
      <c r="QOF576" s="108"/>
      <c r="QOG576" s="108"/>
      <c r="QOH576" s="108"/>
      <c r="QOI576" s="108"/>
      <c r="QOJ576" s="108"/>
      <c r="QOK576" s="108"/>
      <c r="QOL576" s="108"/>
      <c r="QOM576" s="108"/>
      <c r="QON576" s="108"/>
      <c r="QOO576" s="108"/>
      <c r="QOP576" s="108"/>
      <c r="QOQ576" s="108"/>
      <c r="QOR576" s="108"/>
      <c r="QOS576" s="108"/>
      <c r="QOT576" s="108"/>
      <c r="QOU576" s="108"/>
      <c r="QOV576" s="108"/>
      <c r="QOW576" s="108"/>
      <c r="QOX576" s="108"/>
      <c r="QOY576" s="108"/>
      <c r="QOZ576" s="108"/>
      <c r="QPA576" s="108"/>
      <c r="QPB576" s="108"/>
      <c r="QPC576" s="108"/>
      <c r="QPD576" s="108"/>
      <c r="QPE576" s="108"/>
      <c r="QPF576" s="108"/>
      <c r="QPG576" s="108"/>
      <c r="QPH576" s="108"/>
      <c r="QPI576" s="108"/>
      <c r="QPJ576" s="108"/>
      <c r="QPK576" s="108"/>
      <c r="QPL576" s="108"/>
      <c r="QPM576" s="108"/>
      <c r="QPN576" s="108"/>
      <c r="QPO576" s="108"/>
      <c r="QPP576" s="108"/>
      <c r="QPQ576" s="108"/>
      <c r="QPR576" s="108"/>
      <c r="QPS576" s="108"/>
      <c r="QPT576" s="108"/>
      <c r="QPU576" s="108"/>
      <c r="QPV576" s="108"/>
      <c r="QPW576" s="108"/>
      <c r="QPX576" s="108"/>
      <c r="QPY576" s="108"/>
      <c r="QPZ576" s="108"/>
      <c r="QQA576" s="108"/>
      <c r="QQB576" s="108"/>
      <c r="QQC576" s="108"/>
      <c r="QQD576" s="108"/>
      <c r="QQE576" s="108"/>
      <c r="QQF576" s="108"/>
      <c r="QQG576" s="108"/>
      <c r="QQH576" s="108"/>
      <c r="QQI576" s="108"/>
      <c r="QQJ576" s="108"/>
      <c r="QQK576" s="108"/>
      <c r="QQL576" s="108"/>
      <c r="QQM576" s="108"/>
      <c r="QQN576" s="108"/>
      <c r="QQO576" s="108"/>
      <c r="QQP576" s="108"/>
      <c r="QQQ576" s="108"/>
      <c r="QQR576" s="108"/>
      <c r="QQS576" s="108"/>
      <c r="QQT576" s="108"/>
      <c r="QQU576" s="108"/>
      <c r="QQV576" s="108"/>
      <c r="QQW576" s="108"/>
      <c r="QQX576" s="108"/>
      <c r="QQY576" s="108"/>
      <c r="QQZ576" s="108"/>
      <c r="QRA576" s="108"/>
      <c r="QRB576" s="108"/>
      <c r="QRC576" s="108"/>
      <c r="QRD576" s="108"/>
      <c r="QRE576" s="108"/>
      <c r="QRF576" s="108"/>
      <c r="QRG576" s="108"/>
      <c r="QRH576" s="108"/>
      <c r="QRI576" s="108"/>
      <c r="QRJ576" s="108"/>
      <c r="QRK576" s="108"/>
      <c r="QRL576" s="108"/>
      <c r="QRM576" s="108"/>
      <c r="QRN576" s="108"/>
      <c r="QRO576" s="108"/>
      <c r="QRP576" s="108"/>
      <c r="QRQ576" s="108"/>
      <c r="QRR576" s="108"/>
      <c r="QRS576" s="108"/>
      <c r="QRT576" s="108"/>
      <c r="QRU576" s="108"/>
      <c r="QRV576" s="108"/>
      <c r="QRW576" s="108"/>
      <c r="QRX576" s="108"/>
      <c r="QRY576" s="108"/>
      <c r="QRZ576" s="108"/>
      <c r="QSA576" s="108"/>
      <c r="QSB576" s="108"/>
      <c r="QSC576" s="108"/>
      <c r="QSD576" s="108"/>
      <c r="QSE576" s="108"/>
      <c r="QSF576" s="108"/>
      <c r="QSG576" s="108"/>
      <c r="QSH576" s="108"/>
      <c r="QSI576" s="108"/>
      <c r="QSJ576" s="108"/>
      <c r="QSK576" s="108"/>
      <c r="QSL576" s="108"/>
      <c r="QSM576" s="108"/>
      <c r="QSN576" s="108"/>
      <c r="QSO576" s="108"/>
      <c r="QSP576" s="108"/>
      <c r="QSQ576" s="108"/>
      <c r="QSR576" s="108"/>
      <c r="QSS576" s="108"/>
      <c r="QST576" s="108"/>
      <c r="QSU576" s="108"/>
      <c r="QSV576" s="108"/>
      <c r="QSW576" s="108"/>
      <c r="QSX576" s="108"/>
      <c r="QSY576" s="108"/>
      <c r="QSZ576" s="108"/>
      <c r="QTA576" s="108"/>
      <c r="QTB576" s="108"/>
      <c r="QTC576" s="108"/>
      <c r="QTD576" s="108"/>
      <c r="QTE576" s="108"/>
      <c r="QTF576" s="108"/>
      <c r="QTG576" s="108"/>
      <c r="QTH576" s="108"/>
      <c r="QTI576" s="108"/>
      <c r="QTJ576" s="108"/>
      <c r="QTK576" s="108"/>
      <c r="QTL576" s="108"/>
      <c r="QTM576" s="108"/>
      <c r="QTN576" s="108"/>
      <c r="QTO576" s="108"/>
      <c r="QTP576" s="108"/>
      <c r="QTQ576" s="108"/>
      <c r="QTR576" s="108"/>
      <c r="QTS576" s="108"/>
      <c r="QTT576" s="108"/>
      <c r="QTU576" s="108"/>
      <c r="QTV576" s="108"/>
      <c r="QTW576" s="108"/>
      <c r="QTX576" s="108"/>
      <c r="QTY576" s="108"/>
      <c r="QTZ576" s="108"/>
      <c r="QUA576" s="108"/>
      <c r="QUB576" s="108"/>
      <c r="QUC576" s="108"/>
      <c r="QUD576" s="108"/>
      <c r="QUE576" s="108"/>
      <c r="QUF576" s="108"/>
      <c r="QUG576" s="108"/>
      <c r="QUH576" s="108"/>
      <c r="QUI576" s="108"/>
      <c r="QUJ576" s="108"/>
      <c r="QUK576" s="108"/>
      <c r="QUL576" s="108"/>
      <c r="QUM576" s="108"/>
      <c r="QUN576" s="108"/>
      <c r="QUO576" s="108"/>
      <c r="QUP576" s="108"/>
      <c r="QUQ576" s="108"/>
      <c r="QUR576" s="108"/>
      <c r="QUS576" s="108"/>
      <c r="QUT576" s="108"/>
      <c r="QUU576" s="108"/>
      <c r="QUV576" s="108"/>
      <c r="QUW576" s="108"/>
      <c r="QUX576" s="108"/>
      <c r="QUY576" s="108"/>
      <c r="QUZ576" s="108"/>
      <c r="QVA576" s="108"/>
      <c r="QVB576" s="108"/>
      <c r="QVC576" s="108"/>
      <c r="QVD576" s="108"/>
      <c r="QVE576" s="108"/>
      <c r="QVF576" s="108"/>
      <c r="QVG576" s="108"/>
      <c r="QVH576" s="108"/>
      <c r="QVI576" s="108"/>
      <c r="QVJ576" s="108"/>
      <c r="QVK576" s="108"/>
      <c r="QVL576" s="108"/>
      <c r="QVM576" s="108"/>
      <c r="QVN576" s="108"/>
      <c r="QVO576" s="108"/>
      <c r="QVP576" s="108"/>
      <c r="QVQ576" s="108"/>
      <c r="QVR576" s="108"/>
      <c r="QVS576" s="108"/>
      <c r="QVT576" s="108"/>
      <c r="QVU576" s="108"/>
      <c r="QVV576" s="108"/>
      <c r="QVW576" s="108"/>
      <c r="QVX576" s="108"/>
      <c r="QVY576" s="108"/>
      <c r="QVZ576" s="108"/>
      <c r="QWA576" s="108"/>
      <c r="QWB576" s="108"/>
      <c r="QWC576" s="108"/>
      <c r="QWD576" s="108"/>
      <c r="QWE576" s="108"/>
      <c r="QWF576" s="108"/>
      <c r="QWG576" s="108"/>
      <c r="QWH576" s="108"/>
      <c r="QWI576" s="108"/>
      <c r="QWJ576" s="108"/>
      <c r="QWK576" s="108"/>
      <c r="QWL576" s="108"/>
      <c r="QWM576" s="108"/>
      <c r="QWN576" s="108"/>
      <c r="QWO576" s="108"/>
      <c r="QWP576" s="108"/>
      <c r="QWQ576" s="108"/>
      <c r="QWR576" s="108"/>
      <c r="QWS576" s="108"/>
      <c r="QWT576" s="108"/>
      <c r="QWU576" s="108"/>
      <c r="QWV576" s="108"/>
      <c r="QWW576" s="108"/>
      <c r="QWX576" s="108"/>
      <c r="QWY576" s="108"/>
      <c r="QWZ576" s="108"/>
      <c r="QXA576" s="108"/>
      <c r="QXB576" s="108"/>
      <c r="QXC576" s="108"/>
      <c r="QXD576" s="108"/>
      <c r="QXE576" s="108"/>
      <c r="QXF576" s="108"/>
      <c r="QXG576" s="108"/>
      <c r="QXH576" s="108"/>
      <c r="QXI576" s="108"/>
      <c r="QXJ576" s="108"/>
      <c r="QXK576" s="108"/>
      <c r="QXL576" s="108"/>
      <c r="QXM576" s="108"/>
      <c r="QXN576" s="108"/>
      <c r="QXO576" s="108"/>
      <c r="QXP576" s="108"/>
      <c r="QXQ576" s="108"/>
      <c r="QXR576" s="108"/>
      <c r="QXS576" s="108"/>
      <c r="QXT576" s="108"/>
      <c r="QXU576" s="108"/>
      <c r="QXV576" s="108"/>
      <c r="QXW576" s="108"/>
      <c r="QXX576" s="108"/>
      <c r="QXY576" s="108"/>
      <c r="QXZ576" s="108"/>
      <c r="QYA576" s="108"/>
      <c r="QYB576" s="108"/>
      <c r="QYC576" s="108"/>
      <c r="QYD576" s="108"/>
      <c r="QYE576" s="108"/>
      <c r="QYF576" s="108"/>
      <c r="QYG576" s="108"/>
      <c r="QYH576" s="108"/>
      <c r="QYI576" s="108"/>
      <c r="QYJ576" s="108"/>
      <c r="QYK576" s="108"/>
      <c r="QYL576" s="108"/>
      <c r="QYM576" s="108"/>
      <c r="QYN576" s="108"/>
      <c r="QYO576" s="108"/>
      <c r="QYP576" s="108"/>
      <c r="QYQ576" s="108"/>
      <c r="QYR576" s="108"/>
      <c r="QYS576" s="108"/>
      <c r="QYT576" s="108"/>
      <c r="QYU576" s="108"/>
      <c r="QYV576" s="108"/>
      <c r="QYW576" s="108"/>
      <c r="QYX576" s="108"/>
      <c r="QYY576" s="108"/>
      <c r="QYZ576" s="108"/>
      <c r="QZA576" s="108"/>
      <c r="QZB576" s="108"/>
      <c r="QZC576" s="108"/>
      <c r="QZD576" s="108"/>
      <c r="QZE576" s="108"/>
      <c r="QZF576" s="108"/>
      <c r="QZG576" s="108"/>
      <c r="QZH576" s="108"/>
      <c r="QZI576" s="108"/>
      <c r="QZJ576" s="108"/>
      <c r="QZK576" s="108"/>
      <c r="QZL576" s="108"/>
      <c r="QZM576" s="108"/>
      <c r="QZN576" s="108"/>
      <c r="QZO576" s="108"/>
      <c r="QZP576" s="108"/>
      <c r="QZQ576" s="108"/>
      <c r="QZR576" s="108"/>
      <c r="QZS576" s="108"/>
      <c r="QZT576" s="108"/>
      <c r="QZU576" s="108"/>
      <c r="QZV576" s="108"/>
      <c r="QZW576" s="108"/>
      <c r="QZX576" s="108"/>
      <c r="QZY576" s="108"/>
      <c r="QZZ576" s="108"/>
      <c r="RAA576" s="108"/>
      <c r="RAB576" s="108"/>
      <c r="RAC576" s="108"/>
      <c r="RAD576" s="108"/>
      <c r="RAE576" s="108"/>
      <c r="RAF576" s="108"/>
      <c r="RAG576" s="108"/>
      <c r="RAH576" s="108"/>
      <c r="RAI576" s="108"/>
      <c r="RAJ576" s="108"/>
      <c r="RAK576" s="108"/>
      <c r="RAL576" s="108"/>
      <c r="RAM576" s="108"/>
      <c r="RAN576" s="108"/>
      <c r="RAO576" s="108"/>
      <c r="RAP576" s="108"/>
      <c r="RAQ576" s="108"/>
      <c r="RAR576" s="108"/>
      <c r="RAS576" s="108"/>
      <c r="RAT576" s="108"/>
      <c r="RAU576" s="108"/>
      <c r="RAV576" s="108"/>
      <c r="RAW576" s="108"/>
      <c r="RAX576" s="108"/>
      <c r="RAY576" s="108"/>
      <c r="RAZ576" s="108"/>
      <c r="RBA576" s="108"/>
      <c r="RBB576" s="108"/>
      <c r="RBC576" s="108"/>
      <c r="RBD576" s="108"/>
      <c r="RBE576" s="108"/>
      <c r="RBF576" s="108"/>
      <c r="RBG576" s="108"/>
      <c r="RBH576" s="108"/>
      <c r="RBI576" s="108"/>
      <c r="RBJ576" s="108"/>
      <c r="RBK576" s="108"/>
      <c r="RBL576" s="108"/>
      <c r="RBM576" s="108"/>
      <c r="RBN576" s="108"/>
      <c r="RBO576" s="108"/>
      <c r="RBP576" s="108"/>
      <c r="RBQ576" s="108"/>
      <c r="RBR576" s="108"/>
      <c r="RBS576" s="108"/>
      <c r="RBT576" s="108"/>
      <c r="RBU576" s="108"/>
      <c r="RBV576" s="108"/>
      <c r="RBW576" s="108"/>
      <c r="RBX576" s="108"/>
      <c r="RBY576" s="108"/>
      <c r="RBZ576" s="108"/>
      <c r="RCA576" s="108"/>
      <c r="RCB576" s="108"/>
      <c r="RCC576" s="108"/>
      <c r="RCD576" s="108"/>
      <c r="RCE576" s="108"/>
      <c r="RCF576" s="108"/>
      <c r="RCG576" s="108"/>
      <c r="RCH576" s="108"/>
      <c r="RCI576" s="108"/>
      <c r="RCJ576" s="108"/>
      <c r="RCK576" s="108"/>
      <c r="RCL576" s="108"/>
      <c r="RCM576" s="108"/>
      <c r="RCN576" s="108"/>
      <c r="RCO576" s="108"/>
      <c r="RCP576" s="108"/>
      <c r="RCQ576" s="108"/>
      <c r="RCR576" s="108"/>
      <c r="RCS576" s="108"/>
      <c r="RCT576" s="108"/>
      <c r="RCU576" s="108"/>
      <c r="RCV576" s="108"/>
      <c r="RCW576" s="108"/>
      <c r="RCX576" s="108"/>
      <c r="RCY576" s="108"/>
      <c r="RCZ576" s="108"/>
      <c r="RDA576" s="108"/>
      <c r="RDB576" s="108"/>
      <c r="RDC576" s="108"/>
      <c r="RDD576" s="108"/>
      <c r="RDE576" s="108"/>
      <c r="RDF576" s="108"/>
      <c r="RDG576" s="108"/>
      <c r="RDH576" s="108"/>
      <c r="RDI576" s="108"/>
      <c r="RDJ576" s="108"/>
      <c r="RDK576" s="108"/>
      <c r="RDL576" s="108"/>
      <c r="RDM576" s="108"/>
      <c r="RDN576" s="108"/>
      <c r="RDO576" s="108"/>
      <c r="RDP576" s="108"/>
      <c r="RDQ576" s="108"/>
      <c r="RDR576" s="108"/>
      <c r="RDS576" s="108"/>
      <c r="RDT576" s="108"/>
      <c r="RDU576" s="108"/>
      <c r="RDV576" s="108"/>
      <c r="RDW576" s="108"/>
      <c r="RDX576" s="108"/>
      <c r="RDY576" s="108"/>
      <c r="RDZ576" s="108"/>
      <c r="REA576" s="108"/>
      <c r="REB576" s="108"/>
      <c r="REC576" s="108"/>
      <c r="RED576" s="108"/>
      <c r="REE576" s="108"/>
      <c r="REF576" s="108"/>
      <c r="REG576" s="108"/>
      <c r="REH576" s="108"/>
      <c r="REI576" s="108"/>
      <c r="REJ576" s="108"/>
      <c r="REK576" s="108"/>
      <c r="REL576" s="108"/>
      <c r="REM576" s="108"/>
      <c r="REN576" s="108"/>
      <c r="REO576" s="108"/>
      <c r="REP576" s="108"/>
      <c r="REQ576" s="108"/>
      <c r="RER576" s="108"/>
      <c r="RES576" s="108"/>
      <c r="RET576" s="108"/>
      <c r="REU576" s="108"/>
      <c r="REV576" s="108"/>
      <c r="REW576" s="108"/>
      <c r="REX576" s="108"/>
      <c r="REY576" s="108"/>
      <c r="REZ576" s="108"/>
      <c r="RFA576" s="108"/>
      <c r="RFB576" s="108"/>
      <c r="RFC576" s="108"/>
      <c r="RFD576" s="108"/>
      <c r="RFE576" s="108"/>
      <c r="RFF576" s="108"/>
      <c r="RFG576" s="108"/>
      <c r="RFH576" s="108"/>
      <c r="RFI576" s="108"/>
      <c r="RFJ576" s="108"/>
      <c r="RFK576" s="108"/>
      <c r="RFL576" s="108"/>
      <c r="RFM576" s="108"/>
      <c r="RFN576" s="108"/>
      <c r="RFO576" s="108"/>
      <c r="RFP576" s="108"/>
      <c r="RFQ576" s="108"/>
      <c r="RFR576" s="108"/>
      <c r="RFS576" s="108"/>
      <c r="RFT576" s="108"/>
      <c r="RFU576" s="108"/>
      <c r="RFV576" s="108"/>
      <c r="RFW576" s="108"/>
      <c r="RFX576" s="108"/>
      <c r="RFY576" s="108"/>
      <c r="RFZ576" s="108"/>
      <c r="RGA576" s="108"/>
      <c r="RGB576" s="108"/>
      <c r="RGC576" s="108"/>
      <c r="RGD576" s="108"/>
      <c r="RGE576" s="108"/>
      <c r="RGF576" s="108"/>
      <c r="RGG576" s="108"/>
      <c r="RGH576" s="108"/>
      <c r="RGI576" s="108"/>
      <c r="RGJ576" s="108"/>
      <c r="RGK576" s="108"/>
      <c r="RGL576" s="108"/>
      <c r="RGM576" s="108"/>
      <c r="RGN576" s="108"/>
      <c r="RGO576" s="108"/>
      <c r="RGP576" s="108"/>
      <c r="RGQ576" s="108"/>
      <c r="RGR576" s="108"/>
      <c r="RGS576" s="108"/>
      <c r="RGT576" s="108"/>
      <c r="RGU576" s="108"/>
      <c r="RGV576" s="108"/>
      <c r="RGW576" s="108"/>
      <c r="RGX576" s="108"/>
      <c r="RGY576" s="108"/>
      <c r="RGZ576" s="108"/>
      <c r="RHA576" s="108"/>
      <c r="RHB576" s="108"/>
      <c r="RHC576" s="108"/>
      <c r="RHD576" s="108"/>
      <c r="RHE576" s="108"/>
      <c r="RHF576" s="108"/>
      <c r="RHG576" s="108"/>
      <c r="RHH576" s="108"/>
      <c r="RHI576" s="108"/>
      <c r="RHJ576" s="108"/>
      <c r="RHK576" s="108"/>
      <c r="RHL576" s="108"/>
      <c r="RHM576" s="108"/>
      <c r="RHN576" s="108"/>
      <c r="RHO576" s="108"/>
      <c r="RHP576" s="108"/>
      <c r="RHQ576" s="108"/>
      <c r="RHR576" s="108"/>
      <c r="RHS576" s="108"/>
      <c r="RHT576" s="108"/>
      <c r="RHU576" s="108"/>
      <c r="RHV576" s="108"/>
      <c r="RHW576" s="108"/>
      <c r="RHX576" s="108"/>
      <c r="RHY576" s="108"/>
      <c r="RHZ576" s="108"/>
      <c r="RIA576" s="108"/>
      <c r="RIB576" s="108"/>
      <c r="RIC576" s="108"/>
      <c r="RID576" s="108"/>
      <c r="RIE576" s="108"/>
      <c r="RIF576" s="108"/>
      <c r="RIG576" s="108"/>
      <c r="RIH576" s="108"/>
      <c r="RII576" s="108"/>
      <c r="RIJ576" s="108"/>
      <c r="RIK576" s="108"/>
      <c r="RIL576" s="108"/>
      <c r="RIM576" s="108"/>
      <c r="RIN576" s="108"/>
      <c r="RIO576" s="108"/>
      <c r="RIP576" s="108"/>
      <c r="RIQ576" s="108"/>
      <c r="RIR576" s="108"/>
      <c r="RIS576" s="108"/>
      <c r="RIT576" s="108"/>
      <c r="RIU576" s="108"/>
      <c r="RIV576" s="108"/>
      <c r="RIW576" s="108"/>
      <c r="RIX576" s="108"/>
      <c r="RIY576" s="108"/>
      <c r="RIZ576" s="108"/>
      <c r="RJA576" s="108"/>
      <c r="RJB576" s="108"/>
      <c r="RJC576" s="108"/>
      <c r="RJD576" s="108"/>
      <c r="RJE576" s="108"/>
      <c r="RJF576" s="108"/>
      <c r="RJG576" s="108"/>
      <c r="RJH576" s="108"/>
      <c r="RJI576" s="108"/>
      <c r="RJJ576" s="108"/>
      <c r="RJK576" s="108"/>
      <c r="RJL576" s="108"/>
      <c r="RJM576" s="108"/>
      <c r="RJN576" s="108"/>
      <c r="RJO576" s="108"/>
      <c r="RJP576" s="108"/>
      <c r="RJQ576" s="108"/>
      <c r="RJR576" s="108"/>
      <c r="RJS576" s="108"/>
      <c r="RJT576" s="108"/>
      <c r="RJU576" s="108"/>
      <c r="RJV576" s="108"/>
      <c r="RJW576" s="108"/>
      <c r="RJX576" s="108"/>
      <c r="RJY576" s="108"/>
      <c r="RJZ576" s="108"/>
      <c r="RKA576" s="108"/>
      <c r="RKB576" s="108"/>
      <c r="RKC576" s="108"/>
      <c r="RKD576" s="108"/>
      <c r="RKE576" s="108"/>
      <c r="RKF576" s="108"/>
      <c r="RKG576" s="108"/>
      <c r="RKH576" s="108"/>
      <c r="RKI576" s="108"/>
      <c r="RKJ576" s="108"/>
      <c r="RKK576" s="108"/>
      <c r="RKL576" s="108"/>
      <c r="RKM576" s="108"/>
      <c r="RKN576" s="108"/>
      <c r="RKO576" s="108"/>
      <c r="RKP576" s="108"/>
      <c r="RKQ576" s="108"/>
      <c r="RKR576" s="108"/>
      <c r="RKS576" s="108"/>
      <c r="RKT576" s="108"/>
      <c r="RKU576" s="108"/>
      <c r="RKV576" s="108"/>
      <c r="RKW576" s="108"/>
      <c r="RKX576" s="108"/>
      <c r="RKY576" s="108"/>
      <c r="RKZ576" s="108"/>
      <c r="RLA576" s="108"/>
      <c r="RLB576" s="108"/>
      <c r="RLC576" s="108"/>
      <c r="RLD576" s="108"/>
      <c r="RLE576" s="108"/>
      <c r="RLF576" s="108"/>
      <c r="RLG576" s="108"/>
      <c r="RLH576" s="108"/>
      <c r="RLI576" s="108"/>
      <c r="RLJ576" s="108"/>
      <c r="RLK576" s="108"/>
      <c r="RLL576" s="108"/>
      <c r="RLM576" s="108"/>
      <c r="RLN576" s="108"/>
      <c r="RLO576" s="108"/>
      <c r="RLP576" s="108"/>
      <c r="RLQ576" s="108"/>
      <c r="RLR576" s="108"/>
      <c r="RLS576" s="108"/>
      <c r="RLT576" s="108"/>
      <c r="RLU576" s="108"/>
      <c r="RLV576" s="108"/>
      <c r="RLW576" s="108"/>
      <c r="RLX576" s="108"/>
      <c r="RLY576" s="108"/>
      <c r="RLZ576" s="108"/>
      <c r="RMA576" s="108"/>
      <c r="RMB576" s="108"/>
      <c r="RMC576" s="108"/>
      <c r="RMD576" s="108"/>
      <c r="RME576" s="108"/>
      <c r="RMF576" s="108"/>
      <c r="RMG576" s="108"/>
      <c r="RMH576" s="108"/>
      <c r="RMI576" s="108"/>
      <c r="RMJ576" s="108"/>
      <c r="RMK576" s="108"/>
      <c r="RML576" s="108"/>
      <c r="RMM576" s="108"/>
      <c r="RMN576" s="108"/>
      <c r="RMO576" s="108"/>
      <c r="RMP576" s="108"/>
      <c r="RMQ576" s="108"/>
      <c r="RMR576" s="108"/>
      <c r="RMS576" s="108"/>
      <c r="RMT576" s="108"/>
      <c r="RMU576" s="108"/>
      <c r="RMV576" s="108"/>
      <c r="RMW576" s="108"/>
      <c r="RMX576" s="108"/>
      <c r="RMY576" s="108"/>
      <c r="RMZ576" s="108"/>
      <c r="RNA576" s="108"/>
      <c r="RNB576" s="108"/>
      <c r="RNC576" s="108"/>
      <c r="RND576" s="108"/>
      <c r="RNE576" s="108"/>
      <c r="RNF576" s="108"/>
      <c r="RNG576" s="108"/>
      <c r="RNH576" s="108"/>
      <c r="RNI576" s="108"/>
      <c r="RNJ576" s="108"/>
      <c r="RNK576" s="108"/>
      <c r="RNL576" s="108"/>
      <c r="RNM576" s="108"/>
      <c r="RNN576" s="108"/>
      <c r="RNO576" s="108"/>
      <c r="RNP576" s="108"/>
      <c r="RNQ576" s="108"/>
      <c r="RNR576" s="108"/>
      <c r="RNS576" s="108"/>
      <c r="RNT576" s="108"/>
      <c r="RNU576" s="108"/>
      <c r="RNV576" s="108"/>
      <c r="RNW576" s="108"/>
      <c r="RNX576" s="108"/>
      <c r="RNY576" s="108"/>
      <c r="RNZ576" s="108"/>
      <c r="ROA576" s="108"/>
      <c r="ROB576" s="108"/>
      <c r="ROC576" s="108"/>
      <c r="ROD576" s="108"/>
      <c r="ROE576" s="108"/>
      <c r="ROF576" s="108"/>
      <c r="ROG576" s="108"/>
      <c r="ROH576" s="108"/>
      <c r="ROI576" s="108"/>
      <c r="ROJ576" s="108"/>
      <c r="ROK576" s="108"/>
      <c r="ROL576" s="108"/>
      <c r="ROM576" s="108"/>
      <c r="RON576" s="108"/>
      <c r="ROO576" s="108"/>
      <c r="ROP576" s="108"/>
      <c r="ROQ576" s="108"/>
      <c r="ROR576" s="108"/>
      <c r="ROS576" s="108"/>
      <c r="ROT576" s="108"/>
      <c r="ROU576" s="108"/>
      <c r="ROV576" s="108"/>
      <c r="ROW576" s="108"/>
      <c r="ROX576" s="108"/>
      <c r="ROY576" s="108"/>
      <c r="ROZ576" s="108"/>
      <c r="RPA576" s="108"/>
      <c r="RPB576" s="108"/>
      <c r="RPC576" s="108"/>
      <c r="RPD576" s="108"/>
      <c r="RPE576" s="108"/>
      <c r="RPF576" s="108"/>
      <c r="RPG576" s="108"/>
      <c r="RPH576" s="108"/>
      <c r="RPI576" s="108"/>
      <c r="RPJ576" s="108"/>
      <c r="RPK576" s="108"/>
      <c r="RPL576" s="108"/>
      <c r="RPM576" s="108"/>
      <c r="RPN576" s="108"/>
      <c r="RPO576" s="108"/>
      <c r="RPP576" s="108"/>
      <c r="RPQ576" s="108"/>
      <c r="RPR576" s="108"/>
      <c r="RPS576" s="108"/>
      <c r="RPT576" s="108"/>
      <c r="RPU576" s="108"/>
      <c r="RPV576" s="108"/>
      <c r="RPW576" s="108"/>
      <c r="RPX576" s="108"/>
      <c r="RPY576" s="108"/>
      <c r="RPZ576" s="108"/>
      <c r="RQA576" s="108"/>
      <c r="RQB576" s="108"/>
      <c r="RQC576" s="108"/>
      <c r="RQD576" s="108"/>
      <c r="RQE576" s="108"/>
      <c r="RQF576" s="108"/>
      <c r="RQG576" s="108"/>
      <c r="RQH576" s="108"/>
      <c r="RQI576" s="108"/>
      <c r="RQJ576" s="108"/>
      <c r="RQK576" s="108"/>
      <c r="RQL576" s="108"/>
      <c r="RQM576" s="108"/>
      <c r="RQN576" s="108"/>
      <c r="RQO576" s="108"/>
      <c r="RQP576" s="108"/>
      <c r="RQQ576" s="108"/>
      <c r="RQR576" s="108"/>
      <c r="RQS576" s="108"/>
      <c r="RQT576" s="108"/>
      <c r="RQU576" s="108"/>
      <c r="RQV576" s="108"/>
      <c r="RQW576" s="108"/>
      <c r="RQX576" s="108"/>
      <c r="RQY576" s="108"/>
      <c r="RQZ576" s="108"/>
      <c r="RRA576" s="108"/>
      <c r="RRB576" s="108"/>
      <c r="RRC576" s="108"/>
      <c r="RRD576" s="108"/>
      <c r="RRE576" s="108"/>
      <c r="RRF576" s="108"/>
      <c r="RRG576" s="108"/>
      <c r="RRH576" s="108"/>
      <c r="RRI576" s="108"/>
      <c r="RRJ576" s="108"/>
      <c r="RRK576" s="108"/>
      <c r="RRL576" s="108"/>
      <c r="RRM576" s="108"/>
      <c r="RRN576" s="108"/>
      <c r="RRO576" s="108"/>
      <c r="RRP576" s="108"/>
      <c r="RRQ576" s="108"/>
      <c r="RRR576" s="108"/>
      <c r="RRS576" s="108"/>
      <c r="RRT576" s="108"/>
      <c r="RRU576" s="108"/>
      <c r="RRV576" s="108"/>
      <c r="RRW576" s="108"/>
      <c r="RRX576" s="108"/>
      <c r="RRY576" s="108"/>
      <c r="RRZ576" s="108"/>
      <c r="RSA576" s="108"/>
      <c r="RSB576" s="108"/>
      <c r="RSC576" s="108"/>
      <c r="RSD576" s="108"/>
      <c r="RSE576" s="108"/>
      <c r="RSF576" s="108"/>
      <c r="RSG576" s="108"/>
      <c r="RSH576" s="108"/>
      <c r="RSI576" s="108"/>
      <c r="RSJ576" s="108"/>
      <c r="RSK576" s="108"/>
      <c r="RSL576" s="108"/>
      <c r="RSM576" s="108"/>
      <c r="RSN576" s="108"/>
      <c r="RSO576" s="108"/>
      <c r="RSP576" s="108"/>
      <c r="RSQ576" s="108"/>
      <c r="RSR576" s="108"/>
      <c r="RSS576" s="108"/>
      <c r="RST576" s="108"/>
      <c r="RSU576" s="108"/>
      <c r="RSV576" s="108"/>
      <c r="RSW576" s="108"/>
      <c r="RSX576" s="108"/>
      <c r="RSY576" s="108"/>
      <c r="RSZ576" s="108"/>
      <c r="RTA576" s="108"/>
      <c r="RTB576" s="108"/>
      <c r="RTC576" s="108"/>
      <c r="RTD576" s="108"/>
      <c r="RTE576" s="108"/>
      <c r="RTF576" s="108"/>
      <c r="RTG576" s="108"/>
      <c r="RTH576" s="108"/>
      <c r="RTI576" s="108"/>
      <c r="RTJ576" s="108"/>
      <c r="RTK576" s="108"/>
      <c r="RTL576" s="108"/>
      <c r="RTM576" s="108"/>
      <c r="RTN576" s="108"/>
      <c r="RTO576" s="108"/>
      <c r="RTP576" s="108"/>
      <c r="RTQ576" s="108"/>
      <c r="RTR576" s="108"/>
      <c r="RTS576" s="108"/>
      <c r="RTT576" s="108"/>
      <c r="RTU576" s="108"/>
      <c r="RTV576" s="108"/>
      <c r="RTW576" s="108"/>
      <c r="RTX576" s="108"/>
      <c r="RTY576" s="108"/>
      <c r="RTZ576" s="108"/>
      <c r="RUA576" s="108"/>
      <c r="RUB576" s="108"/>
      <c r="RUC576" s="108"/>
      <c r="RUD576" s="108"/>
      <c r="RUE576" s="108"/>
      <c r="RUF576" s="108"/>
      <c r="RUG576" s="108"/>
      <c r="RUH576" s="108"/>
      <c r="RUI576" s="108"/>
      <c r="RUJ576" s="108"/>
      <c r="RUK576" s="108"/>
      <c r="RUL576" s="108"/>
      <c r="RUM576" s="108"/>
      <c r="RUN576" s="108"/>
      <c r="RUO576" s="108"/>
      <c r="RUP576" s="108"/>
      <c r="RUQ576" s="108"/>
      <c r="RUR576" s="108"/>
      <c r="RUS576" s="108"/>
      <c r="RUT576" s="108"/>
      <c r="RUU576" s="108"/>
      <c r="RUV576" s="108"/>
      <c r="RUW576" s="108"/>
      <c r="RUX576" s="108"/>
      <c r="RUY576" s="108"/>
      <c r="RUZ576" s="108"/>
      <c r="RVA576" s="108"/>
      <c r="RVB576" s="108"/>
      <c r="RVC576" s="108"/>
      <c r="RVD576" s="108"/>
      <c r="RVE576" s="108"/>
      <c r="RVF576" s="108"/>
      <c r="RVG576" s="108"/>
      <c r="RVH576" s="108"/>
      <c r="RVI576" s="108"/>
      <c r="RVJ576" s="108"/>
      <c r="RVK576" s="108"/>
      <c r="RVL576" s="108"/>
      <c r="RVM576" s="108"/>
      <c r="RVN576" s="108"/>
      <c r="RVO576" s="108"/>
      <c r="RVP576" s="108"/>
      <c r="RVQ576" s="108"/>
      <c r="RVR576" s="108"/>
      <c r="RVS576" s="108"/>
      <c r="RVT576" s="108"/>
      <c r="RVU576" s="108"/>
      <c r="RVV576" s="108"/>
      <c r="RVW576" s="108"/>
      <c r="RVX576" s="108"/>
      <c r="RVY576" s="108"/>
      <c r="RVZ576" s="108"/>
      <c r="RWA576" s="108"/>
      <c r="RWB576" s="108"/>
      <c r="RWC576" s="108"/>
      <c r="RWD576" s="108"/>
      <c r="RWE576" s="108"/>
      <c r="RWF576" s="108"/>
      <c r="RWG576" s="108"/>
      <c r="RWH576" s="108"/>
      <c r="RWI576" s="108"/>
      <c r="RWJ576" s="108"/>
      <c r="RWK576" s="108"/>
      <c r="RWL576" s="108"/>
      <c r="RWM576" s="108"/>
      <c r="RWN576" s="108"/>
      <c r="RWO576" s="108"/>
      <c r="RWP576" s="108"/>
      <c r="RWQ576" s="108"/>
      <c r="RWR576" s="108"/>
      <c r="RWS576" s="108"/>
      <c r="RWT576" s="108"/>
      <c r="RWU576" s="108"/>
      <c r="RWV576" s="108"/>
      <c r="RWW576" s="108"/>
      <c r="RWX576" s="108"/>
      <c r="RWY576" s="108"/>
      <c r="RWZ576" s="108"/>
      <c r="RXA576" s="108"/>
      <c r="RXB576" s="108"/>
      <c r="RXC576" s="108"/>
      <c r="RXD576" s="108"/>
      <c r="RXE576" s="108"/>
      <c r="RXF576" s="108"/>
      <c r="RXG576" s="108"/>
      <c r="RXH576" s="108"/>
      <c r="RXI576" s="108"/>
      <c r="RXJ576" s="108"/>
      <c r="RXK576" s="108"/>
      <c r="RXL576" s="108"/>
      <c r="RXM576" s="108"/>
      <c r="RXN576" s="108"/>
      <c r="RXO576" s="108"/>
      <c r="RXP576" s="108"/>
      <c r="RXQ576" s="108"/>
      <c r="RXR576" s="108"/>
      <c r="RXS576" s="108"/>
      <c r="RXT576" s="108"/>
      <c r="RXU576" s="108"/>
      <c r="RXV576" s="108"/>
      <c r="RXW576" s="108"/>
      <c r="RXX576" s="108"/>
      <c r="RXY576" s="108"/>
      <c r="RXZ576" s="108"/>
      <c r="RYA576" s="108"/>
      <c r="RYB576" s="108"/>
      <c r="RYC576" s="108"/>
      <c r="RYD576" s="108"/>
      <c r="RYE576" s="108"/>
      <c r="RYF576" s="108"/>
      <c r="RYG576" s="108"/>
      <c r="RYH576" s="108"/>
      <c r="RYI576" s="108"/>
      <c r="RYJ576" s="108"/>
      <c r="RYK576" s="108"/>
      <c r="RYL576" s="108"/>
      <c r="RYM576" s="108"/>
      <c r="RYN576" s="108"/>
      <c r="RYO576" s="108"/>
      <c r="RYP576" s="108"/>
      <c r="RYQ576" s="108"/>
      <c r="RYR576" s="108"/>
      <c r="RYS576" s="108"/>
      <c r="RYT576" s="108"/>
      <c r="RYU576" s="108"/>
      <c r="RYV576" s="108"/>
      <c r="RYW576" s="108"/>
      <c r="RYX576" s="108"/>
      <c r="RYY576" s="108"/>
      <c r="RYZ576" s="108"/>
      <c r="RZA576" s="108"/>
      <c r="RZB576" s="108"/>
      <c r="RZC576" s="108"/>
      <c r="RZD576" s="108"/>
      <c r="RZE576" s="108"/>
      <c r="RZF576" s="108"/>
      <c r="RZG576" s="108"/>
      <c r="RZH576" s="108"/>
      <c r="RZI576" s="108"/>
      <c r="RZJ576" s="108"/>
      <c r="RZK576" s="108"/>
      <c r="RZL576" s="108"/>
      <c r="RZM576" s="108"/>
      <c r="RZN576" s="108"/>
      <c r="RZO576" s="108"/>
      <c r="RZP576" s="108"/>
      <c r="RZQ576" s="108"/>
      <c r="RZR576" s="108"/>
      <c r="RZS576" s="108"/>
      <c r="RZT576" s="108"/>
      <c r="RZU576" s="108"/>
      <c r="RZV576" s="108"/>
      <c r="RZW576" s="108"/>
      <c r="RZX576" s="108"/>
      <c r="RZY576" s="108"/>
      <c r="RZZ576" s="108"/>
      <c r="SAA576" s="108"/>
      <c r="SAB576" s="108"/>
      <c r="SAC576" s="108"/>
      <c r="SAD576" s="108"/>
      <c r="SAE576" s="108"/>
      <c r="SAF576" s="108"/>
      <c r="SAG576" s="108"/>
      <c r="SAH576" s="108"/>
      <c r="SAI576" s="108"/>
      <c r="SAJ576" s="108"/>
      <c r="SAK576" s="108"/>
      <c r="SAL576" s="108"/>
      <c r="SAM576" s="108"/>
      <c r="SAN576" s="108"/>
      <c r="SAO576" s="108"/>
      <c r="SAP576" s="108"/>
      <c r="SAQ576" s="108"/>
      <c r="SAR576" s="108"/>
      <c r="SAS576" s="108"/>
      <c r="SAT576" s="108"/>
      <c r="SAU576" s="108"/>
      <c r="SAV576" s="108"/>
      <c r="SAW576" s="108"/>
      <c r="SAX576" s="108"/>
      <c r="SAY576" s="108"/>
      <c r="SAZ576" s="108"/>
      <c r="SBA576" s="108"/>
      <c r="SBB576" s="108"/>
      <c r="SBC576" s="108"/>
      <c r="SBD576" s="108"/>
      <c r="SBE576" s="108"/>
      <c r="SBF576" s="108"/>
      <c r="SBG576" s="108"/>
      <c r="SBH576" s="108"/>
      <c r="SBI576" s="108"/>
      <c r="SBJ576" s="108"/>
      <c r="SBK576" s="108"/>
      <c r="SBL576" s="108"/>
      <c r="SBM576" s="108"/>
      <c r="SBN576" s="108"/>
      <c r="SBO576" s="108"/>
      <c r="SBP576" s="108"/>
      <c r="SBQ576" s="108"/>
      <c r="SBR576" s="108"/>
      <c r="SBS576" s="108"/>
      <c r="SBT576" s="108"/>
      <c r="SBU576" s="108"/>
      <c r="SBV576" s="108"/>
      <c r="SBW576" s="108"/>
      <c r="SBX576" s="108"/>
      <c r="SBY576" s="108"/>
      <c r="SBZ576" s="108"/>
      <c r="SCA576" s="108"/>
      <c r="SCB576" s="108"/>
      <c r="SCC576" s="108"/>
      <c r="SCD576" s="108"/>
      <c r="SCE576" s="108"/>
      <c r="SCF576" s="108"/>
      <c r="SCG576" s="108"/>
      <c r="SCH576" s="108"/>
      <c r="SCI576" s="108"/>
      <c r="SCJ576" s="108"/>
      <c r="SCK576" s="108"/>
      <c r="SCL576" s="108"/>
      <c r="SCM576" s="108"/>
      <c r="SCN576" s="108"/>
      <c r="SCO576" s="108"/>
      <c r="SCP576" s="108"/>
      <c r="SCQ576" s="108"/>
      <c r="SCR576" s="108"/>
      <c r="SCS576" s="108"/>
      <c r="SCT576" s="108"/>
      <c r="SCU576" s="108"/>
      <c r="SCV576" s="108"/>
      <c r="SCW576" s="108"/>
      <c r="SCX576" s="108"/>
      <c r="SCY576" s="108"/>
      <c r="SCZ576" s="108"/>
      <c r="SDA576" s="108"/>
      <c r="SDB576" s="108"/>
      <c r="SDC576" s="108"/>
      <c r="SDD576" s="108"/>
      <c r="SDE576" s="108"/>
      <c r="SDF576" s="108"/>
      <c r="SDG576" s="108"/>
      <c r="SDH576" s="108"/>
      <c r="SDI576" s="108"/>
      <c r="SDJ576" s="108"/>
      <c r="SDK576" s="108"/>
      <c r="SDL576" s="108"/>
      <c r="SDM576" s="108"/>
      <c r="SDN576" s="108"/>
      <c r="SDO576" s="108"/>
      <c r="SDP576" s="108"/>
      <c r="SDQ576" s="108"/>
      <c r="SDR576" s="108"/>
      <c r="SDS576" s="108"/>
      <c r="SDT576" s="108"/>
      <c r="SDU576" s="108"/>
      <c r="SDV576" s="108"/>
      <c r="SDW576" s="108"/>
      <c r="SDX576" s="108"/>
      <c r="SDY576" s="108"/>
      <c r="SDZ576" s="108"/>
      <c r="SEA576" s="108"/>
      <c r="SEB576" s="108"/>
      <c r="SEC576" s="108"/>
      <c r="SED576" s="108"/>
      <c r="SEE576" s="108"/>
      <c r="SEF576" s="108"/>
      <c r="SEG576" s="108"/>
      <c r="SEH576" s="108"/>
      <c r="SEI576" s="108"/>
      <c r="SEJ576" s="108"/>
      <c r="SEK576" s="108"/>
      <c r="SEL576" s="108"/>
      <c r="SEM576" s="108"/>
      <c r="SEN576" s="108"/>
      <c r="SEO576" s="108"/>
      <c r="SEP576" s="108"/>
      <c r="SEQ576" s="108"/>
      <c r="SER576" s="108"/>
      <c r="SES576" s="108"/>
      <c r="SET576" s="108"/>
      <c r="SEU576" s="108"/>
      <c r="SEV576" s="108"/>
      <c r="SEW576" s="108"/>
      <c r="SEX576" s="108"/>
      <c r="SEY576" s="108"/>
      <c r="SEZ576" s="108"/>
      <c r="SFA576" s="108"/>
      <c r="SFB576" s="108"/>
      <c r="SFC576" s="108"/>
      <c r="SFD576" s="108"/>
      <c r="SFE576" s="108"/>
      <c r="SFF576" s="108"/>
      <c r="SFG576" s="108"/>
      <c r="SFH576" s="108"/>
      <c r="SFI576" s="108"/>
      <c r="SFJ576" s="108"/>
      <c r="SFK576" s="108"/>
      <c r="SFL576" s="108"/>
      <c r="SFM576" s="108"/>
      <c r="SFN576" s="108"/>
      <c r="SFO576" s="108"/>
      <c r="SFP576" s="108"/>
      <c r="SFQ576" s="108"/>
      <c r="SFR576" s="108"/>
      <c r="SFS576" s="108"/>
      <c r="SFT576" s="108"/>
      <c r="SFU576" s="108"/>
      <c r="SFV576" s="108"/>
      <c r="SFW576" s="108"/>
      <c r="SFX576" s="108"/>
      <c r="SFY576" s="108"/>
      <c r="SFZ576" s="108"/>
      <c r="SGA576" s="108"/>
      <c r="SGB576" s="108"/>
      <c r="SGC576" s="108"/>
      <c r="SGD576" s="108"/>
      <c r="SGE576" s="108"/>
      <c r="SGF576" s="108"/>
      <c r="SGG576" s="108"/>
      <c r="SGH576" s="108"/>
      <c r="SGI576" s="108"/>
      <c r="SGJ576" s="108"/>
      <c r="SGK576" s="108"/>
      <c r="SGL576" s="108"/>
      <c r="SGM576" s="108"/>
      <c r="SGN576" s="108"/>
      <c r="SGO576" s="108"/>
      <c r="SGP576" s="108"/>
      <c r="SGQ576" s="108"/>
      <c r="SGR576" s="108"/>
      <c r="SGS576" s="108"/>
      <c r="SGT576" s="108"/>
      <c r="SGU576" s="108"/>
      <c r="SGV576" s="108"/>
      <c r="SGW576" s="108"/>
      <c r="SGX576" s="108"/>
      <c r="SGY576" s="108"/>
      <c r="SGZ576" s="108"/>
      <c r="SHA576" s="108"/>
      <c r="SHB576" s="108"/>
      <c r="SHC576" s="108"/>
      <c r="SHD576" s="108"/>
      <c r="SHE576" s="108"/>
      <c r="SHF576" s="108"/>
      <c r="SHG576" s="108"/>
      <c r="SHH576" s="108"/>
      <c r="SHI576" s="108"/>
      <c r="SHJ576" s="108"/>
      <c r="SHK576" s="108"/>
      <c r="SHL576" s="108"/>
      <c r="SHM576" s="108"/>
      <c r="SHN576" s="108"/>
      <c r="SHO576" s="108"/>
      <c r="SHP576" s="108"/>
      <c r="SHQ576" s="108"/>
      <c r="SHR576" s="108"/>
      <c r="SHS576" s="108"/>
      <c r="SHT576" s="108"/>
      <c r="SHU576" s="108"/>
      <c r="SHV576" s="108"/>
      <c r="SHW576" s="108"/>
      <c r="SHX576" s="108"/>
      <c r="SHY576" s="108"/>
      <c r="SHZ576" s="108"/>
      <c r="SIA576" s="108"/>
      <c r="SIB576" s="108"/>
      <c r="SIC576" s="108"/>
      <c r="SID576" s="108"/>
      <c r="SIE576" s="108"/>
      <c r="SIF576" s="108"/>
      <c r="SIG576" s="108"/>
      <c r="SIH576" s="108"/>
      <c r="SII576" s="108"/>
      <c r="SIJ576" s="108"/>
      <c r="SIK576" s="108"/>
      <c r="SIL576" s="108"/>
      <c r="SIM576" s="108"/>
      <c r="SIN576" s="108"/>
      <c r="SIO576" s="108"/>
      <c r="SIP576" s="108"/>
      <c r="SIQ576" s="108"/>
      <c r="SIR576" s="108"/>
      <c r="SIS576" s="108"/>
      <c r="SIT576" s="108"/>
      <c r="SIU576" s="108"/>
      <c r="SIV576" s="108"/>
      <c r="SIW576" s="108"/>
      <c r="SIX576" s="108"/>
      <c r="SIY576" s="108"/>
      <c r="SIZ576" s="108"/>
      <c r="SJA576" s="108"/>
      <c r="SJB576" s="108"/>
      <c r="SJC576" s="108"/>
      <c r="SJD576" s="108"/>
      <c r="SJE576" s="108"/>
      <c r="SJF576" s="108"/>
      <c r="SJG576" s="108"/>
      <c r="SJH576" s="108"/>
      <c r="SJI576" s="108"/>
      <c r="SJJ576" s="108"/>
      <c r="SJK576" s="108"/>
      <c r="SJL576" s="108"/>
      <c r="SJM576" s="108"/>
      <c r="SJN576" s="108"/>
      <c r="SJO576" s="108"/>
      <c r="SJP576" s="108"/>
      <c r="SJQ576" s="108"/>
      <c r="SJR576" s="108"/>
      <c r="SJS576" s="108"/>
      <c r="SJT576" s="108"/>
      <c r="SJU576" s="108"/>
      <c r="SJV576" s="108"/>
      <c r="SJW576" s="108"/>
      <c r="SJX576" s="108"/>
      <c r="SJY576" s="108"/>
      <c r="SJZ576" s="108"/>
      <c r="SKA576" s="108"/>
      <c r="SKB576" s="108"/>
      <c r="SKC576" s="108"/>
      <c r="SKD576" s="108"/>
      <c r="SKE576" s="108"/>
      <c r="SKF576" s="108"/>
      <c r="SKG576" s="108"/>
      <c r="SKH576" s="108"/>
      <c r="SKI576" s="108"/>
      <c r="SKJ576" s="108"/>
      <c r="SKK576" s="108"/>
      <c r="SKL576" s="108"/>
      <c r="SKM576" s="108"/>
      <c r="SKN576" s="108"/>
      <c r="SKO576" s="108"/>
      <c r="SKP576" s="108"/>
      <c r="SKQ576" s="108"/>
      <c r="SKR576" s="108"/>
      <c r="SKS576" s="108"/>
      <c r="SKT576" s="108"/>
      <c r="SKU576" s="108"/>
      <c r="SKV576" s="108"/>
      <c r="SKW576" s="108"/>
      <c r="SKX576" s="108"/>
      <c r="SKY576" s="108"/>
      <c r="SKZ576" s="108"/>
      <c r="SLA576" s="108"/>
      <c r="SLB576" s="108"/>
      <c r="SLC576" s="108"/>
      <c r="SLD576" s="108"/>
      <c r="SLE576" s="108"/>
      <c r="SLF576" s="108"/>
      <c r="SLG576" s="108"/>
      <c r="SLH576" s="108"/>
      <c r="SLI576" s="108"/>
      <c r="SLJ576" s="108"/>
      <c r="SLK576" s="108"/>
      <c r="SLL576" s="108"/>
      <c r="SLM576" s="108"/>
      <c r="SLN576" s="108"/>
      <c r="SLO576" s="108"/>
      <c r="SLP576" s="108"/>
      <c r="SLQ576" s="108"/>
      <c r="SLR576" s="108"/>
      <c r="SLS576" s="108"/>
      <c r="SLT576" s="108"/>
      <c r="SLU576" s="108"/>
      <c r="SLV576" s="108"/>
      <c r="SLW576" s="108"/>
      <c r="SLX576" s="108"/>
      <c r="SLY576" s="108"/>
      <c r="SLZ576" s="108"/>
      <c r="SMA576" s="108"/>
      <c r="SMB576" s="108"/>
      <c r="SMC576" s="108"/>
      <c r="SMD576" s="108"/>
      <c r="SME576" s="108"/>
      <c r="SMF576" s="108"/>
      <c r="SMG576" s="108"/>
      <c r="SMH576" s="108"/>
      <c r="SMI576" s="108"/>
      <c r="SMJ576" s="108"/>
      <c r="SMK576" s="108"/>
      <c r="SML576" s="108"/>
      <c r="SMM576" s="108"/>
      <c r="SMN576" s="108"/>
      <c r="SMO576" s="108"/>
      <c r="SMP576" s="108"/>
      <c r="SMQ576" s="108"/>
      <c r="SMR576" s="108"/>
      <c r="SMS576" s="108"/>
      <c r="SMT576" s="108"/>
      <c r="SMU576" s="108"/>
      <c r="SMV576" s="108"/>
      <c r="SMW576" s="108"/>
      <c r="SMX576" s="108"/>
      <c r="SMY576" s="108"/>
      <c r="SMZ576" s="108"/>
      <c r="SNA576" s="108"/>
      <c r="SNB576" s="108"/>
      <c r="SNC576" s="108"/>
      <c r="SND576" s="108"/>
      <c r="SNE576" s="108"/>
      <c r="SNF576" s="108"/>
      <c r="SNG576" s="108"/>
      <c r="SNH576" s="108"/>
      <c r="SNI576" s="108"/>
      <c r="SNJ576" s="108"/>
      <c r="SNK576" s="108"/>
      <c r="SNL576" s="108"/>
      <c r="SNM576" s="108"/>
      <c r="SNN576" s="108"/>
      <c r="SNO576" s="108"/>
      <c r="SNP576" s="108"/>
      <c r="SNQ576" s="108"/>
      <c r="SNR576" s="108"/>
      <c r="SNS576" s="108"/>
      <c r="SNT576" s="108"/>
      <c r="SNU576" s="108"/>
      <c r="SNV576" s="108"/>
      <c r="SNW576" s="108"/>
      <c r="SNX576" s="108"/>
      <c r="SNY576" s="108"/>
      <c r="SNZ576" s="108"/>
      <c r="SOA576" s="108"/>
      <c r="SOB576" s="108"/>
      <c r="SOC576" s="108"/>
      <c r="SOD576" s="108"/>
      <c r="SOE576" s="108"/>
      <c r="SOF576" s="108"/>
      <c r="SOG576" s="108"/>
      <c r="SOH576" s="108"/>
      <c r="SOI576" s="108"/>
      <c r="SOJ576" s="108"/>
      <c r="SOK576" s="108"/>
      <c r="SOL576" s="108"/>
      <c r="SOM576" s="108"/>
      <c r="SON576" s="108"/>
      <c r="SOO576" s="108"/>
      <c r="SOP576" s="108"/>
      <c r="SOQ576" s="108"/>
      <c r="SOR576" s="108"/>
      <c r="SOS576" s="108"/>
      <c r="SOT576" s="108"/>
      <c r="SOU576" s="108"/>
      <c r="SOV576" s="108"/>
      <c r="SOW576" s="108"/>
      <c r="SOX576" s="108"/>
      <c r="SOY576" s="108"/>
      <c r="SOZ576" s="108"/>
      <c r="SPA576" s="108"/>
      <c r="SPB576" s="108"/>
      <c r="SPC576" s="108"/>
      <c r="SPD576" s="108"/>
      <c r="SPE576" s="108"/>
      <c r="SPF576" s="108"/>
      <c r="SPG576" s="108"/>
      <c r="SPH576" s="108"/>
      <c r="SPI576" s="108"/>
      <c r="SPJ576" s="108"/>
      <c r="SPK576" s="108"/>
      <c r="SPL576" s="108"/>
      <c r="SPM576" s="108"/>
      <c r="SPN576" s="108"/>
      <c r="SPO576" s="108"/>
      <c r="SPP576" s="108"/>
      <c r="SPQ576" s="108"/>
      <c r="SPR576" s="108"/>
      <c r="SPS576" s="108"/>
      <c r="SPT576" s="108"/>
      <c r="SPU576" s="108"/>
      <c r="SPV576" s="108"/>
      <c r="SPW576" s="108"/>
      <c r="SPX576" s="108"/>
      <c r="SPY576" s="108"/>
      <c r="SPZ576" s="108"/>
      <c r="SQA576" s="108"/>
      <c r="SQB576" s="108"/>
      <c r="SQC576" s="108"/>
      <c r="SQD576" s="108"/>
      <c r="SQE576" s="108"/>
      <c r="SQF576" s="108"/>
      <c r="SQG576" s="108"/>
      <c r="SQH576" s="108"/>
      <c r="SQI576" s="108"/>
      <c r="SQJ576" s="108"/>
      <c r="SQK576" s="108"/>
      <c r="SQL576" s="108"/>
      <c r="SQM576" s="108"/>
      <c r="SQN576" s="108"/>
      <c r="SQO576" s="108"/>
      <c r="SQP576" s="108"/>
      <c r="SQQ576" s="108"/>
      <c r="SQR576" s="108"/>
      <c r="SQS576" s="108"/>
      <c r="SQT576" s="108"/>
      <c r="SQU576" s="108"/>
      <c r="SQV576" s="108"/>
      <c r="SQW576" s="108"/>
      <c r="SQX576" s="108"/>
      <c r="SQY576" s="108"/>
      <c r="SQZ576" s="108"/>
      <c r="SRA576" s="108"/>
      <c r="SRB576" s="108"/>
      <c r="SRC576" s="108"/>
      <c r="SRD576" s="108"/>
      <c r="SRE576" s="108"/>
      <c r="SRF576" s="108"/>
      <c r="SRG576" s="108"/>
      <c r="SRH576" s="108"/>
      <c r="SRI576" s="108"/>
      <c r="SRJ576" s="108"/>
      <c r="SRK576" s="108"/>
      <c r="SRL576" s="108"/>
      <c r="SRM576" s="108"/>
      <c r="SRN576" s="108"/>
      <c r="SRO576" s="108"/>
      <c r="SRP576" s="108"/>
      <c r="SRQ576" s="108"/>
      <c r="SRR576" s="108"/>
      <c r="SRS576" s="108"/>
      <c r="SRT576" s="108"/>
      <c r="SRU576" s="108"/>
      <c r="SRV576" s="108"/>
      <c r="SRW576" s="108"/>
      <c r="SRX576" s="108"/>
      <c r="SRY576" s="108"/>
      <c r="SRZ576" s="108"/>
      <c r="SSA576" s="108"/>
      <c r="SSB576" s="108"/>
      <c r="SSC576" s="108"/>
      <c r="SSD576" s="108"/>
      <c r="SSE576" s="108"/>
      <c r="SSF576" s="108"/>
      <c r="SSG576" s="108"/>
      <c r="SSH576" s="108"/>
      <c r="SSI576" s="108"/>
      <c r="SSJ576" s="108"/>
      <c r="SSK576" s="108"/>
      <c r="SSL576" s="108"/>
      <c r="SSM576" s="108"/>
      <c r="SSN576" s="108"/>
      <c r="SSO576" s="108"/>
      <c r="SSP576" s="108"/>
      <c r="SSQ576" s="108"/>
      <c r="SSR576" s="108"/>
      <c r="SSS576" s="108"/>
      <c r="SST576" s="108"/>
      <c r="SSU576" s="108"/>
      <c r="SSV576" s="108"/>
      <c r="SSW576" s="108"/>
      <c r="SSX576" s="108"/>
      <c r="SSY576" s="108"/>
      <c r="SSZ576" s="108"/>
      <c r="STA576" s="108"/>
      <c r="STB576" s="108"/>
      <c r="STC576" s="108"/>
      <c r="STD576" s="108"/>
      <c r="STE576" s="108"/>
      <c r="STF576" s="108"/>
      <c r="STG576" s="108"/>
      <c r="STH576" s="108"/>
      <c r="STI576" s="108"/>
      <c r="STJ576" s="108"/>
      <c r="STK576" s="108"/>
      <c r="STL576" s="108"/>
      <c r="STM576" s="108"/>
      <c r="STN576" s="108"/>
      <c r="STO576" s="108"/>
      <c r="STP576" s="108"/>
      <c r="STQ576" s="108"/>
      <c r="STR576" s="108"/>
      <c r="STS576" s="108"/>
      <c r="STT576" s="108"/>
      <c r="STU576" s="108"/>
      <c r="STV576" s="108"/>
      <c r="STW576" s="108"/>
      <c r="STX576" s="108"/>
      <c r="STY576" s="108"/>
      <c r="STZ576" s="108"/>
      <c r="SUA576" s="108"/>
      <c r="SUB576" s="108"/>
      <c r="SUC576" s="108"/>
      <c r="SUD576" s="108"/>
      <c r="SUE576" s="108"/>
      <c r="SUF576" s="108"/>
      <c r="SUG576" s="108"/>
      <c r="SUH576" s="108"/>
      <c r="SUI576" s="108"/>
      <c r="SUJ576" s="108"/>
      <c r="SUK576" s="108"/>
      <c r="SUL576" s="108"/>
      <c r="SUM576" s="108"/>
      <c r="SUN576" s="108"/>
      <c r="SUO576" s="108"/>
      <c r="SUP576" s="108"/>
      <c r="SUQ576" s="108"/>
      <c r="SUR576" s="108"/>
      <c r="SUS576" s="108"/>
      <c r="SUT576" s="108"/>
      <c r="SUU576" s="108"/>
      <c r="SUV576" s="108"/>
      <c r="SUW576" s="108"/>
      <c r="SUX576" s="108"/>
      <c r="SUY576" s="108"/>
      <c r="SUZ576" s="108"/>
      <c r="SVA576" s="108"/>
      <c r="SVB576" s="108"/>
      <c r="SVC576" s="108"/>
      <c r="SVD576" s="108"/>
      <c r="SVE576" s="108"/>
      <c r="SVF576" s="108"/>
      <c r="SVG576" s="108"/>
      <c r="SVH576" s="108"/>
      <c r="SVI576" s="108"/>
      <c r="SVJ576" s="108"/>
      <c r="SVK576" s="108"/>
      <c r="SVL576" s="108"/>
      <c r="SVM576" s="108"/>
      <c r="SVN576" s="108"/>
      <c r="SVO576" s="108"/>
      <c r="SVP576" s="108"/>
      <c r="SVQ576" s="108"/>
      <c r="SVR576" s="108"/>
      <c r="SVS576" s="108"/>
      <c r="SVT576" s="108"/>
      <c r="SVU576" s="108"/>
      <c r="SVV576" s="108"/>
      <c r="SVW576" s="108"/>
      <c r="SVX576" s="108"/>
      <c r="SVY576" s="108"/>
      <c r="SVZ576" s="108"/>
      <c r="SWA576" s="108"/>
      <c r="SWB576" s="108"/>
      <c r="SWC576" s="108"/>
      <c r="SWD576" s="108"/>
      <c r="SWE576" s="108"/>
      <c r="SWF576" s="108"/>
      <c r="SWG576" s="108"/>
      <c r="SWH576" s="108"/>
      <c r="SWI576" s="108"/>
      <c r="SWJ576" s="108"/>
      <c r="SWK576" s="108"/>
      <c r="SWL576" s="108"/>
      <c r="SWM576" s="108"/>
      <c r="SWN576" s="108"/>
      <c r="SWO576" s="108"/>
      <c r="SWP576" s="108"/>
      <c r="SWQ576" s="108"/>
      <c r="SWR576" s="108"/>
      <c r="SWS576" s="108"/>
      <c r="SWT576" s="108"/>
      <c r="SWU576" s="108"/>
      <c r="SWV576" s="108"/>
      <c r="SWW576" s="108"/>
      <c r="SWX576" s="108"/>
      <c r="SWY576" s="108"/>
      <c r="SWZ576" s="108"/>
      <c r="SXA576" s="108"/>
      <c r="SXB576" s="108"/>
      <c r="SXC576" s="108"/>
      <c r="SXD576" s="108"/>
      <c r="SXE576" s="108"/>
      <c r="SXF576" s="108"/>
      <c r="SXG576" s="108"/>
      <c r="SXH576" s="108"/>
      <c r="SXI576" s="108"/>
      <c r="SXJ576" s="108"/>
      <c r="SXK576" s="108"/>
      <c r="SXL576" s="108"/>
      <c r="SXM576" s="108"/>
      <c r="SXN576" s="108"/>
      <c r="SXO576" s="108"/>
      <c r="SXP576" s="108"/>
      <c r="SXQ576" s="108"/>
      <c r="SXR576" s="108"/>
      <c r="SXS576" s="108"/>
      <c r="SXT576" s="108"/>
      <c r="SXU576" s="108"/>
      <c r="SXV576" s="108"/>
      <c r="SXW576" s="108"/>
      <c r="SXX576" s="108"/>
      <c r="SXY576" s="108"/>
      <c r="SXZ576" s="108"/>
      <c r="SYA576" s="108"/>
      <c r="SYB576" s="108"/>
      <c r="SYC576" s="108"/>
      <c r="SYD576" s="108"/>
      <c r="SYE576" s="108"/>
      <c r="SYF576" s="108"/>
      <c r="SYG576" s="108"/>
      <c r="SYH576" s="108"/>
      <c r="SYI576" s="108"/>
      <c r="SYJ576" s="108"/>
      <c r="SYK576" s="108"/>
      <c r="SYL576" s="108"/>
      <c r="SYM576" s="108"/>
      <c r="SYN576" s="108"/>
      <c r="SYO576" s="108"/>
      <c r="SYP576" s="108"/>
      <c r="SYQ576" s="108"/>
      <c r="SYR576" s="108"/>
      <c r="SYS576" s="108"/>
      <c r="SYT576" s="108"/>
      <c r="SYU576" s="108"/>
      <c r="SYV576" s="108"/>
      <c r="SYW576" s="108"/>
      <c r="SYX576" s="108"/>
      <c r="SYY576" s="108"/>
      <c r="SYZ576" s="108"/>
      <c r="SZA576" s="108"/>
      <c r="SZB576" s="108"/>
      <c r="SZC576" s="108"/>
      <c r="SZD576" s="108"/>
      <c r="SZE576" s="108"/>
      <c r="SZF576" s="108"/>
      <c r="SZG576" s="108"/>
      <c r="SZH576" s="108"/>
      <c r="SZI576" s="108"/>
      <c r="SZJ576" s="108"/>
      <c r="SZK576" s="108"/>
      <c r="SZL576" s="108"/>
      <c r="SZM576" s="108"/>
      <c r="SZN576" s="108"/>
      <c r="SZO576" s="108"/>
      <c r="SZP576" s="108"/>
      <c r="SZQ576" s="108"/>
      <c r="SZR576" s="108"/>
      <c r="SZS576" s="108"/>
      <c r="SZT576" s="108"/>
      <c r="SZU576" s="108"/>
      <c r="SZV576" s="108"/>
      <c r="SZW576" s="108"/>
      <c r="SZX576" s="108"/>
      <c r="SZY576" s="108"/>
      <c r="SZZ576" s="108"/>
      <c r="TAA576" s="108"/>
      <c r="TAB576" s="108"/>
      <c r="TAC576" s="108"/>
      <c r="TAD576" s="108"/>
      <c r="TAE576" s="108"/>
      <c r="TAF576" s="108"/>
      <c r="TAG576" s="108"/>
      <c r="TAH576" s="108"/>
      <c r="TAI576" s="108"/>
      <c r="TAJ576" s="108"/>
      <c r="TAK576" s="108"/>
      <c r="TAL576" s="108"/>
      <c r="TAM576" s="108"/>
      <c r="TAN576" s="108"/>
      <c r="TAO576" s="108"/>
      <c r="TAP576" s="108"/>
      <c r="TAQ576" s="108"/>
      <c r="TAR576" s="108"/>
      <c r="TAS576" s="108"/>
      <c r="TAT576" s="108"/>
      <c r="TAU576" s="108"/>
      <c r="TAV576" s="108"/>
      <c r="TAW576" s="108"/>
      <c r="TAX576" s="108"/>
      <c r="TAY576" s="108"/>
      <c r="TAZ576" s="108"/>
      <c r="TBA576" s="108"/>
      <c r="TBB576" s="108"/>
      <c r="TBC576" s="108"/>
      <c r="TBD576" s="108"/>
      <c r="TBE576" s="108"/>
      <c r="TBF576" s="108"/>
      <c r="TBG576" s="108"/>
      <c r="TBH576" s="108"/>
      <c r="TBI576" s="108"/>
      <c r="TBJ576" s="108"/>
      <c r="TBK576" s="108"/>
      <c r="TBL576" s="108"/>
      <c r="TBM576" s="108"/>
      <c r="TBN576" s="108"/>
      <c r="TBO576" s="108"/>
      <c r="TBP576" s="108"/>
      <c r="TBQ576" s="108"/>
      <c r="TBR576" s="108"/>
      <c r="TBS576" s="108"/>
      <c r="TBT576" s="108"/>
      <c r="TBU576" s="108"/>
      <c r="TBV576" s="108"/>
      <c r="TBW576" s="108"/>
      <c r="TBX576" s="108"/>
      <c r="TBY576" s="108"/>
      <c r="TBZ576" s="108"/>
      <c r="TCA576" s="108"/>
      <c r="TCB576" s="108"/>
      <c r="TCC576" s="108"/>
      <c r="TCD576" s="108"/>
      <c r="TCE576" s="108"/>
      <c r="TCF576" s="108"/>
      <c r="TCG576" s="108"/>
      <c r="TCH576" s="108"/>
      <c r="TCI576" s="108"/>
      <c r="TCJ576" s="108"/>
      <c r="TCK576" s="108"/>
      <c r="TCL576" s="108"/>
      <c r="TCM576" s="108"/>
      <c r="TCN576" s="108"/>
      <c r="TCO576" s="108"/>
      <c r="TCP576" s="108"/>
      <c r="TCQ576" s="108"/>
      <c r="TCR576" s="108"/>
      <c r="TCS576" s="108"/>
      <c r="TCT576" s="108"/>
      <c r="TCU576" s="108"/>
      <c r="TCV576" s="108"/>
      <c r="TCW576" s="108"/>
      <c r="TCX576" s="108"/>
      <c r="TCY576" s="108"/>
      <c r="TCZ576" s="108"/>
      <c r="TDA576" s="108"/>
      <c r="TDB576" s="108"/>
      <c r="TDC576" s="108"/>
      <c r="TDD576" s="108"/>
      <c r="TDE576" s="108"/>
      <c r="TDF576" s="108"/>
      <c r="TDG576" s="108"/>
      <c r="TDH576" s="108"/>
      <c r="TDI576" s="108"/>
      <c r="TDJ576" s="108"/>
      <c r="TDK576" s="108"/>
      <c r="TDL576" s="108"/>
      <c r="TDM576" s="108"/>
      <c r="TDN576" s="108"/>
      <c r="TDO576" s="108"/>
      <c r="TDP576" s="108"/>
      <c r="TDQ576" s="108"/>
      <c r="TDR576" s="108"/>
      <c r="TDS576" s="108"/>
      <c r="TDT576" s="108"/>
      <c r="TDU576" s="108"/>
      <c r="TDV576" s="108"/>
      <c r="TDW576" s="108"/>
      <c r="TDX576" s="108"/>
      <c r="TDY576" s="108"/>
      <c r="TDZ576" s="108"/>
      <c r="TEA576" s="108"/>
      <c r="TEB576" s="108"/>
      <c r="TEC576" s="108"/>
      <c r="TED576" s="108"/>
      <c r="TEE576" s="108"/>
      <c r="TEF576" s="108"/>
      <c r="TEG576" s="108"/>
      <c r="TEH576" s="108"/>
      <c r="TEI576" s="108"/>
      <c r="TEJ576" s="108"/>
      <c r="TEK576" s="108"/>
      <c r="TEL576" s="108"/>
      <c r="TEM576" s="108"/>
      <c r="TEN576" s="108"/>
      <c r="TEO576" s="108"/>
      <c r="TEP576" s="108"/>
      <c r="TEQ576" s="108"/>
      <c r="TER576" s="108"/>
      <c r="TES576" s="108"/>
      <c r="TET576" s="108"/>
      <c r="TEU576" s="108"/>
      <c r="TEV576" s="108"/>
      <c r="TEW576" s="108"/>
      <c r="TEX576" s="108"/>
      <c r="TEY576" s="108"/>
      <c r="TEZ576" s="108"/>
      <c r="TFA576" s="108"/>
      <c r="TFB576" s="108"/>
      <c r="TFC576" s="108"/>
      <c r="TFD576" s="108"/>
      <c r="TFE576" s="108"/>
      <c r="TFF576" s="108"/>
      <c r="TFG576" s="108"/>
      <c r="TFH576" s="108"/>
      <c r="TFI576" s="108"/>
      <c r="TFJ576" s="108"/>
      <c r="TFK576" s="108"/>
      <c r="TFL576" s="108"/>
      <c r="TFM576" s="108"/>
      <c r="TFN576" s="108"/>
      <c r="TFO576" s="108"/>
      <c r="TFP576" s="108"/>
      <c r="TFQ576" s="108"/>
      <c r="TFR576" s="108"/>
      <c r="TFS576" s="108"/>
      <c r="TFT576" s="108"/>
      <c r="TFU576" s="108"/>
      <c r="TFV576" s="108"/>
      <c r="TFW576" s="108"/>
      <c r="TFX576" s="108"/>
      <c r="TFY576" s="108"/>
      <c r="TFZ576" s="108"/>
      <c r="TGA576" s="108"/>
      <c r="TGB576" s="108"/>
      <c r="TGC576" s="108"/>
      <c r="TGD576" s="108"/>
      <c r="TGE576" s="108"/>
      <c r="TGF576" s="108"/>
      <c r="TGG576" s="108"/>
      <c r="TGH576" s="108"/>
      <c r="TGI576" s="108"/>
      <c r="TGJ576" s="108"/>
      <c r="TGK576" s="108"/>
      <c r="TGL576" s="108"/>
      <c r="TGM576" s="108"/>
      <c r="TGN576" s="108"/>
      <c r="TGO576" s="108"/>
      <c r="TGP576" s="108"/>
      <c r="TGQ576" s="108"/>
      <c r="TGR576" s="108"/>
      <c r="TGS576" s="108"/>
      <c r="TGT576" s="108"/>
      <c r="TGU576" s="108"/>
      <c r="TGV576" s="108"/>
      <c r="TGW576" s="108"/>
      <c r="TGX576" s="108"/>
      <c r="TGY576" s="108"/>
      <c r="TGZ576" s="108"/>
      <c r="THA576" s="108"/>
      <c r="THB576" s="108"/>
      <c r="THC576" s="108"/>
      <c r="THD576" s="108"/>
      <c r="THE576" s="108"/>
      <c r="THF576" s="108"/>
      <c r="THG576" s="108"/>
      <c r="THH576" s="108"/>
      <c r="THI576" s="108"/>
      <c r="THJ576" s="108"/>
      <c r="THK576" s="108"/>
      <c r="THL576" s="108"/>
      <c r="THM576" s="108"/>
      <c r="THN576" s="108"/>
      <c r="THO576" s="108"/>
      <c r="THP576" s="108"/>
      <c r="THQ576" s="108"/>
      <c r="THR576" s="108"/>
      <c r="THS576" s="108"/>
      <c r="THT576" s="108"/>
      <c r="THU576" s="108"/>
      <c r="THV576" s="108"/>
      <c r="THW576" s="108"/>
      <c r="THX576" s="108"/>
      <c r="THY576" s="108"/>
      <c r="THZ576" s="108"/>
      <c r="TIA576" s="108"/>
      <c r="TIB576" s="108"/>
      <c r="TIC576" s="108"/>
      <c r="TID576" s="108"/>
      <c r="TIE576" s="108"/>
      <c r="TIF576" s="108"/>
      <c r="TIG576" s="108"/>
      <c r="TIH576" s="108"/>
      <c r="TII576" s="108"/>
      <c r="TIJ576" s="108"/>
      <c r="TIK576" s="108"/>
      <c r="TIL576" s="108"/>
      <c r="TIM576" s="108"/>
      <c r="TIN576" s="108"/>
      <c r="TIO576" s="108"/>
      <c r="TIP576" s="108"/>
      <c r="TIQ576" s="108"/>
      <c r="TIR576" s="108"/>
      <c r="TIS576" s="108"/>
      <c r="TIT576" s="108"/>
      <c r="TIU576" s="108"/>
      <c r="TIV576" s="108"/>
      <c r="TIW576" s="108"/>
      <c r="TIX576" s="108"/>
      <c r="TIY576" s="108"/>
      <c r="TIZ576" s="108"/>
      <c r="TJA576" s="108"/>
      <c r="TJB576" s="108"/>
      <c r="TJC576" s="108"/>
      <c r="TJD576" s="108"/>
      <c r="TJE576" s="108"/>
      <c r="TJF576" s="108"/>
      <c r="TJG576" s="108"/>
      <c r="TJH576" s="108"/>
      <c r="TJI576" s="108"/>
      <c r="TJJ576" s="108"/>
      <c r="TJK576" s="108"/>
      <c r="TJL576" s="108"/>
      <c r="TJM576" s="108"/>
      <c r="TJN576" s="108"/>
      <c r="TJO576" s="108"/>
      <c r="TJP576" s="108"/>
      <c r="TJQ576" s="108"/>
      <c r="TJR576" s="108"/>
      <c r="TJS576" s="108"/>
      <c r="TJT576" s="108"/>
      <c r="TJU576" s="108"/>
      <c r="TJV576" s="108"/>
      <c r="TJW576" s="108"/>
      <c r="TJX576" s="108"/>
      <c r="TJY576" s="108"/>
      <c r="TJZ576" s="108"/>
      <c r="TKA576" s="108"/>
      <c r="TKB576" s="108"/>
      <c r="TKC576" s="108"/>
      <c r="TKD576" s="108"/>
      <c r="TKE576" s="108"/>
      <c r="TKF576" s="108"/>
      <c r="TKG576" s="108"/>
      <c r="TKH576" s="108"/>
      <c r="TKI576" s="108"/>
      <c r="TKJ576" s="108"/>
      <c r="TKK576" s="108"/>
      <c r="TKL576" s="108"/>
      <c r="TKM576" s="108"/>
      <c r="TKN576" s="108"/>
      <c r="TKO576" s="108"/>
      <c r="TKP576" s="108"/>
      <c r="TKQ576" s="108"/>
      <c r="TKR576" s="108"/>
      <c r="TKS576" s="108"/>
      <c r="TKT576" s="108"/>
      <c r="TKU576" s="108"/>
      <c r="TKV576" s="108"/>
      <c r="TKW576" s="108"/>
      <c r="TKX576" s="108"/>
      <c r="TKY576" s="108"/>
      <c r="TKZ576" s="108"/>
      <c r="TLA576" s="108"/>
      <c r="TLB576" s="108"/>
      <c r="TLC576" s="108"/>
      <c r="TLD576" s="108"/>
      <c r="TLE576" s="108"/>
      <c r="TLF576" s="108"/>
      <c r="TLG576" s="108"/>
      <c r="TLH576" s="108"/>
      <c r="TLI576" s="108"/>
      <c r="TLJ576" s="108"/>
      <c r="TLK576" s="108"/>
      <c r="TLL576" s="108"/>
      <c r="TLM576" s="108"/>
      <c r="TLN576" s="108"/>
      <c r="TLO576" s="108"/>
      <c r="TLP576" s="108"/>
      <c r="TLQ576" s="108"/>
      <c r="TLR576" s="108"/>
      <c r="TLS576" s="108"/>
      <c r="TLT576" s="108"/>
      <c r="TLU576" s="108"/>
      <c r="TLV576" s="108"/>
      <c r="TLW576" s="108"/>
      <c r="TLX576" s="108"/>
      <c r="TLY576" s="108"/>
      <c r="TLZ576" s="108"/>
      <c r="TMA576" s="108"/>
      <c r="TMB576" s="108"/>
      <c r="TMC576" s="108"/>
      <c r="TMD576" s="108"/>
      <c r="TME576" s="108"/>
      <c r="TMF576" s="108"/>
      <c r="TMG576" s="108"/>
      <c r="TMH576" s="108"/>
      <c r="TMI576" s="108"/>
      <c r="TMJ576" s="108"/>
      <c r="TMK576" s="108"/>
      <c r="TML576" s="108"/>
      <c r="TMM576" s="108"/>
      <c r="TMN576" s="108"/>
      <c r="TMO576" s="108"/>
      <c r="TMP576" s="108"/>
      <c r="TMQ576" s="108"/>
      <c r="TMR576" s="108"/>
      <c r="TMS576" s="108"/>
      <c r="TMT576" s="108"/>
      <c r="TMU576" s="108"/>
      <c r="TMV576" s="108"/>
      <c r="TMW576" s="108"/>
      <c r="TMX576" s="108"/>
      <c r="TMY576" s="108"/>
      <c r="TMZ576" s="108"/>
      <c r="TNA576" s="108"/>
      <c r="TNB576" s="108"/>
      <c r="TNC576" s="108"/>
      <c r="TND576" s="108"/>
      <c r="TNE576" s="108"/>
      <c r="TNF576" s="108"/>
      <c r="TNG576" s="108"/>
      <c r="TNH576" s="108"/>
      <c r="TNI576" s="108"/>
      <c r="TNJ576" s="108"/>
      <c r="TNK576" s="108"/>
      <c r="TNL576" s="108"/>
      <c r="TNM576" s="108"/>
      <c r="TNN576" s="108"/>
      <c r="TNO576" s="108"/>
      <c r="TNP576" s="108"/>
      <c r="TNQ576" s="108"/>
      <c r="TNR576" s="108"/>
      <c r="TNS576" s="108"/>
      <c r="TNT576" s="108"/>
      <c r="TNU576" s="108"/>
      <c r="TNV576" s="108"/>
      <c r="TNW576" s="108"/>
      <c r="TNX576" s="108"/>
      <c r="TNY576" s="108"/>
      <c r="TNZ576" s="108"/>
      <c r="TOA576" s="108"/>
      <c r="TOB576" s="108"/>
      <c r="TOC576" s="108"/>
      <c r="TOD576" s="108"/>
      <c r="TOE576" s="108"/>
      <c r="TOF576" s="108"/>
      <c r="TOG576" s="108"/>
      <c r="TOH576" s="108"/>
      <c r="TOI576" s="108"/>
      <c r="TOJ576" s="108"/>
      <c r="TOK576" s="108"/>
      <c r="TOL576" s="108"/>
      <c r="TOM576" s="108"/>
      <c r="TON576" s="108"/>
      <c r="TOO576" s="108"/>
      <c r="TOP576" s="108"/>
      <c r="TOQ576" s="108"/>
      <c r="TOR576" s="108"/>
      <c r="TOS576" s="108"/>
      <c r="TOT576" s="108"/>
      <c r="TOU576" s="108"/>
      <c r="TOV576" s="108"/>
      <c r="TOW576" s="108"/>
      <c r="TOX576" s="108"/>
      <c r="TOY576" s="108"/>
      <c r="TOZ576" s="108"/>
      <c r="TPA576" s="108"/>
      <c r="TPB576" s="108"/>
      <c r="TPC576" s="108"/>
      <c r="TPD576" s="108"/>
      <c r="TPE576" s="108"/>
      <c r="TPF576" s="108"/>
      <c r="TPG576" s="108"/>
      <c r="TPH576" s="108"/>
      <c r="TPI576" s="108"/>
      <c r="TPJ576" s="108"/>
      <c r="TPK576" s="108"/>
      <c r="TPL576" s="108"/>
      <c r="TPM576" s="108"/>
      <c r="TPN576" s="108"/>
      <c r="TPO576" s="108"/>
      <c r="TPP576" s="108"/>
      <c r="TPQ576" s="108"/>
      <c r="TPR576" s="108"/>
      <c r="TPS576" s="108"/>
      <c r="TPT576" s="108"/>
      <c r="TPU576" s="108"/>
      <c r="TPV576" s="108"/>
      <c r="TPW576" s="108"/>
      <c r="TPX576" s="108"/>
      <c r="TPY576" s="108"/>
      <c r="TPZ576" s="108"/>
      <c r="TQA576" s="108"/>
      <c r="TQB576" s="108"/>
      <c r="TQC576" s="108"/>
      <c r="TQD576" s="108"/>
      <c r="TQE576" s="108"/>
      <c r="TQF576" s="108"/>
      <c r="TQG576" s="108"/>
      <c r="TQH576" s="108"/>
      <c r="TQI576" s="108"/>
      <c r="TQJ576" s="108"/>
      <c r="TQK576" s="108"/>
      <c r="TQL576" s="108"/>
      <c r="TQM576" s="108"/>
      <c r="TQN576" s="108"/>
      <c r="TQO576" s="108"/>
      <c r="TQP576" s="108"/>
      <c r="TQQ576" s="108"/>
      <c r="TQR576" s="108"/>
      <c r="TQS576" s="108"/>
      <c r="TQT576" s="108"/>
      <c r="TQU576" s="108"/>
      <c r="TQV576" s="108"/>
      <c r="TQW576" s="108"/>
      <c r="TQX576" s="108"/>
      <c r="TQY576" s="108"/>
      <c r="TQZ576" s="108"/>
      <c r="TRA576" s="108"/>
      <c r="TRB576" s="108"/>
      <c r="TRC576" s="108"/>
      <c r="TRD576" s="108"/>
      <c r="TRE576" s="108"/>
      <c r="TRF576" s="108"/>
      <c r="TRG576" s="108"/>
      <c r="TRH576" s="108"/>
      <c r="TRI576" s="108"/>
      <c r="TRJ576" s="108"/>
      <c r="TRK576" s="108"/>
      <c r="TRL576" s="108"/>
      <c r="TRM576" s="108"/>
      <c r="TRN576" s="108"/>
      <c r="TRO576" s="108"/>
      <c r="TRP576" s="108"/>
      <c r="TRQ576" s="108"/>
      <c r="TRR576" s="108"/>
      <c r="TRS576" s="108"/>
      <c r="TRT576" s="108"/>
      <c r="TRU576" s="108"/>
      <c r="TRV576" s="108"/>
      <c r="TRW576" s="108"/>
      <c r="TRX576" s="108"/>
      <c r="TRY576" s="108"/>
      <c r="TRZ576" s="108"/>
      <c r="TSA576" s="108"/>
      <c r="TSB576" s="108"/>
      <c r="TSC576" s="108"/>
      <c r="TSD576" s="108"/>
      <c r="TSE576" s="108"/>
      <c r="TSF576" s="108"/>
      <c r="TSG576" s="108"/>
      <c r="TSH576" s="108"/>
      <c r="TSI576" s="108"/>
      <c r="TSJ576" s="108"/>
      <c r="TSK576" s="108"/>
      <c r="TSL576" s="108"/>
      <c r="TSM576" s="108"/>
      <c r="TSN576" s="108"/>
      <c r="TSO576" s="108"/>
      <c r="TSP576" s="108"/>
      <c r="TSQ576" s="108"/>
      <c r="TSR576" s="108"/>
      <c r="TSS576" s="108"/>
      <c r="TST576" s="108"/>
      <c r="TSU576" s="108"/>
      <c r="TSV576" s="108"/>
      <c r="TSW576" s="108"/>
      <c r="TSX576" s="108"/>
      <c r="TSY576" s="108"/>
      <c r="TSZ576" s="108"/>
      <c r="TTA576" s="108"/>
      <c r="TTB576" s="108"/>
      <c r="TTC576" s="108"/>
      <c r="TTD576" s="108"/>
      <c r="TTE576" s="108"/>
      <c r="TTF576" s="108"/>
      <c r="TTG576" s="108"/>
      <c r="TTH576" s="108"/>
      <c r="TTI576" s="108"/>
      <c r="TTJ576" s="108"/>
      <c r="TTK576" s="108"/>
      <c r="TTL576" s="108"/>
      <c r="TTM576" s="108"/>
      <c r="TTN576" s="108"/>
      <c r="TTO576" s="108"/>
      <c r="TTP576" s="108"/>
      <c r="TTQ576" s="108"/>
      <c r="TTR576" s="108"/>
      <c r="TTS576" s="108"/>
      <c r="TTT576" s="108"/>
      <c r="TTU576" s="108"/>
      <c r="TTV576" s="108"/>
      <c r="TTW576" s="108"/>
      <c r="TTX576" s="108"/>
      <c r="TTY576" s="108"/>
      <c r="TTZ576" s="108"/>
      <c r="TUA576" s="108"/>
      <c r="TUB576" s="108"/>
      <c r="TUC576" s="108"/>
      <c r="TUD576" s="108"/>
      <c r="TUE576" s="108"/>
      <c r="TUF576" s="108"/>
      <c r="TUG576" s="108"/>
      <c r="TUH576" s="108"/>
      <c r="TUI576" s="108"/>
      <c r="TUJ576" s="108"/>
      <c r="TUK576" s="108"/>
      <c r="TUL576" s="108"/>
      <c r="TUM576" s="108"/>
      <c r="TUN576" s="108"/>
      <c r="TUO576" s="108"/>
      <c r="TUP576" s="108"/>
      <c r="TUQ576" s="108"/>
      <c r="TUR576" s="108"/>
      <c r="TUS576" s="108"/>
      <c r="TUT576" s="108"/>
      <c r="TUU576" s="108"/>
      <c r="TUV576" s="108"/>
      <c r="TUW576" s="108"/>
      <c r="TUX576" s="108"/>
      <c r="TUY576" s="108"/>
      <c r="TUZ576" s="108"/>
      <c r="TVA576" s="108"/>
      <c r="TVB576" s="108"/>
      <c r="TVC576" s="108"/>
      <c r="TVD576" s="108"/>
      <c r="TVE576" s="108"/>
      <c r="TVF576" s="108"/>
      <c r="TVG576" s="108"/>
      <c r="TVH576" s="108"/>
      <c r="TVI576" s="108"/>
      <c r="TVJ576" s="108"/>
      <c r="TVK576" s="108"/>
      <c r="TVL576" s="108"/>
      <c r="TVM576" s="108"/>
      <c r="TVN576" s="108"/>
      <c r="TVO576" s="108"/>
      <c r="TVP576" s="108"/>
      <c r="TVQ576" s="108"/>
      <c r="TVR576" s="108"/>
      <c r="TVS576" s="108"/>
      <c r="TVT576" s="108"/>
      <c r="TVU576" s="108"/>
      <c r="TVV576" s="108"/>
      <c r="TVW576" s="108"/>
      <c r="TVX576" s="108"/>
      <c r="TVY576" s="108"/>
      <c r="TVZ576" s="108"/>
      <c r="TWA576" s="108"/>
      <c r="TWB576" s="108"/>
      <c r="TWC576" s="108"/>
      <c r="TWD576" s="108"/>
      <c r="TWE576" s="108"/>
      <c r="TWF576" s="108"/>
      <c r="TWG576" s="108"/>
      <c r="TWH576" s="108"/>
      <c r="TWI576" s="108"/>
      <c r="TWJ576" s="108"/>
      <c r="TWK576" s="108"/>
      <c r="TWL576" s="108"/>
      <c r="TWM576" s="108"/>
      <c r="TWN576" s="108"/>
      <c r="TWO576" s="108"/>
      <c r="TWP576" s="108"/>
      <c r="TWQ576" s="108"/>
      <c r="TWR576" s="108"/>
      <c r="TWS576" s="108"/>
      <c r="TWT576" s="108"/>
      <c r="TWU576" s="108"/>
      <c r="TWV576" s="108"/>
      <c r="TWW576" s="108"/>
      <c r="TWX576" s="108"/>
      <c r="TWY576" s="108"/>
      <c r="TWZ576" s="108"/>
      <c r="TXA576" s="108"/>
      <c r="TXB576" s="108"/>
      <c r="TXC576" s="108"/>
      <c r="TXD576" s="108"/>
      <c r="TXE576" s="108"/>
      <c r="TXF576" s="108"/>
      <c r="TXG576" s="108"/>
      <c r="TXH576" s="108"/>
      <c r="TXI576" s="108"/>
      <c r="TXJ576" s="108"/>
      <c r="TXK576" s="108"/>
      <c r="TXL576" s="108"/>
      <c r="TXM576" s="108"/>
      <c r="TXN576" s="108"/>
      <c r="TXO576" s="108"/>
      <c r="TXP576" s="108"/>
      <c r="TXQ576" s="108"/>
      <c r="TXR576" s="108"/>
      <c r="TXS576" s="108"/>
      <c r="TXT576" s="108"/>
      <c r="TXU576" s="108"/>
      <c r="TXV576" s="108"/>
      <c r="TXW576" s="108"/>
      <c r="TXX576" s="108"/>
      <c r="TXY576" s="108"/>
      <c r="TXZ576" s="108"/>
      <c r="TYA576" s="108"/>
      <c r="TYB576" s="108"/>
      <c r="TYC576" s="108"/>
      <c r="TYD576" s="108"/>
      <c r="TYE576" s="108"/>
      <c r="TYF576" s="108"/>
      <c r="TYG576" s="108"/>
      <c r="TYH576" s="108"/>
      <c r="TYI576" s="108"/>
      <c r="TYJ576" s="108"/>
      <c r="TYK576" s="108"/>
      <c r="TYL576" s="108"/>
      <c r="TYM576" s="108"/>
      <c r="TYN576" s="108"/>
      <c r="TYO576" s="108"/>
      <c r="TYP576" s="108"/>
      <c r="TYQ576" s="108"/>
      <c r="TYR576" s="108"/>
      <c r="TYS576" s="108"/>
      <c r="TYT576" s="108"/>
      <c r="TYU576" s="108"/>
      <c r="TYV576" s="108"/>
      <c r="TYW576" s="108"/>
      <c r="TYX576" s="108"/>
      <c r="TYY576" s="108"/>
      <c r="TYZ576" s="108"/>
      <c r="TZA576" s="108"/>
      <c r="TZB576" s="108"/>
      <c r="TZC576" s="108"/>
      <c r="TZD576" s="108"/>
      <c r="TZE576" s="108"/>
      <c r="TZF576" s="108"/>
      <c r="TZG576" s="108"/>
      <c r="TZH576" s="108"/>
      <c r="TZI576" s="108"/>
      <c r="TZJ576" s="108"/>
      <c r="TZK576" s="108"/>
      <c r="TZL576" s="108"/>
      <c r="TZM576" s="108"/>
      <c r="TZN576" s="108"/>
      <c r="TZO576" s="108"/>
      <c r="TZP576" s="108"/>
      <c r="TZQ576" s="108"/>
      <c r="TZR576" s="108"/>
      <c r="TZS576" s="108"/>
      <c r="TZT576" s="108"/>
      <c r="TZU576" s="108"/>
      <c r="TZV576" s="108"/>
      <c r="TZW576" s="108"/>
      <c r="TZX576" s="108"/>
      <c r="TZY576" s="108"/>
      <c r="TZZ576" s="108"/>
      <c r="UAA576" s="108"/>
      <c r="UAB576" s="108"/>
      <c r="UAC576" s="108"/>
      <c r="UAD576" s="108"/>
      <c r="UAE576" s="108"/>
      <c r="UAF576" s="108"/>
      <c r="UAG576" s="108"/>
      <c r="UAH576" s="108"/>
      <c r="UAI576" s="108"/>
      <c r="UAJ576" s="108"/>
      <c r="UAK576" s="108"/>
      <c r="UAL576" s="108"/>
      <c r="UAM576" s="108"/>
      <c r="UAN576" s="108"/>
      <c r="UAO576" s="108"/>
      <c r="UAP576" s="108"/>
      <c r="UAQ576" s="108"/>
      <c r="UAR576" s="108"/>
      <c r="UAS576" s="108"/>
      <c r="UAT576" s="108"/>
      <c r="UAU576" s="108"/>
      <c r="UAV576" s="108"/>
      <c r="UAW576" s="108"/>
      <c r="UAX576" s="108"/>
      <c r="UAY576" s="108"/>
      <c r="UAZ576" s="108"/>
      <c r="UBA576" s="108"/>
      <c r="UBB576" s="108"/>
      <c r="UBC576" s="108"/>
      <c r="UBD576" s="108"/>
      <c r="UBE576" s="108"/>
      <c r="UBF576" s="108"/>
      <c r="UBG576" s="108"/>
      <c r="UBH576" s="108"/>
      <c r="UBI576" s="108"/>
      <c r="UBJ576" s="108"/>
      <c r="UBK576" s="108"/>
      <c r="UBL576" s="108"/>
      <c r="UBM576" s="108"/>
      <c r="UBN576" s="108"/>
      <c r="UBO576" s="108"/>
      <c r="UBP576" s="108"/>
      <c r="UBQ576" s="108"/>
      <c r="UBR576" s="108"/>
      <c r="UBS576" s="108"/>
      <c r="UBT576" s="108"/>
      <c r="UBU576" s="108"/>
      <c r="UBV576" s="108"/>
      <c r="UBW576" s="108"/>
      <c r="UBX576" s="108"/>
      <c r="UBY576" s="108"/>
      <c r="UBZ576" s="108"/>
      <c r="UCA576" s="108"/>
      <c r="UCB576" s="108"/>
      <c r="UCC576" s="108"/>
      <c r="UCD576" s="108"/>
      <c r="UCE576" s="108"/>
      <c r="UCF576" s="108"/>
      <c r="UCG576" s="108"/>
      <c r="UCH576" s="108"/>
      <c r="UCI576" s="108"/>
      <c r="UCJ576" s="108"/>
      <c r="UCK576" s="108"/>
      <c r="UCL576" s="108"/>
      <c r="UCM576" s="108"/>
      <c r="UCN576" s="108"/>
      <c r="UCO576" s="108"/>
      <c r="UCP576" s="108"/>
      <c r="UCQ576" s="108"/>
      <c r="UCR576" s="108"/>
      <c r="UCS576" s="108"/>
      <c r="UCT576" s="108"/>
      <c r="UCU576" s="108"/>
      <c r="UCV576" s="108"/>
      <c r="UCW576" s="108"/>
      <c r="UCX576" s="108"/>
      <c r="UCY576" s="108"/>
      <c r="UCZ576" s="108"/>
      <c r="UDA576" s="108"/>
      <c r="UDB576" s="108"/>
      <c r="UDC576" s="108"/>
      <c r="UDD576" s="108"/>
      <c r="UDE576" s="108"/>
      <c r="UDF576" s="108"/>
      <c r="UDG576" s="108"/>
      <c r="UDH576" s="108"/>
      <c r="UDI576" s="108"/>
      <c r="UDJ576" s="108"/>
      <c r="UDK576" s="108"/>
      <c r="UDL576" s="108"/>
      <c r="UDM576" s="108"/>
      <c r="UDN576" s="108"/>
      <c r="UDO576" s="108"/>
      <c r="UDP576" s="108"/>
      <c r="UDQ576" s="108"/>
      <c r="UDR576" s="108"/>
      <c r="UDS576" s="108"/>
      <c r="UDT576" s="108"/>
      <c r="UDU576" s="108"/>
      <c r="UDV576" s="108"/>
      <c r="UDW576" s="108"/>
      <c r="UDX576" s="108"/>
      <c r="UDY576" s="108"/>
      <c r="UDZ576" s="108"/>
      <c r="UEA576" s="108"/>
      <c r="UEB576" s="108"/>
      <c r="UEC576" s="108"/>
      <c r="UED576" s="108"/>
      <c r="UEE576" s="108"/>
      <c r="UEF576" s="108"/>
      <c r="UEG576" s="108"/>
      <c r="UEH576" s="108"/>
      <c r="UEI576" s="108"/>
      <c r="UEJ576" s="108"/>
      <c r="UEK576" s="108"/>
      <c r="UEL576" s="108"/>
      <c r="UEM576" s="108"/>
      <c r="UEN576" s="108"/>
      <c r="UEO576" s="108"/>
      <c r="UEP576" s="108"/>
      <c r="UEQ576" s="108"/>
      <c r="UER576" s="108"/>
      <c r="UES576" s="108"/>
      <c r="UET576" s="108"/>
      <c r="UEU576" s="108"/>
      <c r="UEV576" s="108"/>
      <c r="UEW576" s="108"/>
      <c r="UEX576" s="108"/>
      <c r="UEY576" s="108"/>
      <c r="UEZ576" s="108"/>
      <c r="UFA576" s="108"/>
      <c r="UFB576" s="108"/>
      <c r="UFC576" s="108"/>
      <c r="UFD576" s="108"/>
      <c r="UFE576" s="108"/>
      <c r="UFF576" s="108"/>
      <c r="UFG576" s="108"/>
      <c r="UFH576" s="108"/>
      <c r="UFI576" s="108"/>
      <c r="UFJ576" s="108"/>
      <c r="UFK576" s="108"/>
      <c r="UFL576" s="108"/>
      <c r="UFM576" s="108"/>
      <c r="UFN576" s="108"/>
      <c r="UFO576" s="108"/>
      <c r="UFP576" s="108"/>
      <c r="UFQ576" s="108"/>
      <c r="UFR576" s="108"/>
      <c r="UFS576" s="108"/>
      <c r="UFT576" s="108"/>
      <c r="UFU576" s="108"/>
      <c r="UFV576" s="108"/>
      <c r="UFW576" s="108"/>
      <c r="UFX576" s="108"/>
      <c r="UFY576" s="108"/>
      <c r="UFZ576" s="108"/>
      <c r="UGA576" s="108"/>
      <c r="UGB576" s="108"/>
      <c r="UGC576" s="108"/>
      <c r="UGD576" s="108"/>
      <c r="UGE576" s="108"/>
      <c r="UGF576" s="108"/>
      <c r="UGG576" s="108"/>
      <c r="UGH576" s="108"/>
      <c r="UGI576" s="108"/>
      <c r="UGJ576" s="108"/>
      <c r="UGK576" s="108"/>
      <c r="UGL576" s="108"/>
      <c r="UGM576" s="108"/>
      <c r="UGN576" s="108"/>
      <c r="UGO576" s="108"/>
      <c r="UGP576" s="108"/>
      <c r="UGQ576" s="108"/>
      <c r="UGR576" s="108"/>
      <c r="UGS576" s="108"/>
      <c r="UGT576" s="108"/>
      <c r="UGU576" s="108"/>
      <c r="UGV576" s="108"/>
      <c r="UGW576" s="108"/>
      <c r="UGX576" s="108"/>
      <c r="UGY576" s="108"/>
      <c r="UGZ576" s="108"/>
      <c r="UHA576" s="108"/>
      <c r="UHB576" s="108"/>
      <c r="UHC576" s="108"/>
      <c r="UHD576" s="108"/>
      <c r="UHE576" s="108"/>
      <c r="UHF576" s="108"/>
      <c r="UHG576" s="108"/>
      <c r="UHH576" s="108"/>
      <c r="UHI576" s="108"/>
      <c r="UHJ576" s="108"/>
      <c r="UHK576" s="108"/>
      <c r="UHL576" s="108"/>
      <c r="UHM576" s="108"/>
      <c r="UHN576" s="108"/>
      <c r="UHO576" s="108"/>
      <c r="UHP576" s="108"/>
      <c r="UHQ576" s="108"/>
      <c r="UHR576" s="108"/>
      <c r="UHS576" s="108"/>
      <c r="UHT576" s="108"/>
      <c r="UHU576" s="108"/>
      <c r="UHV576" s="108"/>
      <c r="UHW576" s="108"/>
      <c r="UHX576" s="108"/>
      <c r="UHY576" s="108"/>
      <c r="UHZ576" s="108"/>
      <c r="UIA576" s="108"/>
      <c r="UIB576" s="108"/>
      <c r="UIC576" s="108"/>
      <c r="UID576" s="108"/>
      <c r="UIE576" s="108"/>
      <c r="UIF576" s="108"/>
      <c r="UIG576" s="108"/>
      <c r="UIH576" s="108"/>
      <c r="UII576" s="108"/>
      <c r="UIJ576" s="108"/>
      <c r="UIK576" s="108"/>
      <c r="UIL576" s="108"/>
      <c r="UIM576" s="108"/>
      <c r="UIN576" s="108"/>
      <c r="UIO576" s="108"/>
      <c r="UIP576" s="108"/>
      <c r="UIQ576" s="108"/>
      <c r="UIR576" s="108"/>
      <c r="UIS576" s="108"/>
      <c r="UIT576" s="108"/>
      <c r="UIU576" s="108"/>
      <c r="UIV576" s="108"/>
      <c r="UIW576" s="108"/>
      <c r="UIX576" s="108"/>
      <c r="UIY576" s="108"/>
      <c r="UIZ576" s="108"/>
      <c r="UJA576" s="108"/>
      <c r="UJB576" s="108"/>
      <c r="UJC576" s="108"/>
      <c r="UJD576" s="108"/>
      <c r="UJE576" s="108"/>
      <c r="UJF576" s="108"/>
      <c r="UJG576" s="108"/>
      <c r="UJH576" s="108"/>
      <c r="UJI576" s="108"/>
      <c r="UJJ576" s="108"/>
      <c r="UJK576" s="108"/>
      <c r="UJL576" s="108"/>
      <c r="UJM576" s="108"/>
      <c r="UJN576" s="108"/>
      <c r="UJO576" s="108"/>
      <c r="UJP576" s="108"/>
      <c r="UJQ576" s="108"/>
      <c r="UJR576" s="108"/>
      <c r="UJS576" s="108"/>
      <c r="UJT576" s="108"/>
      <c r="UJU576" s="108"/>
      <c r="UJV576" s="108"/>
      <c r="UJW576" s="108"/>
      <c r="UJX576" s="108"/>
      <c r="UJY576" s="108"/>
      <c r="UJZ576" s="108"/>
      <c r="UKA576" s="108"/>
      <c r="UKB576" s="108"/>
      <c r="UKC576" s="108"/>
      <c r="UKD576" s="108"/>
      <c r="UKE576" s="108"/>
      <c r="UKF576" s="108"/>
      <c r="UKG576" s="108"/>
      <c r="UKH576" s="108"/>
      <c r="UKI576" s="108"/>
      <c r="UKJ576" s="108"/>
      <c r="UKK576" s="108"/>
      <c r="UKL576" s="108"/>
      <c r="UKM576" s="108"/>
      <c r="UKN576" s="108"/>
      <c r="UKO576" s="108"/>
      <c r="UKP576" s="108"/>
      <c r="UKQ576" s="108"/>
      <c r="UKR576" s="108"/>
      <c r="UKS576" s="108"/>
      <c r="UKT576" s="108"/>
      <c r="UKU576" s="108"/>
      <c r="UKV576" s="108"/>
      <c r="UKW576" s="108"/>
      <c r="UKX576" s="108"/>
      <c r="UKY576" s="108"/>
      <c r="UKZ576" s="108"/>
      <c r="ULA576" s="108"/>
      <c r="ULB576" s="108"/>
      <c r="ULC576" s="108"/>
      <c r="ULD576" s="108"/>
      <c r="ULE576" s="108"/>
      <c r="ULF576" s="108"/>
      <c r="ULG576" s="108"/>
      <c r="ULH576" s="108"/>
      <c r="ULI576" s="108"/>
      <c r="ULJ576" s="108"/>
      <c r="ULK576" s="108"/>
      <c r="ULL576" s="108"/>
      <c r="ULM576" s="108"/>
      <c r="ULN576" s="108"/>
      <c r="ULO576" s="108"/>
      <c r="ULP576" s="108"/>
      <c r="ULQ576" s="108"/>
      <c r="ULR576" s="108"/>
      <c r="ULS576" s="108"/>
      <c r="ULT576" s="108"/>
      <c r="ULU576" s="108"/>
      <c r="ULV576" s="108"/>
      <c r="ULW576" s="108"/>
      <c r="ULX576" s="108"/>
      <c r="ULY576" s="108"/>
      <c r="ULZ576" s="108"/>
      <c r="UMA576" s="108"/>
      <c r="UMB576" s="108"/>
      <c r="UMC576" s="108"/>
      <c r="UMD576" s="108"/>
      <c r="UME576" s="108"/>
      <c r="UMF576" s="108"/>
      <c r="UMG576" s="108"/>
      <c r="UMH576" s="108"/>
      <c r="UMI576" s="108"/>
      <c r="UMJ576" s="108"/>
      <c r="UMK576" s="108"/>
      <c r="UML576" s="108"/>
      <c r="UMM576" s="108"/>
      <c r="UMN576" s="108"/>
      <c r="UMO576" s="108"/>
      <c r="UMP576" s="108"/>
      <c r="UMQ576" s="108"/>
      <c r="UMR576" s="108"/>
      <c r="UMS576" s="108"/>
      <c r="UMT576" s="108"/>
      <c r="UMU576" s="108"/>
      <c r="UMV576" s="108"/>
      <c r="UMW576" s="108"/>
      <c r="UMX576" s="108"/>
      <c r="UMY576" s="108"/>
      <c r="UMZ576" s="108"/>
      <c r="UNA576" s="108"/>
      <c r="UNB576" s="108"/>
      <c r="UNC576" s="108"/>
      <c r="UND576" s="108"/>
      <c r="UNE576" s="108"/>
      <c r="UNF576" s="108"/>
      <c r="UNG576" s="108"/>
      <c r="UNH576" s="108"/>
      <c r="UNI576" s="108"/>
      <c r="UNJ576" s="108"/>
      <c r="UNK576" s="108"/>
      <c r="UNL576" s="108"/>
      <c r="UNM576" s="108"/>
      <c r="UNN576" s="108"/>
      <c r="UNO576" s="108"/>
      <c r="UNP576" s="108"/>
      <c r="UNQ576" s="108"/>
      <c r="UNR576" s="108"/>
      <c r="UNS576" s="108"/>
      <c r="UNT576" s="108"/>
      <c r="UNU576" s="108"/>
      <c r="UNV576" s="108"/>
      <c r="UNW576" s="108"/>
      <c r="UNX576" s="108"/>
      <c r="UNY576" s="108"/>
      <c r="UNZ576" s="108"/>
      <c r="UOA576" s="108"/>
      <c r="UOB576" s="108"/>
      <c r="UOC576" s="108"/>
      <c r="UOD576" s="108"/>
      <c r="UOE576" s="108"/>
      <c r="UOF576" s="108"/>
      <c r="UOG576" s="108"/>
      <c r="UOH576" s="108"/>
      <c r="UOI576" s="108"/>
      <c r="UOJ576" s="108"/>
      <c r="UOK576" s="108"/>
      <c r="UOL576" s="108"/>
      <c r="UOM576" s="108"/>
      <c r="UON576" s="108"/>
      <c r="UOO576" s="108"/>
      <c r="UOP576" s="108"/>
      <c r="UOQ576" s="108"/>
      <c r="UOR576" s="108"/>
      <c r="UOS576" s="108"/>
      <c r="UOT576" s="108"/>
      <c r="UOU576" s="108"/>
      <c r="UOV576" s="108"/>
      <c r="UOW576" s="108"/>
      <c r="UOX576" s="108"/>
      <c r="UOY576" s="108"/>
      <c r="UOZ576" s="108"/>
      <c r="UPA576" s="108"/>
      <c r="UPB576" s="108"/>
      <c r="UPC576" s="108"/>
      <c r="UPD576" s="108"/>
      <c r="UPE576" s="108"/>
      <c r="UPF576" s="108"/>
      <c r="UPG576" s="108"/>
      <c r="UPH576" s="108"/>
      <c r="UPI576" s="108"/>
      <c r="UPJ576" s="108"/>
      <c r="UPK576" s="108"/>
      <c r="UPL576" s="108"/>
      <c r="UPM576" s="108"/>
      <c r="UPN576" s="108"/>
      <c r="UPO576" s="108"/>
      <c r="UPP576" s="108"/>
      <c r="UPQ576" s="108"/>
      <c r="UPR576" s="108"/>
      <c r="UPS576" s="108"/>
      <c r="UPT576" s="108"/>
      <c r="UPU576" s="108"/>
      <c r="UPV576" s="108"/>
      <c r="UPW576" s="108"/>
      <c r="UPX576" s="108"/>
      <c r="UPY576" s="108"/>
      <c r="UPZ576" s="108"/>
      <c r="UQA576" s="108"/>
      <c r="UQB576" s="108"/>
      <c r="UQC576" s="108"/>
      <c r="UQD576" s="108"/>
      <c r="UQE576" s="108"/>
      <c r="UQF576" s="108"/>
      <c r="UQG576" s="108"/>
      <c r="UQH576" s="108"/>
      <c r="UQI576" s="108"/>
      <c r="UQJ576" s="108"/>
      <c r="UQK576" s="108"/>
      <c r="UQL576" s="108"/>
      <c r="UQM576" s="108"/>
      <c r="UQN576" s="108"/>
      <c r="UQO576" s="108"/>
      <c r="UQP576" s="108"/>
      <c r="UQQ576" s="108"/>
      <c r="UQR576" s="108"/>
      <c r="UQS576" s="108"/>
      <c r="UQT576" s="108"/>
      <c r="UQU576" s="108"/>
      <c r="UQV576" s="108"/>
      <c r="UQW576" s="108"/>
      <c r="UQX576" s="108"/>
      <c r="UQY576" s="108"/>
      <c r="UQZ576" s="108"/>
      <c r="URA576" s="108"/>
      <c r="URB576" s="108"/>
      <c r="URC576" s="108"/>
      <c r="URD576" s="108"/>
      <c r="URE576" s="108"/>
      <c r="URF576" s="108"/>
      <c r="URG576" s="108"/>
      <c r="URH576" s="108"/>
      <c r="URI576" s="108"/>
      <c r="URJ576" s="108"/>
      <c r="URK576" s="108"/>
      <c r="URL576" s="108"/>
      <c r="URM576" s="108"/>
      <c r="URN576" s="108"/>
      <c r="URO576" s="108"/>
      <c r="URP576" s="108"/>
      <c r="URQ576" s="108"/>
      <c r="URR576" s="108"/>
      <c r="URS576" s="108"/>
      <c r="URT576" s="108"/>
      <c r="URU576" s="108"/>
      <c r="URV576" s="108"/>
      <c r="URW576" s="108"/>
      <c r="URX576" s="108"/>
      <c r="URY576" s="108"/>
      <c r="URZ576" s="108"/>
      <c r="USA576" s="108"/>
      <c r="USB576" s="108"/>
      <c r="USC576" s="108"/>
      <c r="USD576" s="108"/>
      <c r="USE576" s="108"/>
      <c r="USF576" s="108"/>
      <c r="USG576" s="108"/>
      <c r="USH576" s="108"/>
      <c r="USI576" s="108"/>
      <c r="USJ576" s="108"/>
      <c r="USK576" s="108"/>
      <c r="USL576" s="108"/>
      <c r="USM576" s="108"/>
      <c r="USN576" s="108"/>
      <c r="USO576" s="108"/>
      <c r="USP576" s="108"/>
      <c r="USQ576" s="108"/>
      <c r="USR576" s="108"/>
      <c r="USS576" s="108"/>
      <c r="UST576" s="108"/>
      <c r="USU576" s="108"/>
      <c r="USV576" s="108"/>
      <c r="USW576" s="108"/>
      <c r="USX576" s="108"/>
      <c r="USY576" s="108"/>
      <c r="USZ576" s="108"/>
      <c r="UTA576" s="108"/>
      <c r="UTB576" s="108"/>
      <c r="UTC576" s="108"/>
      <c r="UTD576" s="108"/>
      <c r="UTE576" s="108"/>
      <c r="UTF576" s="108"/>
      <c r="UTG576" s="108"/>
      <c r="UTH576" s="108"/>
      <c r="UTI576" s="108"/>
      <c r="UTJ576" s="108"/>
      <c r="UTK576" s="108"/>
      <c r="UTL576" s="108"/>
      <c r="UTM576" s="108"/>
      <c r="UTN576" s="108"/>
      <c r="UTO576" s="108"/>
      <c r="UTP576" s="108"/>
      <c r="UTQ576" s="108"/>
      <c r="UTR576" s="108"/>
      <c r="UTS576" s="108"/>
      <c r="UTT576" s="108"/>
      <c r="UTU576" s="108"/>
      <c r="UTV576" s="108"/>
      <c r="UTW576" s="108"/>
      <c r="UTX576" s="108"/>
      <c r="UTY576" s="108"/>
      <c r="UTZ576" s="108"/>
      <c r="UUA576" s="108"/>
      <c r="UUB576" s="108"/>
      <c r="UUC576" s="108"/>
      <c r="UUD576" s="108"/>
      <c r="UUE576" s="108"/>
      <c r="UUF576" s="108"/>
      <c r="UUG576" s="108"/>
      <c r="UUH576" s="108"/>
      <c r="UUI576" s="108"/>
      <c r="UUJ576" s="108"/>
      <c r="UUK576" s="108"/>
      <c r="UUL576" s="108"/>
      <c r="UUM576" s="108"/>
      <c r="UUN576" s="108"/>
      <c r="UUO576" s="108"/>
      <c r="UUP576" s="108"/>
      <c r="UUQ576" s="108"/>
      <c r="UUR576" s="108"/>
      <c r="UUS576" s="108"/>
      <c r="UUT576" s="108"/>
      <c r="UUU576" s="108"/>
      <c r="UUV576" s="108"/>
      <c r="UUW576" s="108"/>
      <c r="UUX576" s="108"/>
      <c r="UUY576" s="108"/>
      <c r="UUZ576" s="108"/>
      <c r="UVA576" s="108"/>
      <c r="UVB576" s="108"/>
      <c r="UVC576" s="108"/>
      <c r="UVD576" s="108"/>
      <c r="UVE576" s="108"/>
      <c r="UVF576" s="108"/>
      <c r="UVG576" s="108"/>
      <c r="UVH576" s="108"/>
      <c r="UVI576" s="108"/>
      <c r="UVJ576" s="108"/>
      <c r="UVK576" s="108"/>
      <c r="UVL576" s="108"/>
      <c r="UVM576" s="108"/>
      <c r="UVN576" s="108"/>
      <c r="UVO576" s="108"/>
      <c r="UVP576" s="108"/>
      <c r="UVQ576" s="108"/>
      <c r="UVR576" s="108"/>
      <c r="UVS576" s="108"/>
      <c r="UVT576" s="108"/>
      <c r="UVU576" s="108"/>
      <c r="UVV576" s="108"/>
      <c r="UVW576" s="108"/>
      <c r="UVX576" s="108"/>
      <c r="UVY576" s="108"/>
      <c r="UVZ576" s="108"/>
      <c r="UWA576" s="108"/>
      <c r="UWB576" s="108"/>
      <c r="UWC576" s="108"/>
      <c r="UWD576" s="108"/>
      <c r="UWE576" s="108"/>
      <c r="UWF576" s="108"/>
      <c r="UWG576" s="108"/>
      <c r="UWH576" s="108"/>
      <c r="UWI576" s="108"/>
      <c r="UWJ576" s="108"/>
      <c r="UWK576" s="108"/>
      <c r="UWL576" s="108"/>
      <c r="UWM576" s="108"/>
      <c r="UWN576" s="108"/>
      <c r="UWO576" s="108"/>
      <c r="UWP576" s="108"/>
      <c r="UWQ576" s="108"/>
      <c r="UWR576" s="108"/>
      <c r="UWS576" s="108"/>
      <c r="UWT576" s="108"/>
      <c r="UWU576" s="108"/>
      <c r="UWV576" s="108"/>
      <c r="UWW576" s="108"/>
      <c r="UWX576" s="108"/>
      <c r="UWY576" s="108"/>
      <c r="UWZ576" s="108"/>
      <c r="UXA576" s="108"/>
      <c r="UXB576" s="108"/>
      <c r="UXC576" s="108"/>
      <c r="UXD576" s="108"/>
      <c r="UXE576" s="108"/>
      <c r="UXF576" s="108"/>
      <c r="UXG576" s="108"/>
      <c r="UXH576" s="108"/>
      <c r="UXI576" s="108"/>
      <c r="UXJ576" s="108"/>
      <c r="UXK576" s="108"/>
      <c r="UXL576" s="108"/>
      <c r="UXM576" s="108"/>
      <c r="UXN576" s="108"/>
      <c r="UXO576" s="108"/>
      <c r="UXP576" s="108"/>
      <c r="UXQ576" s="108"/>
      <c r="UXR576" s="108"/>
      <c r="UXS576" s="108"/>
      <c r="UXT576" s="108"/>
      <c r="UXU576" s="108"/>
      <c r="UXV576" s="108"/>
      <c r="UXW576" s="108"/>
      <c r="UXX576" s="108"/>
      <c r="UXY576" s="108"/>
      <c r="UXZ576" s="108"/>
      <c r="UYA576" s="108"/>
      <c r="UYB576" s="108"/>
      <c r="UYC576" s="108"/>
      <c r="UYD576" s="108"/>
      <c r="UYE576" s="108"/>
      <c r="UYF576" s="108"/>
      <c r="UYG576" s="108"/>
      <c r="UYH576" s="108"/>
      <c r="UYI576" s="108"/>
      <c r="UYJ576" s="108"/>
      <c r="UYK576" s="108"/>
      <c r="UYL576" s="108"/>
      <c r="UYM576" s="108"/>
      <c r="UYN576" s="108"/>
      <c r="UYO576" s="108"/>
      <c r="UYP576" s="108"/>
      <c r="UYQ576" s="108"/>
      <c r="UYR576" s="108"/>
      <c r="UYS576" s="108"/>
      <c r="UYT576" s="108"/>
      <c r="UYU576" s="108"/>
      <c r="UYV576" s="108"/>
      <c r="UYW576" s="108"/>
      <c r="UYX576" s="108"/>
      <c r="UYY576" s="108"/>
      <c r="UYZ576" s="108"/>
      <c r="UZA576" s="108"/>
      <c r="UZB576" s="108"/>
      <c r="UZC576" s="108"/>
      <c r="UZD576" s="108"/>
      <c r="UZE576" s="108"/>
      <c r="UZF576" s="108"/>
      <c r="UZG576" s="108"/>
      <c r="UZH576" s="108"/>
      <c r="UZI576" s="108"/>
      <c r="UZJ576" s="108"/>
      <c r="UZK576" s="108"/>
      <c r="UZL576" s="108"/>
      <c r="UZM576" s="108"/>
      <c r="UZN576" s="108"/>
      <c r="UZO576" s="108"/>
      <c r="UZP576" s="108"/>
      <c r="UZQ576" s="108"/>
      <c r="UZR576" s="108"/>
      <c r="UZS576" s="108"/>
      <c r="UZT576" s="108"/>
      <c r="UZU576" s="108"/>
      <c r="UZV576" s="108"/>
      <c r="UZW576" s="108"/>
      <c r="UZX576" s="108"/>
      <c r="UZY576" s="108"/>
      <c r="UZZ576" s="108"/>
      <c r="VAA576" s="108"/>
      <c r="VAB576" s="108"/>
      <c r="VAC576" s="108"/>
      <c r="VAD576" s="108"/>
      <c r="VAE576" s="108"/>
      <c r="VAF576" s="108"/>
      <c r="VAG576" s="108"/>
      <c r="VAH576" s="108"/>
      <c r="VAI576" s="108"/>
      <c r="VAJ576" s="108"/>
      <c r="VAK576" s="108"/>
      <c r="VAL576" s="108"/>
      <c r="VAM576" s="108"/>
      <c r="VAN576" s="108"/>
      <c r="VAO576" s="108"/>
      <c r="VAP576" s="108"/>
      <c r="VAQ576" s="108"/>
      <c r="VAR576" s="108"/>
      <c r="VAS576" s="108"/>
      <c r="VAT576" s="108"/>
      <c r="VAU576" s="108"/>
      <c r="VAV576" s="108"/>
      <c r="VAW576" s="108"/>
      <c r="VAX576" s="108"/>
      <c r="VAY576" s="108"/>
      <c r="VAZ576" s="108"/>
      <c r="VBA576" s="108"/>
      <c r="VBB576" s="108"/>
      <c r="VBC576" s="108"/>
      <c r="VBD576" s="108"/>
      <c r="VBE576" s="108"/>
      <c r="VBF576" s="108"/>
      <c r="VBG576" s="108"/>
      <c r="VBH576" s="108"/>
      <c r="VBI576" s="108"/>
      <c r="VBJ576" s="108"/>
      <c r="VBK576" s="108"/>
      <c r="VBL576" s="108"/>
      <c r="VBM576" s="108"/>
      <c r="VBN576" s="108"/>
      <c r="VBO576" s="108"/>
      <c r="VBP576" s="108"/>
      <c r="VBQ576" s="108"/>
      <c r="VBR576" s="108"/>
      <c r="VBS576" s="108"/>
      <c r="VBT576" s="108"/>
      <c r="VBU576" s="108"/>
      <c r="VBV576" s="108"/>
      <c r="VBW576" s="108"/>
      <c r="VBX576" s="108"/>
      <c r="VBY576" s="108"/>
      <c r="VBZ576" s="108"/>
      <c r="VCA576" s="108"/>
      <c r="VCB576" s="108"/>
      <c r="VCC576" s="108"/>
      <c r="VCD576" s="108"/>
      <c r="VCE576" s="108"/>
      <c r="VCF576" s="108"/>
      <c r="VCG576" s="108"/>
      <c r="VCH576" s="108"/>
      <c r="VCI576" s="108"/>
      <c r="VCJ576" s="108"/>
      <c r="VCK576" s="108"/>
      <c r="VCL576" s="108"/>
      <c r="VCM576" s="108"/>
      <c r="VCN576" s="108"/>
      <c r="VCO576" s="108"/>
      <c r="VCP576" s="108"/>
      <c r="VCQ576" s="108"/>
      <c r="VCR576" s="108"/>
      <c r="VCS576" s="108"/>
      <c r="VCT576" s="108"/>
      <c r="VCU576" s="108"/>
      <c r="VCV576" s="108"/>
      <c r="VCW576" s="108"/>
      <c r="VCX576" s="108"/>
      <c r="VCY576" s="108"/>
      <c r="VCZ576" s="108"/>
      <c r="VDA576" s="108"/>
      <c r="VDB576" s="108"/>
      <c r="VDC576" s="108"/>
      <c r="VDD576" s="108"/>
      <c r="VDE576" s="108"/>
      <c r="VDF576" s="108"/>
      <c r="VDG576" s="108"/>
      <c r="VDH576" s="108"/>
      <c r="VDI576" s="108"/>
      <c r="VDJ576" s="108"/>
      <c r="VDK576" s="108"/>
      <c r="VDL576" s="108"/>
      <c r="VDM576" s="108"/>
      <c r="VDN576" s="108"/>
      <c r="VDO576" s="108"/>
      <c r="VDP576" s="108"/>
      <c r="VDQ576" s="108"/>
      <c r="VDR576" s="108"/>
      <c r="VDS576" s="108"/>
      <c r="VDT576" s="108"/>
      <c r="VDU576" s="108"/>
      <c r="VDV576" s="108"/>
      <c r="VDW576" s="108"/>
      <c r="VDX576" s="108"/>
      <c r="VDY576" s="108"/>
      <c r="VDZ576" s="108"/>
      <c r="VEA576" s="108"/>
      <c r="VEB576" s="108"/>
      <c r="VEC576" s="108"/>
      <c r="VED576" s="108"/>
      <c r="VEE576" s="108"/>
      <c r="VEF576" s="108"/>
      <c r="VEG576" s="108"/>
      <c r="VEH576" s="108"/>
      <c r="VEI576" s="108"/>
      <c r="VEJ576" s="108"/>
      <c r="VEK576" s="108"/>
      <c r="VEL576" s="108"/>
      <c r="VEM576" s="108"/>
      <c r="VEN576" s="108"/>
      <c r="VEO576" s="108"/>
      <c r="VEP576" s="108"/>
      <c r="VEQ576" s="108"/>
      <c r="VER576" s="108"/>
      <c r="VES576" s="108"/>
      <c r="VET576" s="108"/>
      <c r="VEU576" s="108"/>
      <c r="VEV576" s="108"/>
      <c r="VEW576" s="108"/>
      <c r="VEX576" s="108"/>
      <c r="VEY576" s="108"/>
      <c r="VEZ576" s="108"/>
      <c r="VFA576" s="108"/>
      <c r="VFB576" s="108"/>
      <c r="VFC576" s="108"/>
      <c r="VFD576" s="108"/>
      <c r="VFE576" s="108"/>
      <c r="VFF576" s="108"/>
      <c r="VFG576" s="108"/>
      <c r="VFH576" s="108"/>
      <c r="VFI576" s="108"/>
      <c r="VFJ576" s="108"/>
      <c r="VFK576" s="108"/>
      <c r="VFL576" s="108"/>
      <c r="VFM576" s="108"/>
      <c r="VFN576" s="108"/>
      <c r="VFO576" s="108"/>
      <c r="VFP576" s="108"/>
      <c r="VFQ576" s="108"/>
      <c r="VFR576" s="108"/>
      <c r="VFS576" s="108"/>
      <c r="VFT576" s="108"/>
      <c r="VFU576" s="108"/>
      <c r="VFV576" s="108"/>
      <c r="VFW576" s="108"/>
      <c r="VFX576" s="108"/>
      <c r="VFY576" s="108"/>
      <c r="VFZ576" s="108"/>
      <c r="VGA576" s="108"/>
      <c r="VGB576" s="108"/>
      <c r="VGC576" s="108"/>
      <c r="VGD576" s="108"/>
      <c r="VGE576" s="108"/>
      <c r="VGF576" s="108"/>
      <c r="VGG576" s="108"/>
      <c r="VGH576" s="108"/>
      <c r="VGI576" s="108"/>
      <c r="VGJ576" s="108"/>
      <c r="VGK576" s="108"/>
      <c r="VGL576" s="108"/>
      <c r="VGM576" s="108"/>
      <c r="VGN576" s="108"/>
      <c r="VGO576" s="108"/>
      <c r="VGP576" s="108"/>
      <c r="VGQ576" s="108"/>
      <c r="VGR576" s="108"/>
      <c r="VGS576" s="108"/>
      <c r="VGT576" s="108"/>
      <c r="VGU576" s="108"/>
      <c r="VGV576" s="108"/>
      <c r="VGW576" s="108"/>
      <c r="VGX576" s="108"/>
      <c r="VGY576" s="108"/>
      <c r="VGZ576" s="108"/>
      <c r="VHA576" s="108"/>
      <c r="VHB576" s="108"/>
      <c r="VHC576" s="108"/>
      <c r="VHD576" s="108"/>
      <c r="VHE576" s="108"/>
      <c r="VHF576" s="108"/>
      <c r="VHG576" s="108"/>
      <c r="VHH576" s="108"/>
      <c r="VHI576" s="108"/>
      <c r="VHJ576" s="108"/>
      <c r="VHK576" s="108"/>
      <c r="VHL576" s="108"/>
      <c r="VHM576" s="108"/>
      <c r="VHN576" s="108"/>
      <c r="VHO576" s="108"/>
      <c r="VHP576" s="108"/>
      <c r="VHQ576" s="108"/>
      <c r="VHR576" s="108"/>
      <c r="VHS576" s="108"/>
      <c r="VHT576" s="108"/>
      <c r="VHU576" s="108"/>
      <c r="VHV576" s="108"/>
      <c r="VHW576" s="108"/>
      <c r="VHX576" s="108"/>
      <c r="VHY576" s="108"/>
      <c r="VHZ576" s="108"/>
      <c r="VIA576" s="108"/>
      <c r="VIB576" s="108"/>
      <c r="VIC576" s="108"/>
      <c r="VID576" s="108"/>
      <c r="VIE576" s="108"/>
      <c r="VIF576" s="108"/>
      <c r="VIG576" s="108"/>
      <c r="VIH576" s="108"/>
      <c r="VII576" s="108"/>
      <c r="VIJ576" s="108"/>
      <c r="VIK576" s="108"/>
      <c r="VIL576" s="108"/>
      <c r="VIM576" s="108"/>
      <c r="VIN576" s="108"/>
      <c r="VIO576" s="108"/>
      <c r="VIP576" s="108"/>
      <c r="VIQ576" s="108"/>
      <c r="VIR576" s="108"/>
      <c r="VIS576" s="108"/>
      <c r="VIT576" s="108"/>
      <c r="VIU576" s="108"/>
      <c r="VIV576" s="108"/>
      <c r="VIW576" s="108"/>
      <c r="VIX576" s="108"/>
      <c r="VIY576" s="108"/>
      <c r="VIZ576" s="108"/>
      <c r="VJA576" s="108"/>
      <c r="VJB576" s="108"/>
      <c r="VJC576" s="108"/>
      <c r="VJD576" s="108"/>
      <c r="VJE576" s="108"/>
      <c r="VJF576" s="108"/>
      <c r="VJG576" s="108"/>
      <c r="VJH576" s="108"/>
      <c r="VJI576" s="108"/>
      <c r="VJJ576" s="108"/>
      <c r="VJK576" s="108"/>
      <c r="VJL576" s="108"/>
      <c r="VJM576" s="108"/>
      <c r="VJN576" s="108"/>
      <c r="VJO576" s="108"/>
      <c r="VJP576" s="108"/>
      <c r="VJQ576" s="108"/>
      <c r="VJR576" s="108"/>
      <c r="VJS576" s="108"/>
      <c r="VJT576" s="108"/>
      <c r="VJU576" s="108"/>
      <c r="VJV576" s="108"/>
      <c r="VJW576" s="108"/>
      <c r="VJX576" s="108"/>
      <c r="VJY576" s="108"/>
      <c r="VJZ576" s="108"/>
      <c r="VKA576" s="108"/>
      <c r="VKB576" s="108"/>
      <c r="VKC576" s="108"/>
      <c r="VKD576" s="108"/>
      <c r="VKE576" s="108"/>
      <c r="VKF576" s="108"/>
      <c r="VKG576" s="108"/>
      <c r="VKH576" s="108"/>
      <c r="VKI576" s="108"/>
      <c r="VKJ576" s="108"/>
      <c r="VKK576" s="108"/>
      <c r="VKL576" s="108"/>
      <c r="VKM576" s="108"/>
      <c r="VKN576" s="108"/>
      <c r="VKO576" s="108"/>
      <c r="VKP576" s="108"/>
      <c r="VKQ576" s="108"/>
      <c r="VKR576" s="108"/>
      <c r="VKS576" s="108"/>
      <c r="VKT576" s="108"/>
      <c r="VKU576" s="108"/>
      <c r="VKV576" s="108"/>
      <c r="VKW576" s="108"/>
      <c r="VKX576" s="108"/>
      <c r="VKY576" s="108"/>
      <c r="VKZ576" s="108"/>
      <c r="VLA576" s="108"/>
      <c r="VLB576" s="108"/>
      <c r="VLC576" s="108"/>
      <c r="VLD576" s="108"/>
      <c r="VLE576" s="108"/>
      <c r="VLF576" s="108"/>
      <c r="VLG576" s="108"/>
      <c r="VLH576" s="108"/>
      <c r="VLI576" s="108"/>
      <c r="VLJ576" s="108"/>
      <c r="VLK576" s="108"/>
      <c r="VLL576" s="108"/>
      <c r="VLM576" s="108"/>
      <c r="VLN576" s="108"/>
      <c r="VLO576" s="108"/>
      <c r="VLP576" s="108"/>
      <c r="VLQ576" s="108"/>
      <c r="VLR576" s="108"/>
      <c r="VLS576" s="108"/>
      <c r="VLT576" s="108"/>
      <c r="VLU576" s="108"/>
      <c r="VLV576" s="108"/>
      <c r="VLW576" s="108"/>
      <c r="VLX576" s="108"/>
      <c r="VLY576" s="108"/>
      <c r="VLZ576" s="108"/>
      <c r="VMA576" s="108"/>
      <c r="VMB576" s="108"/>
      <c r="VMC576" s="108"/>
      <c r="VMD576" s="108"/>
      <c r="VME576" s="108"/>
      <c r="VMF576" s="108"/>
      <c r="VMG576" s="108"/>
      <c r="VMH576" s="108"/>
      <c r="VMI576" s="108"/>
      <c r="VMJ576" s="108"/>
      <c r="VMK576" s="108"/>
      <c r="VML576" s="108"/>
      <c r="VMM576" s="108"/>
      <c r="VMN576" s="108"/>
      <c r="VMO576" s="108"/>
      <c r="VMP576" s="108"/>
      <c r="VMQ576" s="108"/>
      <c r="VMR576" s="108"/>
      <c r="VMS576" s="108"/>
      <c r="VMT576" s="108"/>
      <c r="VMU576" s="108"/>
      <c r="VMV576" s="108"/>
      <c r="VMW576" s="108"/>
      <c r="VMX576" s="108"/>
      <c r="VMY576" s="108"/>
      <c r="VMZ576" s="108"/>
      <c r="VNA576" s="108"/>
      <c r="VNB576" s="108"/>
      <c r="VNC576" s="108"/>
      <c r="VND576" s="108"/>
      <c r="VNE576" s="108"/>
      <c r="VNF576" s="108"/>
      <c r="VNG576" s="108"/>
      <c r="VNH576" s="108"/>
      <c r="VNI576" s="108"/>
      <c r="VNJ576" s="108"/>
      <c r="VNK576" s="108"/>
      <c r="VNL576" s="108"/>
      <c r="VNM576" s="108"/>
      <c r="VNN576" s="108"/>
      <c r="VNO576" s="108"/>
      <c r="VNP576" s="108"/>
      <c r="VNQ576" s="108"/>
      <c r="VNR576" s="108"/>
      <c r="VNS576" s="108"/>
      <c r="VNT576" s="108"/>
      <c r="VNU576" s="108"/>
      <c r="VNV576" s="108"/>
      <c r="VNW576" s="108"/>
      <c r="VNX576" s="108"/>
      <c r="VNY576" s="108"/>
      <c r="VNZ576" s="108"/>
      <c r="VOA576" s="108"/>
      <c r="VOB576" s="108"/>
      <c r="VOC576" s="108"/>
      <c r="VOD576" s="108"/>
      <c r="VOE576" s="108"/>
      <c r="VOF576" s="108"/>
      <c r="VOG576" s="108"/>
      <c r="VOH576" s="108"/>
      <c r="VOI576" s="108"/>
      <c r="VOJ576" s="108"/>
      <c r="VOK576" s="108"/>
      <c r="VOL576" s="108"/>
      <c r="VOM576" s="108"/>
      <c r="VON576" s="108"/>
      <c r="VOO576" s="108"/>
      <c r="VOP576" s="108"/>
      <c r="VOQ576" s="108"/>
      <c r="VOR576" s="108"/>
      <c r="VOS576" s="108"/>
      <c r="VOT576" s="108"/>
      <c r="VOU576" s="108"/>
      <c r="VOV576" s="108"/>
      <c r="VOW576" s="108"/>
      <c r="VOX576" s="108"/>
      <c r="VOY576" s="108"/>
      <c r="VOZ576" s="108"/>
      <c r="VPA576" s="108"/>
      <c r="VPB576" s="108"/>
      <c r="VPC576" s="108"/>
      <c r="VPD576" s="108"/>
      <c r="VPE576" s="108"/>
      <c r="VPF576" s="108"/>
      <c r="VPG576" s="108"/>
      <c r="VPH576" s="108"/>
      <c r="VPI576" s="108"/>
      <c r="VPJ576" s="108"/>
      <c r="VPK576" s="108"/>
      <c r="VPL576" s="108"/>
      <c r="VPM576" s="108"/>
      <c r="VPN576" s="108"/>
      <c r="VPO576" s="108"/>
      <c r="VPP576" s="108"/>
      <c r="VPQ576" s="108"/>
      <c r="VPR576" s="108"/>
      <c r="VPS576" s="108"/>
      <c r="VPT576" s="108"/>
      <c r="VPU576" s="108"/>
      <c r="VPV576" s="108"/>
      <c r="VPW576" s="108"/>
      <c r="VPX576" s="108"/>
      <c r="VPY576" s="108"/>
      <c r="VPZ576" s="108"/>
      <c r="VQA576" s="108"/>
      <c r="VQB576" s="108"/>
      <c r="VQC576" s="108"/>
      <c r="VQD576" s="108"/>
      <c r="VQE576" s="108"/>
      <c r="VQF576" s="108"/>
      <c r="VQG576" s="108"/>
      <c r="VQH576" s="108"/>
      <c r="VQI576" s="108"/>
      <c r="VQJ576" s="108"/>
      <c r="VQK576" s="108"/>
      <c r="VQL576" s="108"/>
      <c r="VQM576" s="108"/>
      <c r="VQN576" s="108"/>
      <c r="VQO576" s="108"/>
      <c r="VQP576" s="108"/>
      <c r="VQQ576" s="108"/>
      <c r="VQR576" s="108"/>
      <c r="VQS576" s="108"/>
      <c r="VQT576" s="108"/>
      <c r="VQU576" s="108"/>
      <c r="VQV576" s="108"/>
      <c r="VQW576" s="108"/>
      <c r="VQX576" s="108"/>
      <c r="VQY576" s="108"/>
      <c r="VQZ576" s="108"/>
      <c r="VRA576" s="108"/>
      <c r="VRB576" s="108"/>
      <c r="VRC576" s="108"/>
      <c r="VRD576" s="108"/>
      <c r="VRE576" s="108"/>
      <c r="VRF576" s="108"/>
      <c r="VRG576" s="108"/>
      <c r="VRH576" s="108"/>
      <c r="VRI576" s="108"/>
      <c r="VRJ576" s="108"/>
      <c r="VRK576" s="108"/>
      <c r="VRL576" s="108"/>
      <c r="VRM576" s="108"/>
      <c r="VRN576" s="108"/>
      <c r="VRO576" s="108"/>
      <c r="VRP576" s="108"/>
      <c r="VRQ576" s="108"/>
      <c r="VRR576" s="108"/>
      <c r="VRS576" s="108"/>
      <c r="VRT576" s="108"/>
      <c r="VRU576" s="108"/>
      <c r="VRV576" s="108"/>
      <c r="VRW576" s="108"/>
      <c r="VRX576" s="108"/>
      <c r="VRY576" s="108"/>
      <c r="VRZ576" s="108"/>
      <c r="VSA576" s="108"/>
      <c r="VSB576" s="108"/>
      <c r="VSC576" s="108"/>
      <c r="VSD576" s="108"/>
      <c r="VSE576" s="108"/>
      <c r="VSF576" s="108"/>
      <c r="VSG576" s="108"/>
      <c r="VSH576" s="108"/>
      <c r="VSI576" s="108"/>
      <c r="VSJ576" s="108"/>
      <c r="VSK576" s="108"/>
      <c r="VSL576" s="108"/>
      <c r="VSM576" s="108"/>
      <c r="VSN576" s="108"/>
      <c r="VSO576" s="108"/>
      <c r="VSP576" s="108"/>
      <c r="VSQ576" s="108"/>
      <c r="VSR576" s="108"/>
      <c r="VSS576" s="108"/>
      <c r="VST576" s="108"/>
      <c r="VSU576" s="108"/>
      <c r="VSV576" s="108"/>
      <c r="VSW576" s="108"/>
      <c r="VSX576" s="108"/>
      <c r="VSY576" s="108"/>
      <c r="VSZ576" s="108"/>
      <c r="VTA576" s="108"/>
      <c r="VTB576" s="108"/>
      <c r="VTC576" s="108"/>
      <c r="VTD576" s="108"/>
      <c r="VTE576" s="108"/>
      <c r="VTF576" s="108"/>
      <c r="VTG576" s="108"/>
      <c r="VTH576" s="108"/>
      <c r="VTI576" s="108"/>
      <c r="VTJ576" s="108"/>
      <c r="VTK576" s="108"/>
      <c r="VTL576" s="108"/>
      <c r="VTM576" s="108"/>
      <c r="VTN576" s="108"/>
      <c r="VTO576" s="108"/>
      <c r="VTP576" s="108"/>
      <c r="VTQ576" s="108"/>
      <c r="VTR576" s="108"/>
      <c r="VTS576" s="108"/>
      <c r="VTT576" s="108"/>
      <c r="VTU576" s="108"/>
      <c r="VTV576" s="108"/>
      <c r="VTW576" s="108"/>
      <c r="VTX576" s="108"/>
      <c r="VTY576" s="108"/>
      <c r="VTZ576" s="108"/>
      <c r="VUA576" s="108"/>
      <c r="VUB576" s="108"/>
      <c r="VUC576" s="108"/>
      <c r="VUD576" s="108"/>
      <c r="VUE576" s="108"/>
      <c r="VUF576" s="108"/>
      <c r="VUG576" s="108"/>
      <c r="VUH576" s="108"/>
      <c r="VUI576" s="108"/>
      <c r="VUJ576" s="108"/>
      <c r="VUK576" s="108"/>
      <c r="VUL576" s="108"/>
      <c r="VUM576" s="108"/>
      <c r="VUN576" s="108"/>
      <c r="VUO576" s="108"/>
      <c r="VUP576" s="108"/>
      <c r="VUQ576" s="108"/>
      <c r="VUR576" s="108"/>
      <c r="VUS576" s="108"/>
      <c r="VUT576" s="108"/>
      <c r="VUU576" s="108"/>
      <c r="VUV576" s="108"/>
      <c r="VUW576" s="108"/>
      <c r="VUX576" s="108"/>
      <c r="VUY576" s="108"/>
      <c r="VUZ576" s="108"/>
      <c r="VVA576" s="108"/>
      <c r="VVB576" s="108"/>
      <c r="VVC576" s="108"/>
      <c r="VVD576" s="108"/>
      <c r="VVE576" s="108"/>
      <c r="VVF576" s="108"/>
      <c r="VVG576" s="108"/>
      <c r="VVH576" s="108"/>
      <c r="VVI576" s="108"/>
      <c r="VVJ576" s="108"/>
      <c r="VVK576" s="108"/>
      <c r="VVL576" s="108"/>
      <c r="VVM576" s="108"/>
      <c r="VVN576" s="108"/>
      <c r="VVO576" s="108"/>
      <c r="VVP576" s="108"/>
      <c r="VVQ576" s="108"/>
      <c r="VVR576" s="108"/>
      <c r="VVS576" s="108"/>
      <c r="VVT576" s="108"/>
      <c r="VVU576" s="108"/>
      <c r="VVV576" s="108"/>
      <c r="VVW576" s="108"/>
      <c r="VVX576" s="108"/>
      <c r="VVY576" s="108"/>
      <c r="VVZ576" s="108"/>
      <c r="VWA576" s="108"/>
      <c r="VWB576" s="108"/>
      <c r="VWC576" s="108"/>
      <c r="VWD576" s="108"/>
      <c r="VWE576" s="108"/>
      <c r="VWF576" s="108"/>
      <c r="VWG576" s="108"/>
      <c r="VWH576" s="108"/>
      <c r="VWI576" s="108"/>
      <c r="VWJ576" s="108"/>
      <c r="VWK576" s="108"/>
      <c r="VWL576" s="108"/>
      <c r="VWM576" s="108"/>
      <c r="VWN576" s="108"/>
      <c r="VWO576" s="108"/>
      <c r="VWP576" s="108"/>
      <c r="VWQ576" s="108"/>
      <c r="VWR576" s="108"/>
      <c r="VWS576" s="108"/>
      <c r="VWT576" s="108"/>
      <c r="VWU576" s="108"/>
      <c r="VWV576" s="108"/>
      <c r="VWW576" s="108"/>
      <c r="VWX576" s="108"/>
      <c r="VWY576" s="108"/>
      <c r="VWZ576" s="108"/>
      <c r="VXA576" s="108"/>
      <c r="VXB576" s="108"/>
      <c r="VXC576" s="108"/>
      <c r="VXD576" s="108"/>
      <c r="VXE576" s="108"/>
      <c r="VXF576" s="108"/>
      <c r="VXG576" s="108"/>
      <c r="VXH576" s="108"/>
      <c r="VXI576" s="108"/>
      <c r="VXJ576" s="108"/>
      <c r="VXK576" s="108"/>
      <c r="VXL576" s="108"/>
      <c r="VXM576" s="108"/>
      <c r="VXN576" s="108"/>
      <c r="VXO576" s="108"/>
      <c r="VXP576" s="108"/>
      <c r="VXQ576" s="108"/>
      <c r="VXR576" s="108"/>
      <c r="VXS576" s="108"/>
      <c r="VXT576" s="108"/>
      <c r="VXU576" s="108"/>
      <c r="VXV576" s="108"/>
      <c r="VXW576" s="108"/>
      <c r="VXX576" s="108"/>
      <c r="VXY576" s="108"/>
      <c r="VXZ576" s="108"/>
      <c r="VYA576" s="108"/>
      <c r="VYB576" s="108"/>
      <c r="VYC576" s="108"/>
      <c r="VYD576" s="108"/>
      <c r="VYE576" s="108"/>
      <c r="VYF576" s="108"/>
      <c r="VYG576" s="108"/>
      <c r="VYH576" s="108"/>
      <c r="VYI576" s="108"/>
      <c r="VYJ576" s="108"/>
      <c r="VYK576" s="108"/>
      <c r="VYL576" s="108"/>
      <c r="VYM576" s="108"/>
      <c r="VYN576" s="108"/>
      <c r="VYO576" s="108"/>
      <c r="VYP576" s="108"/>
      <c r="VYQ576" s="108"/>
      <c r="VYR576" s="108"/>
      <c r="VYS576" s="108"/>
      <c r="VYT576" s="108"/>
      <c r="VYU576" s="108"/>
      <c r="VYV576" s="108"/>
      <c r="VYW576" s="108"/>
      <c r="VYX576" s="108"/>
      <c r="VYY576" s="108"/>
      <c r="VYZ576" s="108"/>
      <c r="VZA576" s="108"/>
      <c r="VZB576" s="108"/>
      <c r="VZC576" s="108"/>
      <c r="VZD576" s="108"/>
      <c r="VZE576" s="108"/>
      <c r="VZF576" s="108"/>
      <c r="VZG576" s="108"/>
      <c r="VZH576" s="108"/>
      <c r="VZI576" s="108"/>
      <c r="VZJ576" s="108"/>
      <c r="VZK576" s="108"/>
      <c r="VZL576" s="108"/>
      <c r="VZM576" s="108"/>
      <c r="VZN576" s="108"/>
      <c r="VZO576" s="108"/>
      <c r="VZP576" s="108"/>
      <c r="VZQ576" s="108"/>
      <c r="VZR576" s="108"/>
      <c r="VZS576" s="108"/>
      <c r="VZT576" s="108"/>
      <c r="VZU576" s="108"/>
      <c r="VZV576" s="108"/>
      <c r="VZW576" s="108"/>
      <c r="VZX576" s="108"/>
      <c r="VZY576" s="108"/>
      <c r="VZZ576" s="108"/>
      <c r="WAA576" s="108"/>
      <c r="WAB576" s="108"/>
      <c r="WAC576" s="108"/>
      <c r="WAD576" s="108"/>
      <c r="WAE576" s="108"/>
      <c r="WAF576" s="108"/>
      <c r="WAG576" s="108"/>
      <c r="WAH576" s="108"/>
      <c r="WAI576" s="108"/>
      <c r="WAJ576" s="108"/>
      <c r="WAK576" s="108"/>
      <c r="WAL576" s="108"/>
      <c r="WAM576" s="108"/>
      <c r="WAN576" s="108"/>
      <c r="WAO576" s="108"/>
      <c r="WAP576" s="108"/>
      <c r="WAQ576" s="108"/>
      <c r="WAR576" s="108"/>
      <c r="WAS576" s="108"/>
      <c r="WAT576" s="108"/>
      <c r="WAU576" s="108"/>
      <c r="WAV576" s="108"/>
      <c r="WAW576" s="108"/>
      <c r="WAX576" s="108"/>
      <c r="WAY576" s="108"/>
      <c r="WAZ576" s="108"/>
      <c r="WBA576" s="108"/>
      <c r="WBB576" s="108"/>
      <c r="WBC576" s="108"/>
      <c r="WBD576" s="108"/>
      <c r="WBE576" s="108"/>
      <c r="WBF576" s="108"/>
      <c r="WBG576" s="108"/>
      <c r="WBH576" s="108"/>
      <c r="WBI576" s="108"/>
      <c r="WBJ576" s="108"/>
      <c r="WBK576" s="108"/>
      <c r="WBL576" s="108"/>
      <c r="WBM576" s="108"/>
      <c r="WBN576" s="108"/>
      <c r="WBO576" s="108"/>
      <c r="WBP576" s="108"/>
      <c r="WBQ576" s="108"/>
      <c r="WBR576" s="108"/>
      <c r="WBS576" s="108"/>
      <c r="WBT576" s="108"/>
      <c r="WBU576" s="108"/>
      <c r="WBV576" s="108"/>
      <c r="WBW576" s="108"/>
      <c r="WBX576" s="108"/>
      <c r="WBY576" s="108"/>
      <c r="WBZ576" s="108"/>
      <c r="WCA576" s="108"/>
      <c r="WCB576" s="108"/>
      <c r="WCC576" s="108"/>
      <c r="WCD576" s="108"/>
      <c r="WCE576" s="108"/>
      <c r="WCF576" s="108"/>
      <c r="WCG576" s="108"/>
      <c r="WCH576" s="108"/>
      <c r="WCI576" s="108"/>
      <c r="WCJ576" s="108"/>
      <c r="WCK576" s="108"/>
      <c r="WCL576" s="108"/>
      <c r="WCM576" s="108"/>
      <c r="WCN576" s="108"/>
      <c r="WCO576" s="108"/>
      <c r="WCP576" s="108"/>
      <c r="WCQ576" s="108"/>
      <c r="WCR576" s="108"/>
      <c r="WCS576" s="108"/>
      <c r="WCT576" s="108"/>
      <c r="WCU576" s="108"/>
      <c r="WCV576" s="108"/>
      <c r="WCW576" s="108"/>
      <c r="WCX576" s="108"/>
      <c r="WCY576" s="108"/>
      <c r="WCZ576" s="108"/>
      <c r="WDA576" s="108"/>
      <c r="WDB576" s="108"/>
      <c r="WDC576" s="108"/>
      <c r="WDD576" s="108"/>
      <c r="WDE576" s="108"/>
      <c r="WDF576" s="108"/>
      <c r="WDG576" s="108"/>
      <c r="WDH576" s="108"/>
      <c r="WDI576" s="108"/>
      <c r="WDJ576" s="108"/>
      <c r="WDK576" s="108"/>
      <c r="WDL576" s="108"/>
      <c r="WDM576" s="108"/>
      <c r="WDN576" s="108"/>
      <c r="WDO576" s="108"/>
      <c r="WDP576" s="108"/>
      <c r="WDQ576" s="108"/>
      <c r="WDR576" s="108"/>
      <c r="WDS576" s="108"/>
      <c r="WDT576" s="108"/>
      <c r="WDU576" s="108"/>
      <c r="WDV576" s="108"/>
      <c r="WDW576" s="108"/>
      <c r="WDX576" s="108"/>
      <c r="WDY576" s="108"/>
      <c r="WDZ576" s="108"/>
      <c r="WEA576" s="108"/>
      <c r="WEB576" s="108"/>
      <c r="WEC576" s="108"/>
      <c r="WED576" s="108"/>
      <c r="WEE576" s="108"/>
      <c r="WEF576" s="108"/>
      <c r="WEG576" s="108"/>
      <c r="WEH576" s="108"/>
      <c r="WEI576" s="108"/>
      <c r="WEJ576" s="108"/>
      <c r="WEK576" s="108"/>
      <c r="WEL576" s="108"/>
      <c r="WEM576" s="108"/>
      <c r="WEN576" s="108"/>
      <c r="WEO576" s="108"/>
      <c r="WEP576" s="108"/>
      <c r="WEQ576" s="108"/>
      <c r="WER576" s="108"/>
      <c r="WES576" s="108"/>
      <c r="WET576" s="108"/>
      <c r="WEU576" s="108"/>
      <c r="WEV576" s="108"/>
      <c r="WEW576" s="108"/>
      <c r="WEX576" s="108"/>
      <c r="WEY576" s="108"/>
      <c r="WEZ576" s="108"/>
      <c r="WFA576" s="108"/>
      <c r="WFB576" s="108"/>
      <c r="WFC576" s="108"/>
      <c r="WFD576" s="108"/>
      <c r="WFE576" s="108"/>
      <c r="WFF576" s="108"/>
      <c r="WFG576" s="108"/>
      <c r="WFH576" s="108"/>
      <c r="WFI576" s="108"/>
      <c r="WFJ576" s="108"/>
      <c r="WFK576" s="108"/>
      <c r="WFL576" s="108"/>
      <c r="WFM576" s="108"/>
      <c r="WFN576" s="108"/>
      <c r="WFO576" s="108"/>
      <c r="WFP576" s="108"/>
      <c r="WFQ576" s="108"/>
      <c r="WFR576" s="108"/>
      <c r="WFS576" s="108"/>
      <c r="WFT576" s="108"/>
      <c r="WFU576" s="108"/>
      <c r="WFV576" s="108"/>
      <c r="WFW576" s="108"/>
      <c r="WFX576" s="108"/>
      <c r="WFY576" s="108"/>
      <c r="WFZ576" s="108"/>
      <c r="WGA576" s="108"/>
      <c r="WGB576" s="108"/>
      <c r="WGC576" s="108"/>
      <c r="WGD576" s="108"/>
      <c r="WGE576" s="108"/>
      <c r="WGF576" s="108"/>
      <c r="WGG576" s="108"/>
      <c r="WGH576" s="108"/>
      <c r="WGI576" s="108"/>
      <c r="WGJ576" s="108"/>
      <c r="WGK576" s="108"/>
      <c r="WGL576" s="108"/>
      <c r="WGM576" s="108"/>
      <c r="WGN576" s="108"/>
      <c r="WGO576" s="108"/>
      <c r="WGP576" s="108"/>
      <c r="WGQ576" s="108"/>
      <c r="WGR576" s="108"/>
      <c r="WGS576" s="108"/>
      <c r="WGT576" s="108"/>
      <c r="WGU576" s="108"/>
      <c r="WGV576" s="108"/>
      <c r="WGW576" s="108"/>
      <c r="WGX576" s="108"/>
      <c r="WGY576" s="108"/>
      <c r="WGZ576" s="108"/>
      <c r="WHA576" s="108"/>
      <c r="WHB576" s="108"/>
      <c r="WHC576" s="108"/>
      <c r="WHD576" s="108"/>
      <c r="WHE576" s="108"/>
      <c r="WHF576" s="108"/>
      <c r="WHG576" s="108"/>
      <c r="WHH576" s="108"/>
      <c r="WHI576" s="108"/>
      <c r="WHJ576" s="108"/>
      <c r="WHK576" s="108"/>
      <c r="WHL576" s="108"/>
      <c r="WHM576" s="108"/>
      <c r="WHN576" s="108"/>
      <c r="WHO576" s="108"/>
      <c r="WHP576" s="108"/>
      <c r="WHQ576" s="108"/>
      <c r="WHR576" s="108"/>
      <c r="WHS576" s="108"/>
      <c r="WHT576" s="108"/>
      <c r="WHU576" s="108"/>
      <c r="WHV576" s="108"/>
      <c r="WHW576" s="108"/>
      <c r="WHX576" s="108"/>
      <c r="WHY576" s="108"/>
      <c r="WHZ576" s="108"/>
      <c r="WIA576" s="108"/>
      <c r="WIB576" s="108"/>
      <c r="WIC576" s="108"/>
      <c r="WID576" s="108"/>
      <c r="WIE576" s="108"/>
      <c r="WIF576" s="108"/>
      <c r="WIG576" s="108"/>
      <c r="WIH576" s="108"/>
      <c r="WII576" s="108"/>
      <c r="WIJ576" s="108"/>
      <c r="WIK576" s="108"/>
      <c r="WIL576" s="108"/>
      <c r="WIM576" s="108"/>
      <c r="WIN576" s="108"/>
      <c r="WIO576" s="108"/>
      <c r="WIP576" s="108"/>
      <c r="WIQ576" s="108"/>
      <c r="WIR576" s="108"/>
      <c r="WIS576" s="108"/>
      <c r="WIT576" s="108"/>
      <c r="WIU576" s="108"/>
      <c r="WIV576" s="108"/>
      <c r="WIW576" s="108"/>
      <c r="WIX576" s="108"/>
      <c r="WIY576" s="108"/>
      <c r="WIZ576" s="108"/>
      <c r="WJA576" s="108"/>
      <c r="WJB576" s="108"/>
      <c r="WJC576" s="108"/>
      <c r="WJD576" s="108"/>
      <c r="WJE576" s="108"/>
      <c r="WJF576" s="108"/>
      <c r="WJG576" s="108"/>
      <c r="WJH576" s="108"/>
      <c r="WJI576" s="108"/>
      <c r="WJJ576" s="108"/>
      <c r="WJK576" s="108"/>
      <c r="WJL576" s="108"/>
      <c r="WJM576" s="108"/>
      <c r="WJN576" s="108"/>
      <c r="WJO576" s="108"/>
      <c r="WJP576" s="108"/>
      <c r="WJQ576" s="108"/>
      <c r="WJR576" s="108"/>
      <c r="WJS576" s="108"/>
      <c r="WJT576" s="108"/>
      <c r="WJU576" s="108"/>
      <c r="WJV576" s="108"/>
      <c r="WJW576" s="108"/>
      <c r="WJX576" s="108"/>
      <c r="WJY576" s="108"/>
      <c r="WJZ576" s="108"/>
      <c r="WKA576" s="108"/>
      <c r="WKB576" s="108"/>
      <c r="WKC576" s="108"/>
      <c r="WKD576" s="108"/>
      <c r="WKE576" s="108"/>
      <c r="WKF576" s="108"/>
      <c r="WKG576" s="108"/>
      <c r="WKH576" s="108"/>
      <c r="WKI576" s="108"/>
      <c r="WKJ576" s="108"/>
      <c r="WKK576" s="108"/>
      <c r="WKL576" s="108"/>
      <c r="WKM576" s="108"/>
      <c r="WKN576" s="108"/>
      <c r="WKO576" s="108"/>
      <c r="WKP576" s="108"/>
      <c r="WKQ576" s="108"/>
      <c r="WKR576" s="108"/>
      <c r="WKS576" s="108"/>
      <c r="WKT576" s="108"/>
      <c r="WKU576" s="108"/>
      <c r="WKV576" s="108"/>
      <c r="WKW576" s="108"/>
      <c r="WKX576" s="108"/>
      <c r="WKY576" s="108"/>
      <c r="WKZ576" s="108"/>
      <c r="WLA576" s="108"/>
      <c r="WLB576" s="108"/>
      <c r="WLC576" s="108"/>
      <c r="WLD576" s="108"/>
      <c r="WLE576" s="108"/>
      <c r="WLF576" s="108"/>
      <c r="WLG576" s="108"/>
      <c r="WLH576" s="108"/>
      <c r="WLI576" s="108"/>
      <c r="WLJ576" s="108"/>
      <c r="WLK576" s="108"/>
      <c r="WLL576" s="108"/>
      <c r="WLM576" s="108"/>
      <c r="WLN576" s="108"/>
      <c r="WLO576" s="108"/>
      <c r="WLP576" s="108"/>
      <c r="WLQ576" s="108"/>
      <c r="WLR576" s="108"/>
      <c r="WLS576" s="108"/>
      <c r="WLT576" s="108"/>
      <c r="WLU576" s="108"/>
      <c r="WLV576" s="108"/>
      <c r="WLW576" s="108"/>
      <c r="WLX576" s="108"/>
      <c r="WLY576" s="108"/>
      <c r="WLZ576" s="108"/>
      <c r="WMA576" s="108"/>
      <c r="WMB576" s="108"/>
      <c r="WMC576" s="108"/>
      <c r="WMD576" s="108"/>
      <c r="WME576" s="108"/>
      <c r="WMF576" s="108"/>
      <c r="WMG576" s="108"/>
      <c r="WMH576" s="108"/>
      <c r="WMI576" s="108"/>
      <c r="WMJ576" s="108"/>
      <c r="WMK576" s="108"/>
      <c r="WML576" s="108"/>
      <c r="WMM576" s="108"/>
      <c r="WMN576" s="108"/>
      <c r="WMO576" s="108"/>
      <c r="WMP576" s="108"/>
      <c r="WMQ576" s="108"/>
      <c r="WMR576" s="108"/>
      <c r="WMS576" s="108"/>
      <c r="WMT576" s="108"/>
      <c r="WMU576" s="108"/>
      <c r="WMV576" s="108"/>
      <c r="WMW576" s="108"/>
      <c r="WMX576" s="108"/>
      <c r="WMY576" s="108"/>
      <c r="WMZ576" s="108"/>
      <c r="WNA576" s="108"/>
      <c r="WNB576" s="108"/>
      <c r="WNC576" s="108"/>
      <c r="WND576" s="108"/>
      <c r="WNE576" s="108"/>
      <c r="WNF576" s="108"/>
      <c r="WNG576" s="108"/>
      <c r="WNH576" s="108"/>
      <c r="WNI576" s="108"/>
      <c r="WNJ576" s="108"/>
      <c r="WNK576" s="108"/>
      <c r="WNL576" s="108"/>
      <c r="WNM576" s="108"/>
      <c r="WNN576" s="108"/>
      <c r="WNO576" s="108"/>
      <c r="WNP576" s="108"/>
      <c r="WNQ576" s="108"/>
      <c r="WNR576" s="108"/>
      <c r="WNS576" s="108"/>
      <c r="WNT576" s="108"/>
      <c r="WNU576" s="108"/>
      <c r="WNV576" s="108"/>
      <c r="WNW576" s="108"/>
      <c r="WNX576" s="108"/>
      <c r="WNY576" s="108"/>
      <c r="WNZ576" s="108"/>
      <c r="WOA576" s="108"/>
      <c r="WOB576" s="108"/>
      <c r="WOC576" s="108"/>
      <c r="WOD576" s="108"/>
      <c r="WOE576" s="108"/>
      <c r="WOF576" s="108"/>
      <c r="WOG576" s="108"/>
      <c r="WOH576" s="108"/>
      <c r="WOI576" s="108"/>
      <c r="WOJ576" s="108"/>
      <c r="WOK576" s="108"/>
      <c r="WOL576" s="108"/>
      <c r="WOM576" s="108"/>
      <c r="WON576" s="108"/>
      <c r="WOO576" s="108"/>
      <c r="WOP576" s="108"/>
      <c r="WOQ576" s="108"/>
      <c r="WOR576" s="108"/>
      <c r="WOS576" s="108"/>
      <c r="WOT576" s="108"/>
      <c r="WOU576" s="108"/>
      <c r="WOV576" s="108"/>
      <c r="WOW576" s="108"/>
      <c r="WOX576" s="108"/>
      <c r="WOY576" s="108"/>
      <c r="WOZ576" s="108"/>
      <c r="WPA576" s="108"/>
      <c r="WPB576" s="108"/>
      <c r="WPC576" s="108"/>
      <c r="WPD576" s="108"/>
      <c r="WPE576" s="108"/>
      <c r="WPF576" s="108"/>
      <c r="WPG576" s="108"/>
      <c r="WPH576" s="108"/>
      <c r="WPI576" s="108"/>
      <c r="WPJ576" s="108"/>
      <c r="WPK576" s="108"/>
      <c r="WPL576" s="108"/>
      <c r="WPM576" s="108"/>
      <c r="WPN576" s="108"/>
      <c r="WPO576" s="108"/>
      <c r="WPP576" s="108"/>
      <c r="WPQ576" s="108"/>
      <c r="WPR576" s="108"/>
      <c r="WPS576" s="108"/>
      <c r="WPT576" s="108"/>
      <c r="WPU576" s="108"/>
      <c r="WPV576" s="108"/>
      <c r="WPW576" s="108"/>
      <c r="WPX576" s="108"/>
      <c r="WPY576" s="108"/>
      <c r="WPZ576" s="108"/>
      <c r="WQA576" s="108"/>
      <c r="WQB576" s="108"/>
      <c r="WQC576" s="108"/>
      <c r="WQD576" s="108"/>
      <c r="WQE576" s="108"/>
      <c r="WQF576" s="108"/>
      <c r="WQG576" s="108"/>
      <c r="WQH576" s="108"/>
      <c r="WQI576" s="108"/>
      <c r="WQJ576" s="108"/>
      <c r="WQK576" s="108"/>
      <c r="WQL576" s="108"/>
      <c r="WQM576" s="108"/>
      <c r="WQN576" s="108"/>
      <c r="WQO576" s="108"/>
      <c r="WQP576" s="108"/>
      <c r="WQQ576" s="108"/>
      <c r="WQR576" s="108"/>
      <c r="WQS576" s="108"/>
      <c r="WQT576" s="108"/>
      <c r="WQU576" s="108"/>
      <c r="WQV576" s="108"/>
      <c r="WQW576" s="108"/>
      <c r="WQX576" s="108"/>
      <c r="WQY576" s="108"/>
      <c r="WQZ576" s="108"/>
      <c r="WRA576" s="108"/>
      <c r="WRB576" s="108"/>
      <c r="WRC576" s="108"/>
      <c r="WRD576" s="108"/>
      <c r="WRE576" s="108"/>
      <c r="WRF576" s="108"/>
      <c r="WRG576" s="108"/>
      <c r="WRH576" s="108"/>
      <c r="WRI576" s="108"/>
      <c r="WRJ576" s="108"/>
      <c r="WRK576" s="108"/>
      <c r="WRL576" s="108"/>
      <c r="WRM576" s="108"/>
      <c r="WRN576" s="108"/>
      <c r="WRO576" s="108"/>
      <c r="WRP576" s="108"/>
      <c r="WRQ576" s="108"/>
      <c r="WRR576" s="108"/>
      <c r="WRS576" s="108"/>
      <c r="WRT576" s="108"/>
      <c r="WRU576" s="108"/>
      <c r="WRV576" s="108"/>
      <c r="WRW576" s="108"/>
      <c r="WRX576" s="108"/>
      <c r="WRY576" s="108"/>
      <c r="WRZ576" s="108"/>
      <c r="WSA576" s="108"/>
      <c r="WSB576" s="108"/>
      <c r="WSC576" s="108"/>
      <c r="WSD576" s="108"/>
      <c r="WSE576" s="108"/>
      <c r="WSF576" s="108"/>
      <c r="WSG576" s="108"/>
      <c r="WSH576" s="108"/>
      <c r="WSI576" s="108"/>
      <c r="WSJ576" s="108"/>
      <c r="WSK576" s="108"/>
      <c r="WSL576" s="108"/>
      <c r="WSM576" s="108"/>
      <c r="WSN576" s="108"/>
      <c r="WSO576" s="108"/>
      <c r="WSP576" s="108"/>
      <c r="WSQ576" s="108"/>
      <c r="WSR576" s="108"/>
      <c r="WSS576" s="108"/>
      <c r="WST576" s="108"/>
      <c r="WSU576" s="108"/>
      <c r="WSV576" s="108"/>
      <c r="WSW576" s="108"/>
      <c r="WSX576" s="108"/>
      <c r="WSY576" s="108"/>
      <c r="WSZ576" s="108"/>
      <c r="WTA576" s="108"/>
      <c r="WTB576" s="108"/>
      <c r="WTC576" s="108"/>
      <c r="WTD576" s="108"/>
      <c r="WTE576" s="108"/>
      <c r="WTF576" s="108"/>
      <c r="WTG576" s="108"/>
      <c r="WTH576" s="108"/>
      <c r="WTI576" s="108"/>
      <c r="WTJ576" s="108"/>
      <c r="WTK576" s="108"/>
      <c r="WTL576" s="108"/>
      <c r="WTM576" s="108"/>
      <c r="WTN576" s="108"/>
      <c r="WTO576" s="108"/>
      <c r="WTP576" s="108"/>
      <c r="WTQ576" s="108"/>
      <c r="WTR576" s="108"/>
      <c r="WTS576" s="108"/>
      <c r="WTT576" s="108"/>
      <c r="WTU576" s="108"/>
      <c r="WTV576" s="108"/>
      <c r="WTW576" s="108"/>
      <c r="WTX576" s="108"/>
      <c r="WTY576" s="108"/>
      <c r="WTZ576" s="108"/>
      <c r="WUA576" s="108"/>
      <c r="WUB576" s="108"/>
      <c r="WUC576" s="108"/>
      <c r="WUD576" s="108"/>
      <c r="WUE576" s="108"/>
      <c r="WUF576" s="108"/>
      <c r="WUG576" s="108"/>
      <c r="WUH576" s="108"/>
      <c r="WUI576" s="108"/>
      <c r="WUJ576" s="108"/>
      <c r="WUK576" s="108"/>
      <c r="WUL576" s="108"/>
      <c r="WUM576" s="108"/>
      <c r="WUN576" s="108"/>
      <c r="WUO576" s="108"/>
      <c r="WUP576" s="108"/>
      <c r="WUQ576" s="108"/>
      <c r="WUR576" s="108"/>
      <c r="WUS576" s="108"/>
      <c r="WUT576" s="108"/>
      <c r="WUU576" s="108"/>
      <c r="WUV576" s="108"/>
      <c r="WUW576" s="108"/>
      <c r="WUX576" s="108"/>
      <c r="WUY576" s="108"/>
      <c r="WUZ576" s="108"/>
      <c r="WVA576" s="108"/>
      <c r="WVB576" s="108"/>
      <c r="WVC576" s="108"/>
      <c r="WVD576" s="108"/>
      <c r="WVE576" s="108"/>
      <c r="WVF576" s="108"/>
      <c r="WVG576" s="108"/>
      <c r="WVH576" s="108"/>
      <c r="WVI576" s="108"/>
      <c r="WVJ576" s="108"/>
      <c r="WVK576" s="108"/>
      <c r="WVL576" s="108"/>
      <c r="WVM576" s="108"/>
      <c r="WVN576" s="108"/>
      <c r="WVO576" s="108"/>
      <c r="WVP576" s="108"/>
      <c r="WVQ576" s="108"/>
      <c r="WVR576" s="108"/>
      <c r="WVS576" s="108"/>
      <c r="WVT576" s="108"/>
      <c r="WVU576" s="108"/>
      <c r="WVV576" s="108"/>
      <c r="WVW576" s="108"/>
      <c r="WVX576" s="108"/>
      <c r="WVY576" s="108"/>
      <c r="WVZ576" s="108"/>
      <c r="WWA576" s="108"/>
      <c r="WWB576" s="108"/>
      <c r="WWC576" s="108"/>
      <c r="WWD576" s="108"/>
      <c r="WWE576" s="108"/>
      <c r="WWF576" s="108"/>
      <c r="WWG576" s="108"/>
      <c r="WWH576" s="108"/>
      <c r="WWI576" s="108"/>
      <c r="WWJ576" s="108"/>
      <c r="WWK576" s="108"/>
      <c r="WWL576" s="108"/>
      <c r="WWM576" s="108"/>
      <c r="WWN576" s="108"/>
      <c r="WWO576" s="108"/>
      <c r="WWP576" s="108"/>
      <c r="WWQ576" s="108"/>
      <c r="WWR576" s="108"/>
      <c r="WWS576" s="108"/>
      <c r="WWT576" s="108"/>
      <c r="WWU576" s="108"/>
      <c r="WWV576" s="108"/>
      <c r="WWW576" s="108"/>
      <c r="WWX576" s="108"/>
      <c r="WWY576" s="108"/>
      <c r="WWZ576" s="108"/>
      <c r="WXA576" s="108"/>
      <c r="WXB576" s="108"/>
      <c r="WXC576" s="108"/>
      <c r="WXD576" s="108"/>
      <c r="WXE576" s="108"/>
      <c r="WXF576" s="108"/>
      <c r="WXG576" s="108"/>
      <c r="WXH576" s="108"/>
      <c r="WXI576" s="108"/>
      <c r="WXJ576" s="108"/>
      <c r="WXK576" s="108"/>
      <c r="WXL576" s="108"/>
      <c r="WXM576" s="108"/>
      <c r="WXN576" s="108"/>
      <c r="WXO576" s="108"/>
      <c r="WXP576" s="108"/>
      <c r="WXQ576" s="108"/>
      <c r="WXR576" s="108"/>
      <c r="WXS576" s="108"/>
      <c r="WXT576" s="108"/>
      <c r="WXU576" s="108"/>
      <c r="WXV576" s="108"/>
      <c r="WXW576" s="108"/>
      <c r="WXX576" s="108"/>
      <c r="WXY576" s="108"/>
      <c r="WXZ576" s="108"/>
      <c r="WYA576" s="108"/>
      <c r="WYB576" s="108"/>
      <c r="WYC576" s="108"/>
      <c r="WYD576" s="108"/>
      <c r="WYE576" s="108"/>
      <c r="WYF576" s="108"/>
      <c r="WYG576" s="108"/>
      <c r="WYH576" s="108"/>
      <c r="WYI576" s="108"/>
      <c r="WYJ576" s="108"/>
      <c r="WYK576" s="108"/>
      <c r="WYL576" s="108"/>
      <c r="WYM576" s="108"/>
      <c r="WYN576" s="108"/>
      <c r="WYO576" s="108"/>
      <c r="WYP576" s="108"/>
      <c r="WYQ576" s="108"/>
      <c r="WYR576" s="108"/>
      <c r="WYS576" s="108"/>
      <c r="WYT576" s="108"/>
      <c r="WYU576" s="108"/>
      <c r="WYV576" s="108"/>
      <c r="WYW576" s="108"/>
      <c r="WYX576" s="108"/>
      <c r="WYY576" s="108"/>
      <c r="WYZ576" s="108"/>
      <c r="WZA576" s="108"/>
      <c r="WZB576" s="108"/>
      <c r="WZC576" s="108"/>
      <c r="WZD576" s="108"/>
      <c r="WZE576" s="108"/>
      <c r="WZF576" s="108"/>
      <c r="WZG576" s="108"/>
      <c r="WZH576" s="108"/>
      <c r="WZI576" s="108"/>
      <c r="WZJ576" s="108"/>
      <c r="WZK576" s="108"/>
      <c r="WZL576" s="108"/>
      <c r="WZM576" s="108"/>
      <c r="WZN576" s="108"/>
      <c r="WZO576" s="108"/>
      <c r="WZP576" s="108"/>
      <c r="WZQ576" s="108"/>
      <c r="WZR576" s="108"/>
      <c r="WZS576" s="108"/>
      <c r="WZT576" s="108"/>
      <c r="WZU576" s="108"/>
      <c r="WZV576" s="108"/>
      <c r="WZW576" s="108"/>
      <c r="WZX576" s="108"/>
      <c r="WZY576" s="108"/>
      <c r="WZZ576" s="108"/>
      <c r="XAA576" s="108"/>
      <c r="XAB576" s="108"/>
      <c r="XAC576" s="108"/>
      <c r="XAD576" s="108"/>
      <c r="XAE576" s="108"/>
      <c r="XAF576" s="108"/>
      <c r="XAG576" s="108"/>
      <c r="XAH576" s="108"/>
      <c r="XAI576" s="108"/>
      <c r="XAJ576" s="108"/>
      <c r="XAK576" s="108"/>
      <c r="XAL576" s="108"/>
      <c r="XAM576" s="108"/>
      <c r="XAN576" s="108"/>
      <c r="XAO576" s="108"/>
      <c r="XAP576" s="108"/>
      <c r="XAQ576" s="108"/>
      <c r="XAR576" s="108"/>
      <c r="XAS576" s="108"/>
      <c r="XAT576" s="108"/>
      <c r="XAU576" s="108"/>
      <c r="XAV576" s="108"/>
      <c r="XAW576" s="108"/>
      <c r="XAX576" s="108"/>
      <c r="XAY576" s="108"/>
      <c r="XAZ576" s="108"/>
      <c r="XBA576" s="108"/>
      <c r="XBB576" s="108"/>
      <c r="XBC576" s="108"/>
      <c r="XBD576" s="108"/>
      <c r="XBE576" s="108"/>
      <c r="XBF576" s="108"/>
      <c r="XBG576" s="108"/>
      <c r="XBH576" s="108"/>
      <c r="XBI576" s="108"/>
      <c r="XBJ576" s="108"/>
      <c r="XBK576" s="108"/>
      <c r="XBL576" s="108"/>
      <c r="XBM576" s="108"/>
      <c r="XBN576" s="108"/>
      <c r="XBO576" s="108"/>
      <c r="XBP576" s="108"/>
      <c r="XBQ576" s="108"/>
      <c r="XBR576" s="108"/>
      <c r="XBS576" s="108"/>
      <c r="XBT576" s="108"/>
      <c r="XBU576" s="108"/>
      <c r="XBV576" s="108"/>
      <c r="XBW576" s="108"/>
      <c r="XBX576" s="108"/>
      <c r="XBY576" s="108"/>
      <c r="XBZ576" s="108"/>
      <c r="XCA576" s="108"/>
      <c r="XCB576" s="108"/>
      <c r="XCC576" s="108"/>
      <c r="XCD576" s="108"/>
      <c r="XCE576" s="108"/>
      <c r="XCF576" s="108"/>
      <c r="XCG576" s="108"/>
      <c r="XCH576" s="108"/>
      <c r="XCI576" s="108"/>
      <c r="XCJ576" s="108"/>
      <c r="XCK576" s="108"/>
      <c r="XCL576" s="108"/>
      <c r="XCM576" s="108"/>
      <c r="XCN576" s="108"/>
      <c r="XCO576" s="108"/>
      <c r="XCP576" s="108"/>
      <c r="XCQ576" s="108"/>
      <c r="XCR576" s="108"/>
      <c r="XCS576" s="108"/>
      <c r="XCT576" s="108"/>
      <c r="XCU576" s="108"/>
      <c r="XCV576" s="108"/>
      <c r="XCW576" s="108"/>
      <c r="XCX576" s="108"/>
      <c r="XCY576" s="108"/>
      <c r="XCZ576" s="108"/>
      <c r="XDA576" s="108"/>
      <c r="XDB576" s="108"/>
      <c r="XDC576" s="108"/>
      <c r="XDD576" s="108"/>
      <c r="XDE576" s="108"/>
      <c r="XDF576" s="108"/>
      <c r="XDG576" s="108"/>
      <c r="XDH576" s="108"/>
      <c r="XDI576" s="108"/>
      <c r="XDJ576" s="108"/>
      <c r="XDK576" s="108"/>
      <c r="XDL576" s="108"/>
      <c r="XDM576" s="108"/>
      <c r="XDN576" s="108"/>
      <c r="XDO576" s="108"/>
      <c r="XDP576" s="108"/>
      <c r="XDQ576" s="108"/>
      <c r="XDR576" s="108"/>
      <c r="XDS576" s="108"/>
      <c r="XDT576" s="108"/>
      <c r="XDU576" s="108"/>
      <c r="XDV576" s="108"/>
      <c r="XDW576" s="108"/>
      <c r="XDX576" s="108"/>
      <c r="XDY576" s="108"/>
      <c r="XDZ576" s="108"/>
      <c r="XEA576" s="108"/>
      <c r="XEB576" s="108"/>
      <c r="XEC576" s="108"/>
      <c r="XED576" s="108"/>
      <c r="XEE576" s="108"/>
      <c r="XEF576" s="108"/>
      <c r="XEG576" s="108"/>
      <c r="XEH576" s="108"/>
      <c r="XEI576" s="108"/>
      <c r="XEJ576" s="108"/>
      <c r="XEK576" s="108"/>
      <c r="XEL576" s="108"/>
      <c r="XEM576" s="108"/>
      <c r="XEN576" s="108"/>
      <c r="XEO576" s="108"/>
      <c r="XEP576" s="108"/>
      <c r="XEQ576" s="108"/>
      <c r="XER576" s="108"/>
      <c r="XES576" s="108"/>
      <c r="XET576" s="108"/>
      <c r="XEU576" s="108"/>
      <c r="XEV576" s="108"/>
      <c r="XEW576" s="108"/>
      <c r="XEX576" s="108"/>
      <c r="XEY576" s="108"/>
      <c r="XEZ576" s="108"/>
      <c r="XFA576" s="108"/>
      <c r="XFB576" s="108"/>
      <c r="XFC576" s="108"/>
      <c r="XFD576" s="108"/>
    </row>
    <row r="577" spans="1:16384" ht="13.5" customHeight="1" x14ac:dyDescent="0.2">
      <c r="A577" s="92">
        <v>30131501</v>
      </c>
      <c r="B577" s="69" t="str">
        <f t="shared" ca="1" si="29"/>
        <v>Bloques de cemento</v>
      </c>
      <c r="C577" s="112" t="s">
        <v>1450</v>
      </c>
      <c r="D577" s="112">
        <v>100</v>
      </c>
      <c r="E577" s="113">
        <v>12</v>
      </c>
      <c r="F577" s="70">
        <f t="shared" ca="1" si="28"/>
        <v>1200</v>
      </c>
      <c r="G577" s="45"/>
      <c r="H577" s="108"/>
      <c r="I577" s="108"/>
      <c r="J577" s="108"/>
      <c r="K577" s="108"/>
      <c r="L577" s="108"/>
      <c r="M577" s="108"/>
      <c r="N577" s="108"/>
      <c r="O577" s="108"/>
      <c r="P577" s="108"/>
      <c r="Q577" s="108"/>
      <c r="R577" s="108"/>
      <c r="S577" s="108"/>
      <c r="T577" s="108"/>
      <c r="U577" s="108"/>
      <c r="V577" s="108"/>
      <c r="W577" s="108"/>
      <c r="X577" s="108"/>
      <c r="Y577" s="108"/>
      <c r="Z577" s="108"/>
      <c r="AA577" s="108"/>
      <c r="AB577" s="108"/>
      <c r="AC577" s="108"/>
      <c r="AD577" s="108"/>
      <c r="AE577" s="108"/>
      <c r="AF577" s="108"/>
      <c r="AG577" s="108"/>
      <c r="AH577" s="108"/>
      <c r="AI577" s="108"/>
      <c r="AJ577" s="108"/>
      <c r="AK577" s="108"/>
      <c r="AL577" s="108"/>
      <c r="AM577" s="108"/>
      <c r="AN577" s="108"/>
      <c r="AO577" s="108"/>
      <c r="AP577" s="108"/>
      <c r="AQ577" s="108"/>
      <c r="AR577" s="108"/>
      <c r="AS577" s="108"/>
      <c r="AT577" s="108"/>
      <c r="AU577" s="108"/>
      <c r="AV577" s="108"/>
      <c r="AW577" s="108"/>
      <c r="AX577" s="108"/>
      <c r="AY577" s="108"/>
      <c r="AZ577" s="108"/>
      <c r="BA577" s="108"/>
      <c r="BB577" s="108"/>
      <c r="BC577" s="108"/>
      <c r="BD577" s="108"/>
      <c r="BE577" s="108"/>
      <c r="BF577" s="108"/>
      <c r="BG577" s="108"/>
      <c r="BH577" s="108"/>
      <c r="BI577" s="108"/>
      <c r="BJ577" s="108"/>
      <c r="BK577" s="108"/>
      <c r="BL577" s="108"/>
      <c r="BM577" s="108"/>
      <c r="BN577" s="108"/>
      <c r="BO577" s="108"/>
      <c r="BP577" s="108"/>
      <c r="BQ577" s="108"/>
      <c r="BR577" s="108"/>
      <c r="BS577" s="108"/>
      <c r="BT577" s="108"/>
      <c r="BU577" s="108"/>
      <c r="BV577" s="108"/>
      <c r="BW577" s="108"/>
      <c r="BX577" s="108"/>
      <c r="BY577" s="108"/>
      <c r="BZ577" s="108"/>
      <c r="CA577" s="108"/>
      <c r="CB577" s="108"/>
      <c r="CC577" s="108"/>
      <c r="CD577" s="108"/>
      <c r="CE577" s="108"/>
      <c r="CF577" s="108"/>
      <c r="CG577" s="108"/>
      <c r="CH577" s="108"/>
      <c r="CI577" s="108"/>
      <c r="CJ577" s="108"/>
      <c r="CK577" s="108"/>
      <c r="CL577" s="108"/>
      <c r="CM577" s="108"/>
      <c r="CN577" s="108"/>
      <c r="CO577" s="108"/>
      <c r="CP577" s="108"/>
      <c r="CQ577" s="108"/>
      <c r="CR577" s="108"/>
      <c r="CS577" s="108"/>
      <c r="CT577" s="108"/>
      <c r="CU577" s="108"/>
      <c r="CV577" s="108"/>
      <c r="CW577" s="108"/>
      <c r="CX577" s="108"/>
      <c r="CY577" s="108"/>
      <c r="CZ577" s="108"/>
      <c r="DA577" s="108"/>
      <c r="DB577" s="108"/>
      <c r="DC577" s="108"/>
      <c r="DD577" s="108"/>
      <c r="DE577" s="108"/>
      <c r="DF577" s="108"/>
      <c r="DG577" s="108"/>
      <c r="DH577" s="108"/>
      <c r="DI577" s="108"/>
      <c r="DJ577" s="108"/>
      <c r="DK577" s="108"/>
      <c r="DL577" s="108"/>
      <c r="DM577" s="108"/>
      <c r="DN577" s="108"/>
      <c r="DO577" s="108"/>
      <c r="DP577" s="108"/>
      <c r="DQ577" s="108"/>
      <c r="DR577" s="108"/>
      <c r="DS577" s="108"/>
      <c r="DT577" s="108"/>
      <c r="DU577" s="108"/>
      <c r="DV577" s="108"/>
      <c r="DW577" s="108"/>
      <c r="DX577" s="108"/>
      <c r="DY577" s="108"/>
      <c r="DZ577" s="108"/>
      <c r="EA577" s="108"/>
      <c r="EB577" s="108"/>
      <c r="EC577" s="108"/>
      <c r="ED577" s="108"/>
      <c r="EE577" s="108"/>
      <c r="EF577" s="108"/>
      <c r="EG577" s="108"/>
      <c r="EH577" s="108"/>
      <c r="EI577" s="108"/>
      <c r="EJ577" s="108"/>
      <c r="EK577" s="108"/>
      <c r="EL577" s="108"/>
      <c r="EM577" s="108"/>
      <c r="EN577" s="108"/>
      <c r="EO577" s="108"/>
      <c r="EP577" s="108"/>
      <c r="EQ577" s="108"/>
      <c r="ER577" s="108"/>
      <c r="ES577" s="108"/>
      <c r="ET577" s="108"/>
      <c r="EU577" s="108"/>
      <c r="EV577" s="108"/>
      <c r="EW577" s="108"/>
      <c r="EX577" s="108"/>
      <c r="EY577" s="108"/>
      <c r="EZ577" s="108"/>
      <c r="FA577" s="108"/>
      <c r="FB577" s="108"/>
      <c r="FC577" s="108"/>
      <c r="FD577" s="108"/>
      <c r="FE577" s="108"/>
      <c r="FF577" s="108"/>
      <c r="FG577" s="108"/>
      <c r="FH577" s="108"/>
      <c r="FI577" s="108"/>
      <c r="FJ577" s="108"/>
      <c r="FK577" s="108"/>
      <c r="FL577" s="108"/>
      <c r="FM577" s="108"/>
      <c r="FN577" s="108"/>
      <c r="FO577" s="108"/>
      <c r="FP577" s="108"/>
      <c r="FQ577" s="108"/>
      <c r="FR577" s="108"/>
      <c r="FS577" s="108"/>
      <c r="FT577" s="108"/>
      <c r="FU577" s="108"/>
      <c r="FV577" s="108"/>
      <c r="FW577" s="108"/>
      <c r="FX577" s="108"/>
      <c r="FY577" s="108"/>
      <c r="FZ577" s="108"/>
      <c r="GA577" s="108"/>
      <c r="GB577" s="108"/>
      <c r="GC577" s="108"/>
      <c r="GD577" s="108"/>
      <c r="GE577" s="108"/>
      <c r="GF577" s="108"/>
      <c r="GG577" s="108"/>
      <c r="GH577" s="108"/>
      <c r="GI577" s="108"/>
      <c r="GJ577" s="108"/>
      <c r="GK577" s="108"/>
      <c r="GL577" s="108"/>
      <c r="GM577" s="108"/>
      <c r="GN577" s="108"/>
      <c r="GO577" s="108"/>
      <c r="GP577" s="108"/>
      <c r="GQ577" s="108"/>
      <c r="GR577" s="108"/>
      <c r="GS577" s="108"/>
      <c r="GT577" s="108"/>
      <c r="GU577" s="108"/>
      <c r="GV577" s="108"/>
      <c r="GW577" s="108"/>
      <c r="GX577" s="108"/>
      <c r="GY577" s="108"/>
      <c r="GZ577" s="108"/>
      <c r="HA577" s="108"/>
      <c r="HB577" s="108"/>
      <c r="HC577" s="108"/>
      <c r="HD577" s="108"/>
      <c r="HE577" s="108"/>
      <c r="HF577" s="108"/>
      <c r="HG577" s="108"/>
      <c r="HH577" s="108"/>
      <c r="HI577" s="108"/>
      <c r="HJ577" s="108"/>
      <c r="HK577" s="108"/>
      <c r="HL577" s="108"/>
      <c r="HM577" s="108"/>
      <c r="HN577" s="108"/>
      <c r="HO577" s="108"/>
      <c r="HP577" s="108"/>
      <c r="HQ577" s="108"/>
      <c r="HR577" s="108"/>
      <c r="HS577" s="108"/>
      <c r="HT577" s="108"/>
      <c r="HU577" s="108"/>
      <c r="HV577" s="108"/>
      <c r="HW577" s="108"/>
      <c r="HX577" s="108"/>
      <c r="HY577" s="108"/>
      <c r="HZ577" s="108"/>
      <c r="IA577" s="108"/>
      <c r="IB577" s="108"/>
      <c r="IC577" s="108"/>
      <c r="ID577" s="108"/>
      <c r="IE577" s="108"/>
      <c r="IF577" s="108"/>
      <c r="IG577" s="108"/>
      <c r="IH577" s="108"/>
      <c r="II577" s="108"/>
      <c r="IJ577" s="108"/>
      <c r="IK577" s="108"/>
      <c r="IL577" s="108"/>
      <c r="IM577" s="108"/>
      <c r="IN577" s="108"/>
      <c r="IO577" s="108"/>
      <c r="IP577" s="108"/>
      <c r="IQ577" s="108"/>
      <c r="IR577" s="108"/>
      <c r="IS577" s="108"/>
      <c r="IT577" s="108"/>
      <c r="IU577" s="108"/>
      <c r="IV577" s="108"/>
      <c r="IW577" s="108"/>
      <c r="IX577" s="108"/>
      <c r="IY577" s="108"/>
      <c r="IZ577" s="108"/>
      <c r="JA577" s="108"/>
      <c r="JB577" s="108"/>
      <c r="JC577" s="108"/>
      <c r="JD577" s="108"/>
      <c r="JE577" s="108"/>
      <c r="JF577" s="108"/>
      <c r="JG577" s="108"/>
      <c r="JH577" s="108"/>
      <c r="JI577" s="108"/>
      <c r="JJ577" s="108"/>
      <c r="JK577" s="108"/>
      <c r="JL577" s="108"/>
      <c r="JM577" s="108"/>
      <c r="JN577" s="108"/>
      <c r="JO577" s="108"/>
      <c r="JP577" s="108"/>
      <c r="JQ577" s="108"/>
      <c r="JR577" s="108"/>
      <c r="JS577" s="108"/>
      <c r="JT577" s="108"/>
      <c r="JU577" s="108"/>
      <c r="JV577" s="108"/>
      <c r="JW577" s="108"/>
      <c r="JX577" s="108"/>
      <c r="JY577" s="108"/>
      <c r="JZ577" s="108"/>
      <c r="KA577" s="108"/>
      <c r="KB577" s="108"/>
      <c r="KC577" s="108"/>
      <c r="KD577" s="108"/>
      <c r="KE577" s="108"/>
      <c r="KF577" s="108"/>
      <c r="KG577" s="108"/>
      <c r="KH577" s="108"/>
      <c r="KI577" s="108"/>
      <c r="KJ577" s="108"/>
      <c r="KK577" s="108"/>
      <c r="KL577" s="108"/>
      <c r="KM577" s="108"/>
      <c r="KN577" s="108"/>
      <c r="KO577" s="108"/>
      <c r="KP577" s="108"/>
      <c r="KQ577" s="108"/>
      <c r="KR577" s="108"/>
      <c r="KS577" s="108"/>
      <c r="KT577" s="108"/>
      <c r="KU577" s="108"/>
      <c r="KV577" s="108"/>
      <c r="KW577" s="108"/>
      <c r="KX577" s="108"/>
      <c r="KY577" s="108"/>
      <c r="KZ577" s="108"/>
      <c r="LA577" s="108"/>
      <c r="LB577" s="108"/>
      <c r="LC577" s="108"/>
      <c r="LD577" s="108"/>
      <c r="LE577" s="108"/>
      <c r="LF577" s="108"/>
      <c r="LG577" s="108"/>
      <c r="LH577" s="108"/>
      <c r="LI577" s="108"/>
      <c r="LJ577" s="108"/>
      <c r="LK577" s="108"/>
      <c r="LL577" s="108"/>
      <c r="LM577" s="108"/>
      <c r="LN577" s="108"/>
      <c r="LO577" s="108"/>
      <c r="LP577" s="108"/>
      <c r="LQ577" s="108"/>
      <c r="LR577" s="108"/>
      <c r="LS577" s="108"/>
      <c r="LT577" s="108"/>
      <c r="LU577" s="108"/>
      <c r="LV577" s="108"/>
      <c r="LW577" s="108"/>
      <c r="LX577" s="108"/>
      <c r="LY577" s="108"/>
      <c r="LZ577" s="108"/>
      <c r="MA577" s="108"/>
      <c r="MB577" s="108"/>
      <c r="MC577" s="108"/>
      <c r="MD577" s="108"/>
      <c r="ME577" s="108"/>
      <c r="MF577" s="108"/>
      <c r="MG577" s="108"/>
      <c r="MH577" s="108"/>
      <c r="MI577" s="108"/>
      <c r="MJ577" s="108"/>
      <c r="MK577" s="108"/>
      <c r="ML577" s="108"/>
      <c r="MM577" s="108"/>
      <c r="MN577" s="108"/>
      <c r="MO577" s="108"/>
      <c r="MP577" s="108"/>
      <c r="MQ577" s="108"/>
      <c r="MR577" s="108"/>
      <c r="MS577" s="108"/>
      <c r="MT577" s="108"/>
      <c r="MU577" s="108"/>
      <c r="MV577" s="108"/>
      <c r="MW577" s="108"/>
      <c r="MX577" s="108"/>
      <c r="MY577" s="108"/>
      <c r="MZ577" s="108"/>
      <c r="NA577" s="108"/>
      <c r="NB577" s="108"/>
      <c r="NC577" s="108"/>
      <c r="ND577" s="108"/>
      <c r="NE577" s="108"/>
      <c r="NF577" s="108"/>
      <c r="NG577" s="108"/>
      <c r="NH577" s="108"/>
      <c r="NI577" s="108"/>
      <c r="NJ577" s="108"/>
      <c r="NK577" s="108"/>
      <c r="NL577" s="108"/>
      <c r="NM577" s="108"/>
      <c r="NN577" s="108"/>
      <c r="NO577" s="108"/>
      <c r="NP577" s="108"/>
      <c r="NQ577" s="108"/>
      <c r="NR577" s="108"/>
      <c r="NS577" s="108"/>
      <c r="NT577" s="108"/>
      <c r="NU577" s="108"/>
      <c r="NV577" s="108"/>
      <c r="NW577" s="108"/>
      <c r="NX577" s="108"/>
      <c r="NY577" s="108"/>
      <c r="NZ577" s="108"/>
      <c r="OA577" s="108"/>
      <c r="OB577" s="108"/>
      <c r="OC577" s="108"/>
      <c r="OD577" s="108"/>
      <c r="OE577" s="108"/>
      <c r="OF577" s="108"/>
      <c r="OG577" s="108"/>
      <c r="OH577" s="108"/>
      <c r="OI577" s="108"/>
      <c r="OJ577" s="108"/>
      <c r="OK577" s="108"/>
      <c r="OL577" s="108"/>
      <c r="OM577" s="108"/>
      <c r="ON577" s="108"/>
      <c r="OO577" s="108"/>
      <c r="OP577" s="108"/>
      <c r="OQ577" s="108"/>
      <c r="OR577" s="108"/>
      <c r="OS577" s="108"/>
      <c r="OT577" s="108"/>
      <c r="OU577" s="108"/>
      <c r="OV577" s="108"/>
      <c r="OW577" s="108"/>
      <c r="OX577" s="108"/>
      <c r="OY577" s="108"/>
      <c r="OZ577" s="108"/>
      <c r="PA577" s="108"/>
      <c r="PB577" s="108"/>
      <c r="PC577" s="108"/>
      <c r="PD577" s="108"/>
      <c r="PE577" s="108"/>
      <c r="PF577" s="108"/>
      <c r="PG577" s="108"/>
      <c r="PH577" s="108"/>
      <c r="PI577" s="108"/>
      <c r="PJ577" s="108"/>
      <c r="PK577" s="108"/>
      <c r="PL577" s="108"/>
      <c r="PM577" s="108"/>
      <c r="PN577" s="108"/>
      <c r="PO577" s="108"/>
      <c r="PP577" s="108"/>
      <c r="PQ577" s="108"/>
      <c r="PR577" s="108"/>
      <c r="PS577" s="108"/>
      <c r="PT577" s="108"/>
      <c r="PU577" s="108"/>
      <c r="PV577" s="108"/>
      <c r="PW577" s="108"/>
      <c r="PX577" s="108"/>
      <c r="PY577" s="108"/>
      <c r="PZ577" s="108"/>
      <c r="QA577" s="108"/>
      <c r="QB577" s="108"/>
      <c r="QC577" s="108"/>
      <c r="QD577" s="108"/>
      <c r="QE577" s="108"/>
      <c r="QF577" s="108"/>
      <c r="QG577" s="108"/>
      <c r="QH577" s="108"/>
      <c r="QI577" s="108"/>
      <c r="QJ577" s="108"/>
      <c r="QK577" s="108"/>
      <c r="QL577" s="108"/>
      <c r="QM577" s="108"/>
      <c r="QN577" s="108"/>
      <c r="QO577" s="108"/>
      <c r="QP577" s="108"/>
      <c r="QQ577" s="108"/>
      <c r="QR577" s="108"/>
      <c r="QS577" s="108"/>
      <c r="QT577" s="108"/>
      <c r="QU577" s="108"/>
      <c r="QV577" s="108"/>
      <c r="QW577" s="108"/>
      <c r="QX577" s="108"/>
      <c r="QY577" s="108"/>
      <c r="QZ577" s="108"/>
      <c r="RA577" s="108"/>
      <c r="RB577" s="108"/>
      <c r="RC577" s="108"/>
      <c r="RD577" s="108"/>
      <c r="RE577" s="108"/>
      <c r="RF577" s="108"/>
      <c r="RG577" s="108"/>
      <c r="RH577" s="108"/>
      <c r="RI577" s="108"/>
      <c r="RJ577" s="108"/>
      <c r="RK577" s="108"/>
      <c r="RL577" s="108"/>
      <c r="RM577" s="108"/>
      <c r="RN577" s="108"/>
      <c r="RO577" s="108"/>
      <c r="RP577" s="108"/>
      <c r="RQ577" s="108"/>
      <c r="RR577" s="108"/>
      <c r="RS577" s="108"/>
      <c r="RT577" s="108"/>
      <c r="RU577" s="108"/>
      <c r="RV577" s="108"/>
      <c r="RW577" s="108"/>
      <c r="RX577" s="108"/>
      <c r="RY577" s="108"/>
      <c r="RZ577" s="108"/>
      <c r="SA577" s="108"/>
      <c r="SB577" s="108"/>
      <c r="SC577" s="108"/>
      <c r="SD577" s="108"/>
      <c r="SE577" s="108"/>
      <c r="SF577" s="108"/>
      <c r="SG577" s="108"/>
      <c r="SH577" s="108"/>
      <c r="SI577" s="108"/>
      <c r="SJ577" s="108"/>
      <c r="SK577" s="108"/>
      <c r="SL577" s="108"/>
      <c r="SM577" s="108"/>
      <c r="SN577" s="108"/>
      <c r="SO577" s="108"/>
      <c r="SP577" s="108"/>
      <c r="SQ577" s="108"/>
      <c r="SR577" s="108"/>
      <c r="SS577" s="108"/>
      <c r="ST577" s="108"/>
      <c r="SU577" s="108"/>
      <c r="SV577" s="108"/>
      <c r="SW577" s="108"/>
      <c r="SX577" s="108"/>
      <c r="SY577" s="108"/>
      <c r="SZ577" s="108"/>
      <c r="TA577" s="108"/>
      <c r="TB577" s="108"/>
      <c r="TC577" s="108"/>
      <c r="TD577" s="108"/>
      <c r="TE577" s="108"/>
      <c r="TF577" s="108"/>
      <c r="TG577" s="108"/>
      <c r="TH577" s="108"/>
      <c r="TI577" s="108"/>
      <c r="TJ577" s="108"/>
      <c r="TK577" s="108"/>
      <c r="TL577" s="108"/>
      <c r="TM577" s="108"/>
      <c r="TN577" s="108"/>
      <c r="TO577" s="108"/>
      <c r="TP577" s="108"/>
      <c r="TQ577" s="108"/>
      <c r="TR577" s="108"/>
      <c r="TS577" s="108"/>
      <c r="TT577" s="108"/>
      <c r="TU577" s="108"/>
      <c r="TV577" s="108"/>
      <c r="TW577" s="108"/>
      <c r="TX577" s="108"/>
      <c r="TY577" s="108"/>
      <c r="TZ577" s="108"/>
      <c r="UA577" s="108"/>
      <c r="UB577" s="108"/>
      <c r="UC577" s="108"/>
      <c r="UD577" s="108"/>
      <c r="UE577" s="108"/>
      <c r="UF577" s="108"/>
      <c r="UG577" s="108"/>
      <c r="UH577" s="108"/>
      <c r="UI577" s="108"/>
      <c r="UJ577" s="108"/>
      <c r="UK577" s="108"/>
      <c r="UL577" s="108"/>
      <c r="UM577" s="108"/>
      <c r="UN577" s="108"/>
      <c r="UO577" s="108"/>
      <c r="UP577" s="108"/>
      <c r="UQ577" s="108"/>
      <c r="UR577" s="108"/>
      <c r="US577" s="108"/>
      <c r="UT577" s="108"/>
      <c r="UU577" s="108"/>
      <c r="UV577" s="108"/>
      <c r="UW577" s="108"/>
      <c r="UX577" s="108"/>
      <c r="UY577" s="108"/>
      <c r="UZ577" s="108"/>
      <c r="VA577" s="108"/>
      <c r="VB577" s="108"/>
      <c r="VC577" s="108"/>
      <c r="VD577" s="108"/>
      <c r="VE577" s="108"/>
      <c r="VF577" s="108"/>
      <c r="VG577" s="108"/>
      <c r="VH577" s="108"/>
      <c r="VI577" s="108"/>
      <c r="VJ577" s="108"/>
      <c r="VK577" s="108"/>
      <c r="VL577" s="108"/>
      <c r="VM577" s="108"/>
      <c r="VN577" s="108"/>
      <c r="VO577" s="108"/>
      <c r="VP577" s="108"/>
      <c r="VQ577" s="108"/>
      <c r="VR577" s="108"/>
      <c r="VS577" s="108"/>
      <c r="VT577" s="108"/>
      <c r="VU577" s="108"/>
      <c r="VV577" s="108"/>
      <c r="VW577" s="108"/>
      <c r="VX577" s="108"/>
      <c r="VY577" s="108"/>
      <c r="VZ577" s="108"/>
      <c r="WA577" s="108"/>
      <c r="WB577" s="108"/>
      <c r="WC577" s="108"/>
      <c r="WD577" s="108"/>
      <c r="WE577" s="108"/>
      <c r="WF577" s="108"/>
      <c r="WG577" s="108"/>
      <c r="WH577" s="108"/>
      <c r="WI577" s="108"/>
      <c r="WJ577" s="108"/>
      <c r="WK577" s="108"/>
      <c r="WL577" s="108"/>
      <c r="WM577" s="108"/>
      <c r="WN577" s="108"/>
      <c r="WO577" s="108"/>
      <c r="WP577" s="108"/>
      <c r="WQ577" s="108"/>
      <c r="WR577" s="108"/>
      <c r="WS577" s="108"/>
      <c r="WT577" s="108"/>
      <c r="WU577" s="108"/>
      <c r="WV577" s="108"/>
      <c r="WW577" s="108"/>
      <c r="WX577" s="108"/>
      <c r="WY577" s="108"/>
      <c r="WZ577" s="108"/>
      <c r="XA577" s="108"/>
      <c r="XB577" s="108"/>
      <c r="XC577" s="108"/>
      <c r="XD577" s="108"/>
      <c r="XE577" s="108"/>
      <c r="XF577" s="108"/>
      <c r="XG577" s="108"/>
      <c r="XH577" s="108"/>
      <c r="XI577" s="108"/>
      <c r="XJ577" s="108"/>
      <c r="XK577" s="108"/>
      <c r="XL577" s="108"/>
      <c r="XM577" s="108"/>
      <c r="XN577" s="108"/>
      <c r="XO577" s="108"/>
      <c r="XP577" s="108"/>
      <c r="XQ577" s="108"/>
      <c r="XR577" s="108"/>
      <c r="XS577" s="108"/>
      <c r="XT577" s="108"/>
      <c r="XU577" s="108"/>
      <c r="XV577" s="108"/>
      <c r="XW577" s="108"/>
      <c r="XX577" s="108"/>
      <c r="XY577" s="108"/>
      <c r="XZ577" s="108"/>
      <c r="YA577" s="108"/>
      <c r="YB577" s="108"/>
      <c r="YC577" s="108"/>
      <c r="YD577" s="108"/>
      <c r="YE577" s="108"/>
      <c r="YF577" s="108"/>
      <c r="YG577" s="108"/>
      <c r="YH577" s="108"/>
      <c r="YI577" s="108"/>
      <c r="YJ577" s="108"/>
      <c r="YK577" s="108"/>
      <c r="YL577" s="108"/>
      <c r="YM577" s="108"/>
      <c r="YN577" s="108"/>
      <c r="YO577" s="108"/>
      <c r="YP577" s="108"/>
      <c r="YQ577" s="108"/>
      <c r="YR577" s="108"/>
      <c r="YS577" s="108"/>
      <c r="YT577" s="108"/>
      <c r="YU577" s="108"/>
      <c r="YV577" s="108"/>
      <c r="YW577" s="108"/>
      <c r="YX577" s="108"/>
      <c r="YY577" s="108"/>
      <c r="YZ577" s="108"/>
      <c r="ZA577" s="108"/>
      <c r="ZB577" s="108"/>
      <c r="ZC577" s="108"/>
      <c r="ZD577" s="108"/>
      <c r="ZE577" s="108"/>
      <c r="ZF577" s="108"/>
      <c r="ZG577" s="108"/>
      <c r="ZH577" s="108"/>
      <c r="ZI577" s="108"/>
      <c r="ZJ577" s="108"/>
      <c r="ZK577" s="108"/>
      <c r="ZL577" s="108"/>
      <c r="ZM577" s="108"/>
      <c r="ZN577" s="108"/>
      <c r="ZO577" s="108"/>
      <c r="ZP577" s="108"/>
      <c r="ZQ577" s="108"/>
      <c r="ZR577" s="108"/>
      <c r="ZS577" s="108"/>
      <c r="ZT577" s="108"/>
      <c r="ZU577" s="108"/>
      <c r="ZV577" s="108"/>
      <c r="ZW577" s="108"/>
      <c r="ZX577" s="108"/>
      <c r="ZY577" s="108"/>
      <c r="ZZ577" s="108"/>
      <c r="AAA577" s="108"/>
      <c r="AAB577" s="108"/>
      <c r="AAC577" s="108"/>
      <c r="AAD577" s="108"/>
      <c r="AAE577" s="108"/>
      <c r="AAF577" s="108"/>
      <c r="AAG577" s="108"/>
      <c r="AAH577" s="108"/>
      <c r="AAI577" s="108"/>
      <c r="AAJ577" s="108"/>
      <c r="AAK577" s="108"/>
      <c r="AAL577" s="108"/>
      <c r="AAM577" s="108"/>
      <c r="AAN577" s="108"/>
      <c r="AAO577" s="108"/>
      <c r="AAP577" s="108"/>
      <c r="AAQ577" s="108"/>
      <c r="AAR577" s="108"/>
      <c r="AAS577" s="108"/>
      <c r="AAT577" s="108"/>
      <c r="AAU577" s="108"/>
      <c r="AAV577" s="108"/>
      <c r="AAW577" s="108"/>
      <c r="AAX577" s="108"/>
      <c r="AAY577" s="108"/>
      <c r="AAZ577" s="108"/>
      <c r="ABA577" s="108"/>
      <c r="ABB577" s="108"/>
      <c r="ABC577" s="108"/>
      <c r="ABD577" s="108"/>
      <c r="ABE577" s="108"/>
      <c r="ABF577" s="108"/>
      <c r="ABG577" s="108"/>
      <c r="ABH577" s="108"/>
      <c r="ABI577" s="108"/>
      <c r="ABJ577" s="108"/>
      <c r="ABK577" s="108"/>
      <c r="ABL577" s="108"/>
      <c r="ABM577" s="108"/>
      <c r="ABN577" s="108"/>
      <c r="ABO577" s="108"/>
      <c r="ABP577" s="108"/>
      <c r="ABQ577" s="108"/>
      <c r="ABR577" s="108"/>
      <c r="ABS577" s="108"/>
      <c r="ABT577" s="108"/>
      <c r="ABU577" s="108"/>
      <c r="ABV577" s="108"/>
      <c r="ABW577" s="108"/>
      <c r="ABX577" s="108"/>
      <c r="ABY577" s="108"/>
      <c r="ABZ577" s="108"/>
      <c r="ACA577" s="108"/>
      <c r="ACB577" s="108"/>
      <c r="ACC577" s="108"/>
      <c r="ACD577" s="108"/>
      <c r="ACE577" s="108"/>
      <c r="ACF577" s="108"/>
      <c r="ACG577" s="108"/>
      <c r="ACH577" s="108"/>
      <c r="ACI577" s="108"/>
      <c r="ACJ577" s="108"/>
      <c r="ACK577" s="108"/>
      <c r="ACL577" s="108"/>
      <c r="ACM577" s="108"/>
      <c r="ACN577" s="108"/>
      <c r="ACO577" s="108"/>
      <c r="ACP577" s="108"/>
      <c r="ACQ577" s="108"/>
      <c r="ACR577" s="108"/>
      <c r="ACS577" s="108"/>
      <c r="ACT577" s="108"/>
      <c r="ACU577" s="108"/>
      <c r="ACV577" s="108"/>
      <c r="ACW577" s="108"/>
      <c r="ACX577" s="108"/>
      <c r="ACY577" s="108"/>
      <c r="ACZ577" s="108"/>
      <c r="ADA577" s="108"/>
      <c r="ADB577" s="108"/>
      <c r="ADC577" s="108"/>
      <c r="ADD577" s="108"/>
      <c r="ADE577" s="108"/>
      <c r="ADF577" s="108"/>
      <c r="ADG577" s="108"/>
      <c r="ADH577" s="108"/>
      <c r="ADI577" s="108"/>
      <c r="ADJ577" s="108"/>
      <c r="ADK577" s="108"/>
      <c r="ADL577" s="108"/>
      <c r="ADM577" s="108"/>
      <c r="ADN577" s="108"/>
      <c r="ADO577" s="108"/>
      <c r="ADP577" s="108"/>
      <c r="ADQ577" s="108"/>
      <c r="ADR577" s="108"/>
      <c r="ADS577" s="108"/>
      <c r="ADT577" s="108"/>
      <c r="ADU577" s="108"/>
      <c r="ADV577" s="108"/>
      <c r="ADW577" s="108"/>
      <c r="ADX577" s="108"/>
      <c r="ADY577" s="108"/>
      <c r="ADZ577" s="108"/>
      <c r="AEA577" s="108"/>
      <c r="AEB577" s="108"/>
      <c r="AEC577" s="108"/>
      <c r="AED577" s="108"/>
      <c r="AEE577" s="108"/>
      <c r="AEF577" s="108"/>
      <c r="AEG577" s="108"/>
      <c r="AEH577" s="108"/>
      <c r="AEI577" s="108"/>
      <c r="AEJ577" s="108"/>
      <c r="AEK577" s="108"/>
      <c r="AEL577" s="108"/>
      <c r="AEM577" s="108"/>
      <c r="AEN577" s="108"/>
      <c r="AEO577" s="108"/>
      <c r="AEP577" s="108"/>
      <c r="AEQ577" s="108"/>
      <c r="AER577" s="108"/>
      <c r="AES577" s="108"/>
      <c r="AET577" s="108"/>
      <c r="AEU577" s="108"/>
      <c r="AEV577" s="108"/>
      <c r="AEW577" s="108"/>
      <c r="AEX577" s="108"/>
      <c r="AEY577" s="108"/>
      <c r="AEZ577" s="108"/>
      <c r="AFA577" s="108"/>
      <c r="AFB577" s="108"/>
      <c r="AFC577" s="108"/>
      <c r="AFD577" s="108"/>
      <c r="AFE577" s="108"/>
      <c r="AFF577" s="108"/>
      <c r="AFG577" s="108"/>
      <c r="AFH577" s="108"/>
      <c r="AFI577" s="108"/>
      <c r="AFJ577" s="108"/>
      <c r="AFK577" s="108"/>
      <c r="AFL577" s="108"/>
      <c r="AFM577" s="108"/>
      <c r="AFN577" s="108"/>
      <c r="AFO577" s="108"/>
      <c r="AFP577" s="108"/>
      <c r="AFQ577" s="108"/>
      <c r="AFR577" s="108"/>
      <c r="AFS577" s="108"/>
      <c r="AFT577" s="108"/>
      <c r="AFU577" s="108"/>
      <c r="AFV577" s="108"/>
      <c r="AFW577" s="108"/>
      <c r="AFX577" s="108"/>
      <c r="AFY577" s="108"/>
      <c r="AFZ577" s="108"/>
      <c r="AGA577" s="108"/>
      <c r="AGB577" s="108"/>
      <c r="AGC577" s="108"/>
      <c r="AGD577" s="108"/>
      <c r="AGE577" s="108"/>
      <c r="AGF577" s="108"/>
      <c r="AGG577" s="108"/>
      <c r="AGH577" s="108"/>
      <c r="AGI577" s="108"/>
      <c r="AGJ577" s="108"/>
      <c r="AGK577" s="108"/>
      <c r="AGL577" s="108"/>
      <c r="AGM577" s="108"/>
      <c r="AGN577" s="108"/>
      <c r="AGO577" s="108"/>
      <c r="AGP577" s="108"/>
      <c r="AGQ577" s="108"/>
      <c r="AGR577" s="108"/>
      <c r="AGS577" s="108"/>
      <c r="AGT577" s="108"/>
      <c r="AGU577" s="108"/>
      <c r="AGV577" s="108"/>
      <c r="AGW577" s="108"/>
      <c r="AGX577" s="108"/>
      <c r="AGY577" s="108"/>
      <c r="AGZ577" s="108"/>
      <c r="AHA577" s="108"/>
      <c r="AHB577" s="108"/>
      <c r="AHC577" s="108"/>
      <c r="AHD577" s="108"/>
      <c r="AHE577" s="108"/>
      <c r="AHF577" s="108"/>
      <c r="AHG577" s="108"/>
      <c r="AHH577" s="108"/>
      <c r="AHI577" s="108"/>
      <c r="AHJ577" s="108"/>
      <c r="AHK577" s="108"/>
      <c r="AHL577" s="108"/>
      <c r="AHM577" s="108"/>
      <c r="AHN577" s="108"/>
      <c r="AHO577" s="108"/>
      <c r="AHP577" s="108"/>
      <c r="AHQ577" s="108"/>
      <c r="AHR577" s="108"/>
      <c r="AHS577" s="108"/>
      <c r="AHT577" s="108"/>
      <c r="AHU577" s="108"/>
      <c r="AHV577" s="108"/>
      <c r="AHW577" s="108"/>
      <c r="AHX577" s="108"/>
      <c r="AHY577" s="108"/>
      <c r="AHZ577" s="108"/>
      <c r="AIA577" s="108"/>
      <c r="AIB577" s="108"/>
      <c r="AIC577" s="108"/>
      <c r="AID577" s="108"/>
      <c r="AIE577" s="108"/>
      <c r="AIF577" s="108"/>
      <c r="AIG577" s="108"/>
      <c r="AIH577" s="108"/>
      <c r="AII577" s="108"/>
      <c r="AIJ577" s="108"/>
      <c r="AIK577" s="108"/>
      <c r="AIL577" s="108"/>
      <c r="AIM577" s="108"/>
      <c r="AIN577" s="108"/>
      <c r="AIO577" s="108"/>
      <c r="AIP577" s="108"/>
      <c r="AIQ577" s="108"/>
      <c r="AIR577" s="108"/>
      <c r="AIS577" s="108"/>
      <c r="AIT577" s="108"/>
      <c r="AIU577" s="108"/>
      <c r="AIV577" s="108"/>
      <c r="AIW577" s="108"/>
      <c r="AIX577" s="108"/>
      <c r="AIY577" s="108"/>
      <c r="AIZ577" s="108"/>
      <c r="AJA577" s="108"/>
      <c r="AJB577" s="108"/>
      <c r="AJC577" s="108"/>
      <c r="AJD577" s="108"/>
      <c r="AJE577" s="108"/>
      <c r="AJF577" s="108"/>
      <c r="AJG577" s="108"/>
      <c r="AJH577" s="108"/>
      <c r="AJI577" s="108"/>
      <c r="AJJ577" s="108"/>
      <c r="AJK577" s="108"/>
      <c r="AJL577" s="108"/>
      <c r="AJM577" s="108"/>
      <c r="AJN577" s="108"/>
      <c r="AJO577" s="108"/>
      <c r="AJP577" s="108"/>
      <c r="AJQ577" s="108"/>
      <c r="AJR577" s="108"/>
      <c r="AJS577" s="108"/>
      <c r="AJT577" s="108"/>
      <c r="AJU577" s="108"/>
      <c r="AJV577" s="108"/>
      <c r="AJW577" s="108"/>
      <c r="AJX577" s="108"/>
      <c r="AJY577" s="108"/>
      <c r="AJZ577" s="108"/>
      <c r="AKA577" s="108"/>
      <c r="AKB577" s="108"/>
      <c r="AKC577" s="108"/>
      <c r="AKD577" s="108"/>
      <c r="AKE577" s="108"/>
      <c r="AKF577" s="108"/>
      <c r="AKG577" s="108"/>
      <c r="AKH577" s="108"/>
      <c r="AKI577" s="108"/>
      <c r="AKJ577" s="108"/>
      <c r="AKK577" s="108"/>
      <c r="AKL577" s="108"/>
      <c r="AKM577" s="108"/>
      <c r="AKN577" s="108"/>
      <c r="AKO577" s="108"/>
      <c r="AKP577" s="108"/>
      <c r="AKQ577" s="108"/>
      <c r="AKR577" s="108"/>
      <c r="AKS577" s="108"/>
      <c r="AKT577" s="108"/>
      <c r="AKU577" s="108"/>
      <c r="AKV577" s="108"/>
      <c r="AKW577" s="108"/>
      <c r="AKX577" s="108"/>
      <c r="AKY577" s="108"/>
      <c r="AKZ577" s="108"/>
      <c r="ALA577" s="108"/>
      <c r="ALB577" s="108"/>
      <c r="ALC577" s="108"/>
      <c r="ALD577" s="108"/>
      <c r="ALE577" s="108"/>
      <c r="ALF577" s="108"/>
      <c r="ALG577" s="108"/>
      <c r="ALH577" s="108"/>
      <c r="ALI577" s="108"/>
      <c r="ALJ577" s="108"/>
      <c r="ALK577" s="108"/>
      <c r="ALL577" s="108"/>
      <c r="ALM577" s="108"/>
      <c r="ALN577" s="108"/>
      <c r="ALO577" s="108"/>
      <c r="ALP577" s="108"/>
      <c r="ALQ577" s="108"/>
      <c r="ALR577" s="108"/>
      <c r="ALS577" s="108"/>
      <c r="ALT577" s="108"/>
      <c r="ALU577" s="108"/>
      <c r="ALV577" s="108"/>
      <c r="ALW577" s="108"/>
      <c r="ALX577" s="108"/>
      <c r="ALY577" s="108"/>
      <c r="ALZ577" s="108"/>
      <c r="AMA577" s="108"/>
      <c r="AMB577" s="108"/>
      <c r="AMC577" s="108"/>
      <c r="AMD577" s="108"/>
      <c r="AME577" s="108"/>
      <c r="AMF577" s="108"/>
      <c r="AMG577" s="108"/>
      <c r="AMH577" s="108"/>
      <c r="AMI577" s="108"/>
      <c r="AMJ577" s="108"/>
      <c r="AMK577" s="108"/>
      <c r="AML577" s="108"/>
      <c r="AMM577" s="108"/>
      <c r="AMN577" s="108"/>
      <c r="AMO577" s="108"/>
      <c r="AMP577" s="108"/>
      <c r="AMQ577" s="108"/>
      <c r="AMR577" s="108"/>
      <c r="AMS577" s="108"/>
      <c r="AMT577" s="108"/>
      <c r="AMU577" s="108"/>
      <c r="AMV577" s="108"/>
      <c r="AMW577" s="108"/>
      <c r="AMX577" s="108"/>
      <c r="AMY577" s="108"/>
      <c r="AMZ577" s="108"/>
      <c r="ANA577" s="108"/>
      <c r="ANB577" s="108"/>
      <c r="ANC577" s="108"/>
      <c r="AND577" s="108"/>
      <c r="ANE577" s="108"/>
      <c r="ANF577" s="108"/>
      <c r="ANG577" s="108"/>
      <c r="ANH577" s="108"/>
      <c r="ANI577" s="108"/>
      <c r="ANJ577" s="108"/>
      <c r="ANK577" s="108"/>
      <c r="ANL577" s="108"/>
      <c r="ANM577" s="108"/>
      <c r="ANN577" s="108"/>
      <c r="ANO577" s="108"/>
      <c r="ANP577" s="108"/>
      <c r="ANQ577" s="108"/>
      <c r="ANR577" s="108"/>
      <c r="ANS577" s="108"/>
      <c r="ANT577" s="108"/>
      <c r="ANU577" s="108"/>
      <c r="ANV577" s="108"/>
      <c r="ANW577" s="108"/>
      <c r="ANX577" s="108"/>
      <c r="ANY577" s="108"/>
      <c r="ANZ577" s="108"/>
      <c r="AOA577" s="108"/>
      <c r="AOB577" s="108"/>
      <c r="AOC577" s="108"/>
      <c r="AOD577" s="108"/>
      <c r="AOE577" s="108"/>
      <c r="AOF577" s="108"/>
      <c r="AOG577" s="108"/>
      <c r="AOH577" s="108"/>
      <c r="AOI577" s="108"/>
      <c r="AOJ577" s="108"/>
      <c r="AOK577" s="108"/>
      <c r="AOL577" s="108"/>
      <c r="AOM577" s="108"/>
      <c r="AON577" s="108"/>
      <c r="AOO577" s="108"/>
      <c r="AOP577" s="108"/>
      <c r="AOQ577" s="108"/>
      <c r="AOR577" s="108"/>
      <c r="AOS577" s="108"/>
      <c r="AOT577" s="108"/>
      <c r="AOU577" s="108"/>
      <c r="AOV577" s="108"/>
      <c r="AOW577" s="108"/>
      <c r="AOX577" s="108"/>
      <c r="AOY577" s="108"/>
      <c r="AOZ577" s="108"/>
      <c r="APA577" s="108"/>
      <c r="APB577" s="108"/>
      <c r="APC577" s="108"/>
      <c r="APD577" s="108"/>
      <c r="APE577" s="108"/>
      <c r="APF577" s="108"/>
      <c r="APG577" s="108"/>
      <c r="APH577" s="108"/>
      <c r="API577" s="108"/>
      <c r="APJ577" s="108"/>
      <c r="APK577" s="108"/>
      <c r="APL577" s="108"/>
      <c r="APM577" s="108"/>
      <c r="APN577" s="108"/>
      <c r="APO577" s="108"/>
      <c r="APP577" s="108"/>
      <c r="APQ577" s="108"/>
      <c r="APR577" s="108"/>
      <c r="APS577" s="108"/>
      <c r="APT577" s="108"/>
      <c r="APU577" s="108"/>
      <c r="APV577" s="108"/>
      <c r="APW577" s="108"/>
      <c r="APX577" s="108"/>
      <c r="APY577" s="108"/>
      <c r="APZ577" s="108"/>
      <c r="AQA577" s="108"/>
      <c r="AQB577" s="108"/>
      <c r="AQC577" s="108"/>
      <c r="AQD577" s="108"/>
      <c r="AQE577" s="108"/>
      <c r="AQF577" s="108"/>
      <c r="AQG577" s="108"/>
      <c r="AQH577" s="108"/>
      <c r="AQI577" s="108"/>
      <c r="AQJ577" s="108"/>
      <c r="AQK577" s="108"/>
      <c r="AQL577" s="108"/>
      <c r="AQM577" s="108"/>
      <c r="AQN577" s="108"/>
      <c r="AQO577" s="108"/>
      <c r="AQP577" s="108"/>
      <c r="AQQ577" s="108"/>
      <c r="AQR577" s="108"/>
      <c r="AQS577" s="108"/>
      <c r="AQT577" s="108"/>
      <c r="AQU577" s="108"/>
      <c r="AQV577" s="108"/>
      <c r="AQW577" s="108"/>
      <c r="AQX577" s="108"/>
      <c r="AQY577" s="108"/>
      <c r="AQZ577" s="108"/>
      <c r="ARA577" s="108"/>
      <c r="ARB577" s="108"/>
      <c r="ARC577" s="108"/>
      <c r="ARD577" s="108"/>
      <c r="ARE577" s="108"/>
      <c r="ARF577" s="108"/>
      <c r="ARG577" s="108"/>
      <c r="ARH577" s="108"/>
      <c r="ARI577" s="108"/>
      <c r="ARJ577" s="108"/>
      <c r="ARK577" s="108"/>
      <c r="ARL577" s="108"/>
      <c r="ARM577" s="108"/>
      <c r="ARN577" s="108"/>
      <c r="ARO577" s="108"/>
      <c r="ARP577" s="108"/>
      <c r="ARQ577" s="108"/>
      <c r="ARR577" s="108"/>
      <c r="ARS577" s="108"/>
      <c r="ART577" s="108"/>
      <c r="ARU577" s="108"/>
      <c r="ARV577" s="108"/>
      <c r="ARW577" s="108"/>
      <c r="ARX577" s="108"/>
      <c r="ARY577" s="108"/>
      <c r="ARZ577" s="108"/>
      <c r="ASA577" s="108"/>
      <c r="ASB577" s="108"/>
      <c r="ASC577" s="108"/>
      <c r="ASD577" s="108"/>
      <c r="ASE577" s="108"/>
      <c r="ASF577" s="108"/>
      <c r="ASG577" s="108"/>
      <c r="ASH577" s="108"/>
      <c r="ASI577" s="108"/>
      <c r="ASJ577" s="108"/>
      <c r="ASK577" s="108"/>
      <c r="ASL577" s="108"/>
      <c r="ASM577" s="108"/>
      <c r="ASN577" s="108"/>
      <c r="ASO577" s="108"/>
      <c r="ASP577" s="108"/>
      <c r="ASQ577" s="108"/>
      <c r="ASR577" s="108"/>
      <c r="ASS577" s="108"/>
      <c r="AST577" s="108"/>
      <c r="ASU577" s="108"/>
      <c r="ASV577" s="108"/>
      <c r="ASW577" s="108"/>
      <c r="ASX577" s="108"/>
      <c r="ASY577" s="108"/>
      <c r="ASZ577" s="108"/>
      <c r="ATA577" s="108"/>
      <c r="ATB577" s="108"/>
      <c r="ATC577" s="108"/>
      <c r="ATD577" s="108"/>
      <c r="ATE577" s="108"/>
      <c r="ATF577" s="108"/>
      <c r="ATG577" s="108"/>
      <c r="ATH577" s="108"/>
      <c r="ATI577" s="108"/>
      <c r="ATJ577" s="108"/>
      <c r="ATK577" s="108"/>
      <c r="ATL577" s="108"/>
      <c r="ATM577" s="108"/>
      <c r="ATN577" s="108"/>
      <c r="ATO577" s="108"/>
      <c r="ATP577" s="108"/>
      <c r="ATQ577" s="108"/>
      <c r="ATR577" s="108"/>
      <c r="ATS577" s="108"/>
      <c r="ATT577" s="108"/>
      <c r="ATU577" s="108"/>
      <c r="ATV577" s="108"/>
      <c r="ATW577" s="108"/>
      <c r="ATX577" s="108"/>
      <c r="ATY577" s="108"/>
      <c r="ATZ577" s="108"/>
      <c r="AUA577" s="108"/>
      <c r="AUB577" s="108"/>
      <c r="AUC577" s="108"/>
      <c r="AUD577" s="108"/>
      <c r="AUE577" s="108"/>
      <c r="AUF577" s="108"/>
      <c r="AUG577" s="108"/>
      <c r="AUH577" s="108"/>
      <c r="AUI577" s="108"/>
      <c r="AUJ577" s="108"/>
      <c r="AUK577" s="108"/>
      <c r="AUL577" s="108"/>
      <c r="AUM577" s="108"/>
      <c r="AUN577" s="108"/>
      <c r="AUO577" s="108"/>
      <c r="AUP577" s="108"/>
      <c r="AUQ577" s="108"/>
      <c r="AUR577" s="108"/>
      <c r="AUS577" s="108"/>
      <c r="AUT577" s="108"/>
      <c r="AUU577" s="108"/>
      <c r="AUV577" s="108"/>
      <c r="AUW577" s="108"/>
      <c r="AUX577" s="108"/>
      <c r="AUY577" s="108"/>
      <c r="AUZ577" s="108"/>
      <c r="AVA577" s="108"/>
      <c r="AVB577" s="108"/>
      <c r="AVC577" s="108"/>
      <c r="AVD577" s="108"/>
      <c r="AVE577" s="108"/>
      <c r="AVF577" s="108"/>
      <c r="AVG577" s="108"/>
      <c r="AVH577" s="108"/>
      <c r="AVI577" s="108"/>
      <c r="AVJ577" s="108"/>
      <c r="AVK577" s="108"/>
      <c r="AVL577" s="108"/>
      <c r="AVM577" s="108"/>
      <c r="AVN577" s="108"/>
      <c r="AVO577" s="108"/>
      <c r="AVP577" s="108"/>
      <c r="AVQ577" s="108"/>
      <c r="AVR577" s="108"/>
      <c r="AVS577" s="108"/>
      <c r="AVT577" s="108"/>
      <c r="AVU577" s="108"/>
      <c r="AVV577" s="108"/>
      <c r="AVW577" s="108"/>
      <c r="AVX577" s="108"/>
      <c r="AVY577" s="108"/>
      <c r="AVZ577" s="108"/>
      <c r="AWA577" s="108"/>
      <c r="AWB577" s="108"/>
      <c r="AWC577" s="108"/>
      <c r="AWD577" s="108"/>
      <c r="AWE577" s="108"/>
      <c r="AWF577" s="108"/>
      <c r="AWG577" s="108"/>
      <c r="AWH577" s="108"/>
      <c r="AWI577" s="108"/>
      <c r="AWJ577" s="108"/>
      <c r="AWK577" s="108"/>
      <c r="AWL577" s="108"/>
      <c r="AWM577" s="108"/>
      <c r="AWN577" s="108"/>
      <c r="AWO577" s="108"/>
      <c r="AWP577" s="108"/>
      <c r="AWQ577" s="108"/>
      <c r="AWR577" s="108"/>
      <c r="AWS577" s="108"/>
      <c r="AWT577" s="108"/>
      <c r="AWU577" s="108"/>
      <c r="AWV577" s="108"/>
      <c r="AWW577" s="108"/>
      <c r="AWX577" s="108"/>
      <c r="AWY577" s="108"/>
      <c r="AWZ577" s="108"/>
      <c r="AXA577" s="108"/>
      <c r="AXB577" s="108"/>
      <c r="AXC577" s="108"/>
      <c r="AXD577" s="108"/>
      <c r="AXE577" s="108"/>
      <c r="AXF577" s="108"/>
      <c r="AXG577" s="108"/>
      <c r="AXH577" s="108"/>
      <c r="AXI577" s="108"/>
      <c r="AXJ577" s="108"/>
      <c r="AXK577" s="108"/>
      <c r="AXL577" s="108"/>
      <c r="AXM577" s="108"/>
      <c r="AXN577" s="108"/>
      <c r="AXO577" s="108"/>
      <c r="AXP577" s="108"/>
      <c r="AXQ577" s="108"/>
      <c r="AXR577" s="108"/>
      <c r="AXS577" s="108"/>
      <c r="AXT577" s="108"/>
      <c r="AXU577" s="108"/>
      <c r="AXV577" s="108"/>
      <c r="AXW577" s="108"/>
      <c r="AXX577" s="108"/>
      <c r="AXY577" s="108"/>
      <c r="AXZ577" s="108"/>
      <c r="AYA577" s="108"/>
      <c r="AYB577" s="108"/>
      <c r="AYC577" s="108"/>
      <c r="AYD577" s="108"/>
      <c r="AYE577" s="108"/>
      <c r="AYF577" s="108"/>
      <c r="AYG577" s="108"/>
      <c r="AYH577" s="108"/>
      <c r="AYI577" s="108"/>
      <c r="AYJ577" s="108"/>
      <c r="AYK577" s="108"/>
      <c r="AYL577" s="108"/>
      <c r="AYM577" s="108"/>
      <c r="AYN577" s="108"/>
      <c r="AYO577" s="108"/>
      <c r="AYP577" s="108"/>
      <c r="AYQ577" s="108"/>
      <c r="AYR577" s="108"/>
      <c r="AYS577" s="108"/>
      <c r="AYT577" s="108"/>
      <c r="AYU577" s="108"/>
      <c r="AYV577" s="108"/>
      <c r="AYW577" s="108"/>
      <c r="AYX577" s="108"/>
      <c r="AYY577" s="108"/>
      <c r="AYZ577" s="108"/>
      <c r="AZA577" s="108"/>
      <c r="AZB577" s="108"/>
      <c r="AZC577" s="108"/>
      <c r="AZD577" s="108"/>
      <c r="AZE577" s="108"/>
      <c r="AZF577" s="108"/>
      <c r="AZG577" s="108"/>
      <c r="AZH577" s="108"/>
      <c r="AZI577" s="108"/>
      <c r="AZJ577" s="108"/>
      <c r="AZK577" s="108"/>
      <c r="AZL577" s="108"/>
      <c r="AZM577" s="108"/>
      <c r="AZN577" s="108"/>
      <c r="AZO577" s="108"/>
      <c r="AZP577" s="108"/>
      <c r="AZQ577" s="108"/>
      <c r="AZR577" s="108"/>
      <c r="AZS577" s="108"/>
      <c r="AZT577" s="108"/>
      <c r="AZU577" s="108"/>
      <c r="AZV577" s="108"/>
      <c r="AZW577" s="108"/>
      <c r="AZX577" s="108"/>
      <c r="AZY577" s="108"/>
      <c r="AZZ577" s="108"/>
      <c r="BAA577" s="108"/>
      <c r="BAB577" s="108"/>
      <c r="BAC577" s="108"/>
      <c r="BAD577" s="108"/>
      <c r="BAE577" s="108"/>
      <c r="BAF577" s="108"/>
      <c r="BAG577" s="108"/>
      <c r="BAH577" s="108"/>
      <c r="BAI577" s="108"/>
      <c r="BAJ577" s="108"/>
      <c r="BAK577" s="108"/>
      <c r="BAL577" s="108"/>
      <c r="BAM577" s="108"/>
      <c r="BAN577" s="108"/>
      <c r="BAO577" s="108"/>
      <c r="BAP577" s="108"/>
      <c r="BAQ577" s="108"/>
      <c r="BAR577" s="108"/>
      <c r="BAS577" s="108"/>
      <c r="BAT577" s="108"/>
      <c r="BAU577" s="108"/>
      <c r="BAV577" s="108"/>
      <c r="BAW577" s="108"/>
      <c r="BAX577" s="108"/>
      <c r="BAY577" s="108"/>
      <c r="BAZ577" s="108"/>
      <c r="BBA577" s="108"/>
      <c r="BBB577" s="108"/>
      <c r="BBC577" s="108"/>
      <c r="BBD577" s="108"/>
      <c r="BBE577" s="108"/>
      <c r="BBF577" s="108"/>
      <c r="BBG577" s="108"/>
      <c r="BBH577" s="108"/>
      <c r="BBI577" s="108"/>
      <c r="BBJ577" s="108"/>
      <c r="BBK577" s="108"/>
      <c r="BBL577" s="108"/>
      <c r="BBM577" s="108"/>
      <c r="BBN577" s="108"/>
      <c r="BBO577" s="108"/>
      <c r="BBP577" s="108"/>
      <c r="BBQ577" s="108"/>
      <c r="BBR577" s="108"/>
      <c r="BBS577" s="108"/>
      <c r="BBT577" s="108"/>
      <c r="BBU577" s="108"/>
      <c r="BBV577" s="108"/>
      <c r="BBW577" s="108"/>
      <c r="BBX577" s="108"/>
      <c r="BBY577" s="108"/>
      <c r="BBZ577" s="108"/>
      <c r="BCA577" s="108"/>
      <c r="BCB577" s="108"/>
      <c r="BCC577" s="108"/>
      <c r="BCD577" s="108"/>
      <c r="BCE577" s="108"/>
      <c r="BCF577" s="108"/>
      <c r="BCG577" s="108"/>
      <c r="BCH577" s="108"/>
      <c r="BCI577" s="108"/>
      <c r="BCJ577" s="108"/>
      <c r="BCK577" s="108"/>
      <c r="BCL577" s="108"/>
      <c r="BCM577" s="108"/>
      <c r="BCN577" s="108"/>
      <c r="BCO577" s="108"/>
      <c r="BCP577" s="108"/>
      <c r="BCQ577" s="108"/>
      <c r="BCR577" s="108"/>
      <c r="BCS577" s="108"/>
      <c r="BCT577" s="108"/>
      <c r="BCU577" s="108"/>
      <c r="BCV577" s="108"/>
      <c r="BCW577" s="108"/>
      <c r="BCX577" s="108"/>
      <c r="BCY577" s="108"/>
      <c r="BCZ577" s="108"/>
      <c r="BDA577" s="108"/>
      <c r="BDB577" s="108"/>
      <c r="BDC577" s="108"/>
      <c r="BDD577" s="108"/>
      <c r="BDE577" s="108"/>
      <c r="BDF577" s="108"/>
      <c r="BDG577" s="108"/>
      <c r="BDH577" s="108"/>
      <c r="BDI577" s="108"/>
      <c r="BDJ577" s="108"/>
      <c r="BDK577" s="108"/>
      <c r="BDL577" s="108"/>
      <c r="BDM577" s="108"/>
      <c r="BDN577" s="108"/>
      <c r="BDO577" s="108"/>
      <c r="BDP577" s="108"/>
      <c r="BDQ577" s="108"/>
      <c r="BDR577" s="108"/>
      <c r="BDS577" s="108"/>
      <c r="BDT577" s="108"/>
      <c r="BDU577" s="108"/>
      <c r="BDV577" s="108"/>
      <c r="BDW577" s="108"/>
      <c r="BDX577" s="108"/>
      <c r="BDY577" s="108"/>
      <c r="BDZ577" s="108"/>
      <c r="BEA577" s="108"/>
      <c r="BEB577" s="108"/>
      <c r="BEC577" s="108"/>
      <c r="BED577" s="108"/>
      <c r="BEE577" s="108"/>
      <c r="BEF577" s="108"/>
      <c r="BEG577" s="108"/>
      <c r="BEH577" s="108"/>
      <c r="BEI577" s="108"/>
      <c r="BEJ577" s="108"/>
      <c r="BEK577" s="108"/>
      <c r="BEL577" s="108"/>
      <c r="BEM577" s="108"/>
      <c r="BEN577" s="108"/>
      <c r="BEO577" s="108"/>
      <c r="BEP577" s="108"/>
      <c r="BEQ577" s="108"/>
      <c r="BER577" s="108"/>
      <c r="BES577" s="108"/>
      <c r="BET577" s="108"/>
      <c r="BEU577" s="108"/>
      <c r="BEV577" s="108"/>
      <c r="BEW577" s="108"/>
      <c r="BEX577" s="108"/>
      <c r="BEY577" s="108"/>
      <c r="BEZ577" s="108"/>
      <c r="BFA577" s="108"/>
      <c r="BFB577" s="108"/>
      <c r="BFC577" s="108"/>
      <c r="BFD577" s="108"/>
      <c r="BFE577" s="108"/>
      <c r="BFF577" s="108"/>
      <c r="BFG577" s="108"/>
      <c r="BFH577" s="108"/>
      <c r="BFI577" s="108"/>
      <c r="BFJ577" s="108"/>
      <c r="BFK577" s="108"/>
      <c r="BFL577" s="108"/>
      <c r="BFM577" s="108"/>
      <c r="BFN577" s="108"/>
      <c r="BFO577" s="108"/>
      <c r="BFP577" s="108"/>
      <c r="BFQ577" s="108"/>
      <c r="BFR577" s="108"/>
      <c r="BFS577" s="108"/>
      <c r="BFT577" s="108"/>
      <c r="BFU577" s="108"/>
      <c r="BFV577" s="108"/>
      <c r="BFW577" s="108"/>
      <c r="BFX577" s="108"/>
      <c r="BFY577" s="108"/>
      <c r="BFZ577" s="108"/>
      <c r="BGA577" s="108"/>
      <c r="BGB577" s="108"/>
      <c r="BGC577" s="108"/>
      <c r="BGD577" s="108"/>
      <c r="BGE577" s="108"/>
      <c r="BGF577" s="108"/>
      <c r="BGG577" s="108"/>
      <c r="BGH577" s="108"/>
      <c r="BGI577" s="108"/>
      <c r="BGJ577" s="108"/>
      <c r="BGK577" s="108"/>
      <c r="BGL577" s="108"/>
      <c r="BGM577" s="108"/>
      <c r="BGN577" s="108"/>
      <c r="BGO577" s="108"/>
      <c r="BGP577" s="108"/>
      <c r="BGQ577" s="108"/>
      <c r="BGR577" s="108"/>
      <c r="BGS577" s="108"/>
      <c r="BGT577" s="108"/>
      <c r="BGU577" s="108"/>
      <c r="BGV577" s="108"/>
      <c r="BGW577" s="108"/>
      <c r="BGX577" s="108"/>
      <c r="BGY577" s="108"/>
      <c r="BGZ577" s="108"/>
      <c r="BHA577" s="108"/>
      <c r="BHB577" s="108"/>
      <c r="BHC577" s="108"/>
      <c r="BHD577" s="108"/>
      <c r="BHE577" s="108"/>
      <c r="BHF577" s="108"/>
      <c r="BHG577" s="108"/>
      <c r="BHH577" s="108"/>
      <c r="BHI577" s="108"/>
      <c r="BHJ577" s="108"/>
      <c r="BHK577" s="108"/>
      <c r="BHL577" s="108"/>
      <c r="BHM577" s="108"/>
      <c r="BHN577" s="108"/>
      <c r="BHO577" s="108"/>
      <c r="BHP577" s="108"/>
      <c r="BHQ577" s="108"/>
      <c r="BHR577" s="108"/>
      <c r="BHS577" s="108"/>
      <c r="BHT577" s="108"/>
      <c r="BHU577" s="108"/>
      <c r="BHV577" s="108"/>
      <c r="BHW577" s="108"/>
      <c r="BHX577" s="108"/>
      <c r="BHY577" s="108"/>
      <c r="BHZ577" s="108"/>
      <c r="BIA577" s="108"/>
      <c r="BIB577" s="108"/>
      <c r="BIC577" s="108"/>
      <c r="BID577" s="108"/>
      <c r="BIE577" s="108"/>
      <c r="BIF577" s="108"/>
      <c r="BIG577" s="108"/>
      <c r="BIH577" s="108"/>
      <c r="BII577" s="108"/>
      <c r="BIJ577" s="108"/>
      <c r="BIK577" s="108"/>
      <c r="BIL577" s="108"/>
      <c r="BIM577" s="108"/>
      <c r="BIN577" s="108"/>
      <c r="BIO577" s="108"/>
      <c r="BIP577" s="108"/>
      <c r="BIQ577" s="108"/>
      <c r="BIR577" s="108"/>
      <c r="BIS577" s="108"/>
      <c r="BIT577" s="108"/>
      <c r="BIU577" s="108"/>
      <c r="BIV577" s="108"/>
      <c r="BIW577" s="108"/>
      <c r="BIX577" s="108"/>
      <c r="BIY577" s="108"/>
      <c r="BIZ577" s="108"/>
      <c r="BJA577" s="108"/>
      <c r="BJB577" s="108"/>
      <c r="BJC577" s="108"/>
      <c r="BJD577" s="108"/>
      <c r="BJE577" s="108"/>
      <c r="BJF577" s="108"/>
      <c r="BJG577" s="108"/>
      <c r="BJH577" s="108"/>
      <c r="BJI577" s="108"/>
      <c r="BJJ577" s="108"/>
      <c r="BJK577" s="108"/>
      <c r="BJL577" s="108"/>
      <c r="BJM577" s="108"/>
      <c r="BJN577" s="108"/>
      <c r="BJO577" s="108"/>
      <c r="BJP577" s="108"/>
      <c r="BJQ577" s="108"/>
      <c r="BJR577" s="108"/>
      <c r="BJS577" s="108"/>
      <c r="BJT577" s="108"/>
      <c r="BJU577" s="108"/>
      <c r="BJV577" s="108"/>
      <c r="BJW577" s="108"/>
      <c r="BJX577" s="108"/>
      <c r="BJY577" s="108"/>
      <c r="BJZ577" s="108"/>
      <c r="BKA577" s="108"/>
      <c r="BKB577" s="108"/>
      <c r="BKC577" s="108"/>
      <c r="BKD577" s="108"/>
      <c r="BKE577" s="108"/>
      <c r="BKF577" s="108"/>
      <c r="BKG577" s="108"/>
      <c r="BKH577" s="108"/>
      <c r="BKI577" s="108"/>
      <c r="BKJ577" s="108"/>
      <c r="BKK577" s="108"/>
      <c r="BKL577" s="108"/>
      <c r="BKM577" s="108"/>
      <c r="BKN577" s="108"/>
      <c r="BKO577" s="108"/>
      <c r="BKP577" s="108"/>
      <c r="BKQ577" s="108"/>
      <c r="BKR577" s="108"/>
      <c r="BKS577" s="108"/>
      <c r="BKT577" s="108"/>
      <c r="BKU577" s="108"/>
      <c r="BKV577" s="108"/>
      <c r="BKW577" s="108"/>
      <c r="BKX577" s="108"/>
      <c r="BKY577" s="108"/>
      <c r="BKZ577" s="108"/>
      <c r="BLA577" s="108"/>
      <c r="BLB577" s="108"/>
      <c r="BLC577" s="108"/>
      <c r="BLD577" s="108"/>
      <c r="BLE577" s="108"/>
      <c r="BLF577" s="108"/>
      <c r="BLG577" s="108"/>
      <c r="BLH577" s="108"/>
      <c r="BLI577" s="108"/>
      <c r="BLJ577" s="108"/>
      <c r="BLK577" s="108"/>
      <c r="BLL577" s="108"/>
      <c r="BLM577" s="108"/>
      <c r="BLN577" s="108"/>
      <c r="BLO577" s="108"/>
      <c r="BLP577" s="108"/>
      <c r="BLQ577" s="108"/>
      <c r="BLR577" s="108"/>
      <c r="BLS577" s="108"/>
      <c r="BLT577" s="108"/>
      <c r="BLU577" s="108"/>
      <c r="BLV577" s="108"/>
      <c r="BLW577" s="108"/>
      <c r="BLX577" s="108"/>
      <c r="BLY577" s="108"/>
      <c r="BLZ577" s="108"/>
      <c r="BMA577" s="108"/>
      <c r="BMB577" s="108"/>
      <c r="BMC577" s="108"/>
      <c r="BMD577" s="108"/>
      <c r="BME577" s="108"/>
      <c r="BMF577" s="108"/>
      <c r="BMG577" s="108"/>
      <c r="BMH577" s="108"/>
      <c r="BMI577" s="108"/>
      <c r="BMJ577" s="108"/>
      <c r="BMK577" s="108"/>
      <c r="BML577" s="108"/>
      <c r="BMM577" s="108"/>
      <c r="BMN577" s="108"/>
      <c r="BMO577" s="108"/>
      <c r="BMP577" s="108"/>
      <c r="BMQ577" s="108"/>
      <c r="BMR577" s="108"/>
      <c r="BMS577" s="108"/>
      <c r="BMT577" s="108"/>
      <c r="BMU577" s="108"/>
      <c r="BMV577" s="108"/>
      <c r="BMW577" s="108"/>
      <c r="BMX577" s="108"/>
      <c r="BMY577" s="108"/>
      <c r="BMZ577" s="108"/>
      <c r="BNA577" s="108"/>
      <c r="BNB577" s="108"/>
      <c r="BNC577" s="108"/>
      <c r="BND577" s="108"/>
      <c r="BNE577" s="108"/>
      <c r="BNF577" s="108"/>
      <c r="BNG577" s="108"/>
      <c r="BNH577" s="108"/>
      <c r="BNI577" s="108"/>
      <c r="BNJ577" s="108"/>
      <c r="BNK577" s="108"/>
      <c r="BNL577" s="108"/>
      <c r="BNM577" s="108"/>
      <c r="BNN577" s="108"/>
      <c r="BNO577" s="108"/>
      <c r="BNP577" s="108"/>
      <c r="BNQ577" s="108"/>
      <c r="BNR577" s="108"/>
      <c r="BNS577" s="108"/>
      <c r="BNT577" s="108"/>
      <c r="BNU577" s="108"/>
      <c r="BNV577" s="108"/>
      <c r="BNW577" s="108"/>
      <c r="BNX577" s="108"/>
      <c r="BNY577" s="108"/>
      <c r="BNZ577" s="108"/>
      <c r="BOA577" s="108"/>
      <c r="BOB577" s="108"/>
      <c r="BOC577" s="108"/>
      <c r="BOD577" s="108"/>
      <c r="BOE577" s="108"/>
      <c r="BOF577" s="108"/>
      <c r="BOG577" s="108"/>
      <c r="BOH577" s="108"/>
      <c r="BOI577" s="108"/>
      <c r="BOJ577" s="108"/>
      <c r="BOK577" s="108"/>
      <c r="BOL577" s="108"/>
      <c r="BOM577" s="108"/>
      <c r="BON577" s="108"/>
      <c r="BOO577" s="108"/>
      <c r="BOP577" s="108"/>
      <c r="BOQ577" s="108"/>
      <c r="BOR577" s="108"/>
      <c r="BOS577" s="108"/>
      <c r="BOT577" s="108"/>
      <c r="BOU577" s="108"/>
      <c r="BOV577" s="108"/>
      <c r="BOW577" s="108"/>
      <c r="BOX577" s="108"/>
      <c r="BOY577" s="108"/>
      <c r="BOZ577" s="108"/>
      <c r="BPA577" s="108"/>
      <c r="BPB577" s="108"/>
      <c r="BPC577" s="108"/>
      <c r="BPD577" s="108"/>
      <c r="BPE577" s="108"/>
      <c r="BPF577" s="108"/>
      <c r="BPG577" s="108"/>
      <c r="BPH577" s="108"/>
      <c r="BPI577" s="108"/>
      <c r="BPJ577" s="108"/>
      <c r="BPK577" s="108"/>
      <c r="BPL577" s="108"/>
      <c r="BPM577" s="108"/>
      <c r="BPN577" s="108"/>
      <c r="BPO577" s="108"/>
      <c r="BPP577" s="108"/>
      <c r="BPQ577" s="108"/>
      <c r="BPR577" s="108"/>
      <c r="BPS577" s="108"/>
      <c r="BPT577" s="108"/>
      <c r="BPU577" s="108"/>
      <c r="BPV577" s="108"/>
      <c r="BPW577" s="108"/>
      <c r="BPX577" s="108"/>
      <c r="BPY577" s="108"/>
      <c r="BPZ577" s="108"/>
      <c r="BQA577" s="108"/>
      <c r="BQB577" s="108"/>
      <c r="BQC577" s="108"/>
      <c r="BQD577" s="108"/>
      <c r="BQE577" s="108"/>
      <c r="BQF577" s="108"/>
      <c r="BQG577" s="108"/>
      <c r="BQH577" s="108"/>
      <c r="BQI577" s="108"/>
      <c r="BQJ577" s="108"/>
      <c r="BQK577" s="108"/>
      <c r="BQL577" s="108"/>
      <c r="BQM577" s="108"/>
      <c r="BQN577" s="108"/>
      <c r="BQO577" s="108"/>
      <c r="BQP577" s="108"/>
      <c r="BQQ577" s="108"/>
      <c r="BQR577" s="108"/>
      <c r="BQS577" s="108"/>
      <c r="BQT577" s="108"/>
      <c r="BQU577" s="108"/>
      <c r="BQV577" s="108"/>
      <c r="BQW577" s="108"/>
      <c r="BQX577" s="108"/>
      <c r="BQY577" s="108"/>
      <c r="BQZ577" s="108"/>
      <c r="BRA577" s="108"/>
      <c r="BRB577" s="108"/>
      <c r="BRC577" s="108"/>
      <c r="BRD577" s="108"/>
      <c r="BRE577" s="108"/>
      <c r="BRF577" s="108"/>
      <c r="BRG577" s="108"/>
      <c r="BRH577" s="108"/>
      <c r="BRI577" s="108"/>
      <c r="BRJ577" s="108"/>
      <c r="BRK577" s="108"/>
      <c r="BRL577" s="108"/>
      <c r="BRM577" s="108"/>
      <c r="BRN577" s="108"/>
      <c r="BRO577" s="108"/>
      <c r="BRP577" s="108"/>
      <c r="BRQ577" s="108"/>
      <c r="BRR577" s="108"/>
      <c r="BRS577" s="108"/>
      <c r="BRT577" s="108"/>
      <c r="BRU577" s="108"/>
      <c r="BRV577" s="108"/>
      <c r="BRW577" s="108"/>
      <c r="BRX577" s="108"/>
      <c r="BRY577" s="108"/>
      <c r="BRZ577" s="108"/>
      <c r="BSA577" s="108"/>
      <c r="BSB577" s="108"/>
      <c r="BSC577" s="108"/>
      <c r="BSD577" s="108"/>
      <c r="BSE577" s="108"/>
      <c r="BSF577" s="108"/>
      <c r="BSG577" s="108"/>
      <c r="BSH577" s="108"/>
      <c r="BSI577" s="108"/>
      <c r="BSJ577" s="108"/>
      <c r="BSK577" s="108"/>
      <c r="BSL577" s="108"/>
      <c r="BSM577" s="108"/>
      <c r="BSN577" s="108"/>
      <c r="BSO577" s="108"/>
      <c r="BSP577" s="108"/>
      <c r="BSQ577" s="108"/>
      <c r="BSR577" s="108"/>
      <c r="BSS577" s="108"/>
      <c r="BST577" s="108"/>
      <c r="BSU577" s="108"/>
      <c r="BSV577" s="108"/>
      <c r="BSW577" s="108"/>
      <c r="BSX577" s="108"/>
      <c r="BSY577" s="108"/>
      <c r="BSZ577" s="108"/>
      <c r="BTA577" s="108"/>
      <c r="BTB577" s="108"/>
      <c r="BTC577" s="108"/>
      <c r="BTD577" s="108"/>
      <c r="BTE577" s="108"/>
      <c r="BTF577" s="108"/>
      <c r="BTG577" s="108"/>
      <c r="BTH577" s="108"/>
      <c r="BTI577" s="108"/>
      <c r="BTJ577" s="108"/>
      <c r="BTK577" s="108"/>
      <c r="BTL577" s="108"/>
      <c r="BTM577" s="108"/>
      <c r="BTN577" s="108"/>
      <c r="BTO577" s="108"/>
      <c r="BTP577" s="108"/>
      <c r="BTQ577" s="108"/>
      <c r="BTR577" s="108"/>
      <c r="BTS577" s="108"/>
      <c r="BTT577" s="108"/>
      <c r="BTU577" s="108"/>
      <c r="BTV577" s="108"/>
      <c r="BTW577" s="108"/>
      <c r="BTX577" s="108"/>
      <c r="BTY577" s="108"/>
      <c r="BTZ577" s="108"/>
      <c r="BUA577" s="108"/>
      <c r="BUB577" s="108"/>
      <c r="BUC577" s="108"/>
      <c r="BUD577" s="108"/>
      <c r="BUE577" s="108"/>
      <c r="BUF577" s="108"/>
      <c r="BUG577" s="108"/>
      <c r="BUH577" s="108"/>
      <c r="BUI577" s="108"/>
      <c r="BUJ577" s="108"/>
      <c r="BUK577" s="108"/>
      <c r="BUL577" s="108"/>
      <c r="BUM577" s="108"/>
      <c r="BUN577" s="108"/>
      <c r="BUO577" s="108"/>
      <c r="BUP577" s="108"/>
      <c r="BUQ577" s="108"/>
      <c r="BUR577" s="108"/>
      <c r="BUS577" s="108"/>
      <c r="BUT577" s="108"/>
      <c r="BUU577" s="108"/>
      <c r="BUV577" s="108"/>
      <c r="BUW577" s="108"/>
      <c r="BUX577" s="108"/>
      <c r="BUY577" s="108"/>
      <c r="BUZ577" s="108"/>
      <c r="BVA577" s="108"/>
      <c r="BVB577" s="108"/>
      <c r="BVC577" s="108"/>
      <c r="BVD577" s="108"/>
      <c r="BVE577" s="108"/>
      <c r="BVF577" s="108"/>
      <c r="BVG577" s="108"/>
      <c r="BVH577" s="108"/>
      <c r="BVI577" s="108"/>
      <c r="BVJ577" s="108"/>
      <c r="BVK577" s="108"/>
      <c r="BVL577" s="108"/>
      <c r="BVM577" s="108"/>
      <c r="BVN577" s="108"/>
      <c r="BVO577" s="108"/>
      <c r="BVP577" s="108"/>
      <c r="BVQ577" s="108"/>
      <c r="BVR577" s="108"/>
      <c r="BVS577" s="108"/>
      <c r="BVT577" s="108"/>
      <c r="BVU577" s="108"/>
      <c r="BVV577" s="108"/>
      <c r="BVW577" s="108"/>
      <c r="BVX577" s="108"/>
      <c r="BVY577" s="108"/>
      <c r="BVZ577" s="108"/>
      <c r="BWA577" s="108"/>
      <c r="BWB577" s="108"/>
      <c r="BWC577" s="108"/>
      <c r="BWD577" s="108"/>
      <c r="BWE577" s="108"/>
      <c r="BWF577" s="108"/>
      <c r="BWG577" s="108"/>
      <c r="BWH577" s="108"/>
      <c r="BWI577" s="108"/>
      <c r="BWJ577" s="108"/>
      <c r="BWK577" s="108"/>
      <c r="BWL577" s="108"/>
      <c r="BWM577" s="108"/>
      <c r="BWN577" s="108"/>
      <c r="BWO577" s="108"/>
      <c r="BWP577" s="108"/>
      <c r="BWQ577" s="108"/>
      <c r="BWR577" s="108"/>
      <c r="BWS577" s="108"/>
      <c r="BWT577" s="108"/>
      <c r="BWU577" s="108"/>
      <c r="BWV577" s="108"/>
      <c r="BWW577" s="108"/>
      <c r="BWX577" s="108"/>
      <c r="BWY577" s="108"/>
      <c r="BWZ577" s="108"/>
      <c r="BXA577" s="108"/>
      <c r="BXB577" s="108"/>
      <c r="BXC577" s="108"/>
      <c r="BXD577" s="108"/>
      <c r="BXE577" s="108"/>
      <c r="BXF577" s="108"/>
      <c r="BXG577" s="108"/>
      <c r="BXH577" s="108"/>
      <c r="BXI577" s="108"/>
      <c r="BXJ577" s="108"/>
      <c r="BXK577" s="108"/>
      <c r="BXL577" s="108"/>
      <c r="BXM577" s="108"/>
      <c r="BXN577" s="108"/>
      <c r="BXO577" s="108"/>
      <c r="BXP577" s="108"/>
      <c r="BXQ577" s="108"/>
      <c r="BXR577" s="108"/>
      <c r="BXS577" s="108"/>
      <c r="BXT577" s="108"/>
      <c r="BXU577" s="108"/>
      <c r="BXV577" s="108"/>
      <c r="BXW577" s="108"/>
      <c r="BXX577" s="108"/>
      <c r="BXY577" s="108"/>
      <c r="BXZ577" s="108"/>
      <c r="BYA577" s="108"/>
      <c r="BYB577" s="108"/>
      <c r="BYC577" s="108"/>
      <c r="BYD577" s="108"/>
      <c r="BYE577" s="108"/>
      <c r="BYF577" s="108"/>
      <c r="BYG577" s="108"/>
      <c r="BYH577" s="108"/>
      <c r="BYI577" s="108"/>
      <c r="BYJ577" s="108"/>
      <c r="BYK577" s="108"/>
      <c r="BYL577" s="108"/>
      <c r="BYM577" s="108"/>
      <c r="BYN577" s="108"/>
      <c r="BYO577" s="108"/>
      <c r="BYP577" s="108"/>
      <c r="BYQ577" s="108"/>
      <c r="BYR577" s="108"/>
      <c r="BYS577" s="108"/>
      <c r="BYT577" s="108"/>
      <c r="BYU577" s="108"/>
      <c r="BYV577" s="108"/>
      <c r="BYW577" s="108"/>
      <c r="BYX577" s="108"/>
      <c r="BYY577" s="108"/>
      <c r="BYZ577" s="108"/>
      <c r="BZA577" s="108"/>
      <c r="BZB577" s="108"/>
      <c r="BZC577" s="108"/>
      <c r="BZD577" s="108"/>
      <c r="BZE577" s="108"/>
      <c r="BZF577" s="108"/>
      <c r="BZG577" s="108"/>
      <c r="BZH577" s="108"/>
      <c r="BZI577" s="108"/>
      <c r="BZJ577" s="108"/>
      <c r="BZK577" s="108"/>
      <c r="BZL577" s="108"/>
      <c r="BZM577" s="108"/>
      <c r="BZN577" s="108"/>
      <c r="BZO577" s="108"/>
      <c r="BZP577" s="108"/>
      <c r="BZQ577" s="108"/>
      <c r="BZR577" s="108"/>
      <c r="BZS577" s="108"/>
      <c r="BZT577" s="108"/>
      <c r="BZU577" s="108"/>
      <c r="BZV577" s="108"/>
      <c r="BZW577" s="108"/>
      <c r="BZX577" s="108"/>
      <c r="BZY577" s="108"/>
      <c r="BZZ577" s="108"/>
      <c r="CAA577" s="108"/>
      <c r="CAB577" s="108"/>
      <c r="CAC577" s="108"/>
      <c r="CAD577" s="108"/>
      <c r="CAE577" s="108"/>
      <c r="CAF577" s="108"/>
      <c r="CAG577" s="108"/>
      <c r="CAH577" s="108"/>
      <c r="CAI577" s="108"/>
      <c r="CAJ577" s="108"/>
      <c r="CAK577" s="108"/>
      <c r="CAL577" s="108"/>
      <c r="CAM577" s="108"/>
      <c r="CAN577" s="108"/>
      <c r="CAO577" s="108"/>
      <c r="CAP577" s="108"/>
      <c r="CAQ577" s="108"/>
      <c r="CAR577" s="108"/>
      <c r="CAS577" s="108"/>
      <c r="CAT577" s="108"/>
      <c r="CAU577" s="108"/>
      <c r="CAV577" s="108"/>
      <c r="CAW577" s="108"/>
      <c r="CAX577" s="108"/>
      <c r="CAY577" s="108"/>
      <c r="CAZ577" s="108"/>
      <c r="CBA577" s="108"/>
      <c r="CBB577" s="108"/>
      <c r="CBC577" s="108"/>
      <c r="CBD577" s="108"/>
      <c r="CBE577" s="108"/>
      <c r="CBF577" s="108"/>
      <c r="CBG577" s="108"/>
      <c r="CBH577" s="108"/>
      <c r="CBI577" s="108"/>
      <c r="CBJ577" s="108"/>
      <c r="CBK577" s="108"/>
      <c r="CBL577" s="108"/>
      <c r="CBM577" s="108"/>
      <c r="CBN577" s="108"/>
      <c r="CBO577" s="108"/>
      <c r="CBP577" s="108"/>
      <c r="CBQ577" s="108"/>
      <c r="CBR577" s="108"/>
      <c r="CBS577" s="108"/>
      <c r="CBT577" s="108"/>
      <c r="CBU577" s="108"/>
      <c r="CBV577" s="108"/>
      <c r="CBW577" s="108"/>
      <c r="CBX577" s="108"/>
      <c r="CBY577" s="108"/>
      <c r="CBZ577" s="108"/>
      <c r="CCA577" s="108"/>
      <c r="CCB577" s="108"/>
      <c r="CCC577" s="108"/>
      <c r="CCD577" s="108"/>
      <c r="CCE577" s="108"/>
      <c r="CCF577" s="108"/>
      <c r="CCG577" s="108"/>
      <c r="CCH577" s="108"/>
      <c r="CCI577" s="108"/>
      <c r="CCJ577" s="108"/>
      <c r="CCK577" s="108"/>
      <c r="CCL577" s="108"/>
      <c r="CCM577" s="108"/>
      <c r="CCN577" s="108"/>
      <c r="CCO577" s="108"/>
      <c r="CCP577" s="108"/>
      <c r="CCQ577" s="108"/>
      <c r="CCR577" s="108"/>
      <c r="CCS577" s="108"/>
      <c r="CCT577" s="108"/>
      <c r="CCU577" s="108"/>
      <c r="CCV577" s="108"/>
      <c r="CCW577" s="108"/>
      <c r="CCX577" s="108"/>
      <c r="CCY577" s="108"/>
      <c r="CCZ577" s="108"/>
      <c r="CDA577" s="108"/>
      <c r="CDB577" s="108"/>
      <c r="CDC577" s="108"/>
      <c r="CDD577" s="108"/>
      <c r="CDE577" s="108"/>
      <c r="CDF577" s="108"/>
      <c r="CDG577" s="108"/>
      <c r="CDH577" s="108"/>
      <c r="CDI577" s="108"/>
      <c r="CDJ577" s="108"/>
      <c r="CDK577" s="108"/>
      <c r="CDL577" s="108"/>
      <c r="CDM577" s="108"/>
      <c r="CDN577" s="108"/>
      <c r="CDO577" s="108"/>
      <c r="CDP577" s="108"/>
      <c r="CDQ577" s="108"/>
      <c r="CDR577" s="108"/>
      <c r="CDS577" s="108"/>
      <c r="CDT577" s="108"/>
      <c r="CDU577" s="108"/>
      <c r="CDV577" s="108"/>
      <c r="CDW577" s="108"/>
      <c r="CDX577" s="108"/>
      <c r="CDY577" s="108"/>
      <c r="CDZ577" s="108"/>
      <c r="CEA577" s="108"/>
      <c r="CEB577" s="108"/>
      <c r="CEC577" s="108"/>
      <c r="CED577" s="108"/>
      <c r="CEE577" s="108"/>
      <c r="CEF577" s="108"/>
      <c r="CEG577" s="108"/>
      <c r="CEH577" s="108"/>
      <c r="CEI577" s="108"/>
      <c r="CEJ577" s="108"/>
      <c r="CEK577" s="108"/>
      <c r="CEL577" s="108"/>
      <c r="CEM577" s="108"/>
      <c r="CEN577" s="108"/>
      <c r="CEO577" s="108"/>
      <c r="CEP577" s="108"/>
      <c r="CEQ577" s="108"/>
      <c r="CER577" s="108"/>
      <c r="CES577" s="108"/>
      <c r="CET577" s="108"/>
      <c r="CEU577" s="108"/>
      <c r="CEV577" s="108"/>
      <c r="CEW577" s="108"/>
      <c r="CEX577" s="108"/>
      <c r="CEY577" s="108"/>
      <c r="CEZ577" s="108"/>
      <c r="CFA577" s="108"/>
      <c r="CFB577" s="108"/>
      <c r="CFC577" s="108"/>
      <c r="CFD577" s="108"/>
      <c r="CFE577" s="108"/>
      <c r="CFF577" s="108"/>
      <c r="CFG577" s="108"/>
      <c r="CFH577" s="108"/>
      <c r="CFI577" s="108"/>
      <c r="CFJ577" s="108"/>
      <c r="CFK577" s="108"/>
      <c r="CFL577" s="108"/>
      <c r="CFM577" s="108"/>
      <c r="CFN577" s="108"/>
      <c r="CFO577" s="108"/>
      <c r="CFP577" s="108"/>
      <c r="CFQ577" s="108"/>
      <c r="CFR577" s="108"/>
      <c r="CFS577" s="108"/>
      <c r="CFT577" s="108"/>
      <c r="CFU577" s="108"/>
      <c r="CFV577" s="108"/>
      <c r="CFW577" s="108"/>
      <c r="CFX577" s="108"/>
      <c r="CFY577" s="108"/>
      <c r="CFZ577" s="108"/>
      <c r="CGA577" s="108"/>
      <c r="CGB577" s="108"/>
      <c r="CGC577" s="108"/>
      <c r="CGD577" s="108"/>
      <c r="CGE577" s="108"/>
      <c r="CGF577" s="108"/>
      <c r="CGG577" s="108"/>
      <c r="CGH577" s="108"/>
      <c r="CGI577" s="108"/>
      <c r="CGJ577" s="108"/>
      <c r="CGK577" s="108"/>
      <c r="CGL577" s="108"/>
      <c r="CGM577" s="108"/>
      <c r="CGN577" s="108"/>
      <c r="CGO577" s="108"/>
      <c r="CGP577" s="108"/>
      <c r="CGQ577" s="108"/>
      <c r="CGR577" s="108"/>
      <c r="CGS577" s="108"/>
      <c r="CGT577" s="108"/>
      <c r="CGU577" s="108"/>
      <c r="CGV577" s="108"/>
      <c r="CGW577" s="108"/>
      <c r="CGX577" s="108"/>
      <c r="CGY577" s="108"/>
      <c r="CGZ577" s="108"/>
      <c r="CHA577" s="108"/>
      <c r="CHB577" s="108"/>
      <c r="CHC577" s="108"/>
      <c r="CHD577" s="108"/>
      <c r="CHE577" s="108"/>
      <c r="CHF577" s="108"/>
      <c r="CHG577" s="108"/>
      <c r="CHH577" s="108"/>
      <c r="CHI577" s="108"/>
      <c r="CHJ577" s="108"/>
      <c r="CHK577" s="108"/>
      <c r="CHL577" s="108"/>
      <c r="CHM577" s="108"/>
      <c r="CHN577" s="108"/>
      <c r="CHO577" s="108"/>
      <c r="CHP577" s="108"/>
      <c r="CHQ577" s="108"/>
      <c r="CHR577" s="108"/>
      <c r="CHS577" s="108"/>
      <c r="CHT577" s="108"/>
      <c r="CHU577" s="108"/>
      <c r="CHV577" s="108"/>
      <c r="CHW577" s="108"/>
      <c r="CHX577" s="108"/>
      <c r="CHY577" s="108"/>
      <c r="CHZ577" s="108"/>
      <c r="CIA577" s="108"/>
      <c r="CIB577" s="108"/>
      <c r="CIC577" s="108"/>
      <c r="CID577" s="108"/>
      <c r="CIE577" s="108"/>
      <c r="CIF577" s="108"/>
      <c r="CIG577" s="108"/>
      <c r="CIH577" s="108"/>
      <c r="CII577" s="108"/>
      <c r="CIJ577" s="108"/>
      <c r="CIK577" s="108"/>
      <c r="CIL577" s="108"/>
      <c r="CIM577" s="108"/>
      <c r="CIN577" s="108"/>
      <c r="CIO577" s="108"/>
      <c r="CIP577" s="108"/>
      <c r="CIQ577" s="108"/>
      <c r="CIR577" s="108"/>
      <c r="CIS577" s="108"/>
      <c r="CIT577" s="108"/>
      <c r="CIU577" s="108"/>
      <c r="CIV577" s="108"/>
      <c r="CIW577" s="108"/>
      <c r="CIX577" s="108"/>
      <c r="CIY577" s="108"/>
      <c r="CIZ577" s="108"/>
      <c r="CJA577" s="108"/>
      <c r="CJB577" s="108"/>
      <c r="CJC577" s="108"/>
      <c r="CJD577" s="108"/>
      <c r="CJE577" s="108"/>
      <c r="CJF577" s="108"/>
      <c r="CJG577" s="108"/>
      <c r="CJH577" s="108"/>
      <c r="CJI577" s="108"/>
      <c r="CJJ577" s="108"/>
      <c r="CJK577" s="108"/>
      <c r="CJL577" s="108"/>
      <c r="CJM577" s="108"/>
      <c r="CJN577" s="108"/>
      <c r="CJO577" s="108"/>
      <c r="CJP577" s="108"/>
      <c r="CJQ577" s="108"/>
      <c r="CJR577" s="108"/>
      <c r="CJS577" s="108"/>
      <c r="CJT577" s="108"/>
      <c r="CJU577" s="108"/>
      <c r="CJV577" s="108"/>
      <c r="CJW577" s="108"/>
      <c r="CJX577" s="108"/>
      <c r="CJY577" s="108"/>
      <c r="CJZ577" s="108"/>
      <c r="CKA577" s="108"/>
      <c r="CKB577" s="108"/>
      <c r="CKC577" s="108"/>
      <c r="CKD577" s="108"/>
      <c r="CKE577" s="108"/>
      <c r="CKF577" s="108"/>
      <c r="CKG577" s="108"/>
      <c r="CKH577" s="108"/>
      <c r="CKI577" s="108"/>
      <c r="CKJ577" s="108"/>
      <c r="CKK577" s="108"/>
      <c r="CKL577" s="108"/>
      <c r="CKM577" s="108"/>
      <c r="CKN577" s="108"/>
      <c r="CKO577" s="108"/>
      <c r="CKP577" s="108"/>
      <c r="CKQ577" s="108"/>
      <c r="CKR577" s="108"/>
      <c r="CKS577" s="108"/>
      <c r="CKT577" s="108"/>
      <c r="CKU577" s="108"/>
      <c r="CKV577" s="108"/>
      <c r="CKW577" s="108"/>
      <c r="CKX577" s="108"/>
      <c r="CKY577" s="108"/>
      <c r="CKZ577" s="108"/>
      <c r="CLA577" s="108"/>
      <c r="CLB577" s="108"/>
      <c r="CLC577" s="108"/>
      <c r="CLD577" s="108"/>
      <c r="CLE577" s="108"/>
      <c r="CLF577" s="108"/>
      <c r="CLG577" s="108"/>
      <c r="CLH577" s="108"/>
      <c r="CLI577" s="108"/>
      <c r="CLJ577" s="108"/>
      <c r="CLK577" s="108"/>
      <c r="CLL577" s="108"/>
      <c r="CLM577" s="108"/>
      <c r="CLN577" s="108"/>
      <c r="CLO577" s="108"/>
      <c r="CLP577" s="108"/>
      <c r="CLQ577" s="108"/>
      <c r="CLR577" s="108"/>
      <c r="CLS577" s="108"/>
      <c r="CLT577" s="108"/>
      <c r="CLU577" s="108"/>
      <c r="CLV577" s="108"/>
      <c r="CLW577" s="108"/>
      <c r="CLX577" s="108"/>
      <c r="CLY577" s="108"/>
      <c r="CLZ577" s="108"/>
      <c r="CMA577" s="108"/>
      <c r="CMB577" s="108"/>
      <c r="CMC577" s="108"/>
      <c r="CMD577" s="108"/>
      <c r="CME577" s="108"/>
      <c r="CMF577" s="108"/>
      <c r="CMG577" s="108"/>
      <c r="CMH577" s="108"/>
      <c r="CMI577" s="108"/>
      <c r="CMJ577" s="108"/>
      <c r="CMK577" s="108"/>
      <c r="CML577" s="108"/>
      <c r="CMM577" s="108"/>
      <c r="CMN577" s="108"/>
      <c r="CMO577" s="108"/>
      <c r="CMP577" s="108"/>
      <c r="CMQ577" s="108"/>
      <c r="CMR577" s="108"/>
      <c r="CMS577" s="108"/>
      <c r="CMT577" s="108"/>
      <c r="CMU577" s="108"/>
      <c r="CMV577" s="108"/>
      <c r="CMW577" s="108"/>
      <c r="CMX577" s="108"/>
      <c r="CMY577" s="108"/>
      <c r="CMZ577" s="108"/>
      <c r="CNA577" s="108"/>
      <c r="CNB577" s="108"/>
      <c r="CNC577" s="108"/>
      <c r="CND577" s="108"/>
      <c r="CNE577" s="108"/>
      <c r="CNF577" s="108"/>
      <c r="CNG577" s="108"/>
      <c r="CNH577" s="108"/>
      <c r="CNI577" s="108"/>
      <c r="CNJ577" s="108"/>
      <c r="CNK577" s="108"/>
      <c r="CNL577" s="108"/>
      <c r="CNM577" s="108"/>
      <c r="CNN577" s="108"/>
      <c r="CNO577" s="108"/>
      <c r="CNP577" s="108"/>
      <c r="CNQ577" s="108"/>
      <c r="CNR577" s="108"/>
      <c r="CNS577" s="108"/>
      <c r="CNT577" s="108"/>
      <c r="CNU577" s="108"/>
      <c r="CNV577" s="108"/>
      <c r="CNW577" s="108"/>
      <c r="CNX577" s="108"/>
      <c r="CNY577" s="108"/>
      <c r="CNZ577" s="108"/>
      <c r="COA577" s="108"/>
      <c r="COB577" s="108"/>
      <c r="COC577" s="108"/>
      <c r="COD577" s="108"/>
      <c r="COE577" s="108"/>
      <c r="COF577" s="108"/>
      <c r="COG577" s="108"/>
      <c r="COH577" s="108"/>
      <c r="COI577" s="108"/>
      <c r="COJ577" s="108"/>
      <c r="COK577" s="108"/>
      <c r="COL577" s="108"/>
      <c r="COM577" s="108"/>
      <c r="CON577" s="108"/>
      <c r="COO577" s="108"/>
      <c r="COP577" s="108"/>
      <c r="COQ577" s="108"/>
      <c r="COR577" s="108"/>
      <c r="COS577" s="108"/>
      <c r="COT577" s="108"/>
      <c r="COU577" s="108"/>
      <c r="COV577" s="108"/>
      <c r="COW577" s="108"/>
      <c r="COX577" s="108"/>
      <c r="COY577" s="108"/>
      <c r="COZ577" s="108"/>
      <c r="CPA577" s="108"/>
      <c r="CPB577" s="108"/>
      <c r="CPC577" s="108"/>
      <c r="CPD577" s="108"/>
      <c r="CPE577" s="108"/>
      <c r="CPF577" s="108"/>
      <c r="CPG577" s="108"/>
      <c r="CPH577" s="108"/>
      <c r="CPI577" s="108"/>
      <c r="CPJ577" s="108"/>
      <c r="CPK577" s="108"/>
      <c r="CPL577" s="108"/>
      <c r="CPM577" s="108"/>
      <c r="CPN577" s="108"/>
      <c r="CPO577" s="108"/>
      <c r="CPP577" s="108"/>
      <c r="CPQ577" s="108"/>
      <c r="CPR577" s="108"/>
      <c r="CPS577" s="108"/>
      <c r="CPT577" s="108"/>
      <c r="CPU577" s="108"/>
      <c r="CPV577" s="108"/>
      <c r="CPW577" s="108"/>
      <c r="CPX577" s="108"/>
      <c r="CPY577" s="108"/>
      <c r="CPZ577" s="108"/>
      <c r="CQA577" s="108"/>
      <c r="CQB577" s="108"/>
      <c r="CQC577" s="108"/>
      <c r="CQD577" s="108"/>
      <c r="CQE577" s="108"/>
      <c r="CQF577" s="108"/>
      <c r="CQG577" s="108"/>
      <c r="CQH577" s="108"/>
      <c r="CQI577" s="108"/>
      <c r="CQJ577" s="108"/>
      <c r="CQK577" s="108"/>
      <c r="CQL577" s="108"/>
      <c r="CQM577" s="108"/>
      <c r="CQN577" s="108"/>
      <c r="CQO577" s="108"/>
      <c r="CQP577" s="108"/>
      <c r="CQQ577" s="108"/>
      <c r="CQR577" s="108"/>
      <c r="CQS577" s="108"/>
      <c r="CQT577" s="108"/>
      <c r="CQU577" s="108"/>
      <c r="CQV577" s="108"/>
      <c r="CQW577" s="108"/>
      <c r="CQX577" s="108"/>
      <c r="CQY577" s="108"/>
      <c r="CQZ577" s="108"/>
      <c r="CRA577" s="108"/>
      <c r="CRB577" s="108"/>
      <c r="CRC577" s="108"/>
      <c r="CRD577" s="108"/>
      <c r="CRE577" s="108"/>
      <c r="CRF577" s="108"/>
      <c r="CRG577" s="108"/>
      <c r="CRH577" s="108"/>
      <c r="CRI577" s="108"/>
      <c r="CRJ577" s="108"/>
      <c r="CRK577" s="108"/>
      <c r="CRL577" s="108"/>
      <c r="CRM577" s="108"/>
      <c r="CRN577" s="108"/>
      <c r="CRO577" s="108"/>
      <c r="CRP577" s="108"/>
      <c r="CRQ577" s="108"/>
      <c r="CRR577" s="108"/>
      <c r="CRS577" s="108"/>
      <c r="CRT577" s="108"/>
      <c r="CRU577" s="108"/>
      <c r="CRV577" s="108"/>
      <c r="CRW577" s="108"/>
      <c r="CRX577" s="108"/>
      <c r="CRY577" s="108"/>
      <c r="CRZ577" s="108"/>
      <c r="CSA577" s="108"/>
      <c r="CSB577" s="108"/>
      <c r="CSC577" s="108"/>
      <c r="CSD577" s="108"/>
      <c r="CSE577" s="108"/>
      <c r="CSF577" s="108"/>
      <c r="CSG577" s="108"/>
      <c r="CSH577" s="108"/>
      <c r="CSI577" s="108"/>
      <c r="CSJ577" s="108"/>
      <c r="CSK577" s="108"/>
      <c r="CSL577" s="108"/>
      <c r="CSM577" s="108"/>
      <c r="CSN577" s="108"/>
      <c r="CSO577" s="108"/>
      <c r="CSP577" s="108"/>
      <c r="CSQ577" s="108"/>
      <c r="CSR577" s="108"/>
      <c r="CSS577" s="108"/>
      <c r="CST577" s="108"/>
      <c r="CSU577" s="108"/>
      <c r="CSV577" s="108"/>
      <c r="CSW577" s="108"/>
      <c r="CSX577" s="108"/>
      <c r="CSY577" s="108"/>
      <c r="CSZ577" s="108"/>
      <c r="CTA577" s="108"/>
      <c r="CTB577" s="108"/>
      <c r="CTC577" s="108"/>
      <c r="CTD577" s="108"/>
      <c r="CTE577" s="108"/>
      <c r="CTF577" s="108"/>
      <c r="CTG577" s="108"/>
      <c r="CTH577" s="108"/>
      <c r="CTI577" s="108"/>
      <c r="CTJ577" s="108"/>
      <c r="CTK577" s="108"/>
      <c r="CTL577" s="108"/>
      <c r="CTM577" s="108"/>
      <c r="CTN577" s="108"/>
      <c r="CTO577" s="108"/>
      <c r="CTP577" s="108"/>
      <c r="CTQ577" s="108"/>
      <c r="CTR577" s="108"/>
      <c r="CTS577" s="108"/>
      <c r="CTT577" s="108"/>
      <c r="CTU577" s="108"/>
      <c r="CTV577" s="108"/>
      <c r="CTW577" s="108"/>
      <c r="CTX577" s="108"/>
      <c r="CTY577" s="108"/>
      <c r="CTZ577" s="108"/>
      <c r="CUA577" s="108"/>
      <c r="CUB577" s="108"/>
      <c r="CUC577" s="108"/>
      <c r="CUD577" s="108"/>
      <c r="CUE577" s="108"/>
      <c r="CUF577" s="108"/>
      <c r="CUG577" s="108"/>
      <c r="CUH577" s="108"/>
      <c r="CUI577" s="108"/>
      <c r="CUJ577" s="108"/>
      <c r="CUK577" s="108"/>
      <c r="CUL577" s="108"/>
      <c r="CUM577" s="108"/>
      <c r="CUN577" s="108"/>
      <c r="CUO577" s="108"/>
      <c r="CUP577" s="108"/>
      <c r="CUQ577" s="108"/>
      <c r="CUR577" s="108"/>
      <c r="CUS577" s="108"/>
      <c r="CUT577" s="108"/>
      <c r="CUU577" s="108"/>
      <c r="CUV577" s="108"/>
      <c r="CUW577" s="108"/>
      <c r="CUX577" s="108"/>
      <c r="CUY577" s="108"/>
      <c r="CUZ577" s="108"/>
      <c r="CVA577" s="108"/>
      <c r="CVB577" s="108"/>
      <c r="CVC577" s="108"/>
      <c r="CVD577" s="108"/>
      <c r="CVE577" s="108"/>
      <c r="CVF577" s="108"/>
      <c r="CVG577" s="108"/>
      <c r="CVH577" s="108"/>
      <c r="CVI577" s="108"/>
      <c r="CVJ577" s="108"/>
      <c r="CVK577" s="108"/>
      <c r="CVL577" s="108"/>
      <c r="CVM577" s="108"/>
      <c r="CVN577" s="108"/>
      <c r="CVO577" s="108"/>
      <c r="CVP577" s="108"/>
      <c r="CVQ577" s="108"/>
      <c r="CVR577" s="108"/>
      <c r="CVS577" s="108"/>
      <c r="CVT577" s="108"/>
      <c r="CVU577" s="108"/>
      <c r="CVV577" s="108"/>
      <c r="CVW577" s="108"/>
      <c r="CVX577" s="108"/>
      <c r="CVY577" s="108"/>
      <c r="CVZ577" s="108"/>
      <c r="CWA577" s="108"/>
      <c r="CWB577" s="108"/>
      <c r="CWC577" s="108"/>
      <c r="CWD577" s="108"/>
      <c r="CWE577" s="108"/>
      <c r="CWF577" s="108"/>
      <c r="CWG577" s="108"/>
      <c r="CWH577" s="108"/>
      <c r="CWI577" s="108"/>
      <c r="CWJ577" s="108"/>
      <c r="CWK577" s="108"/>
      <c r="CWL577" s="108"/>
      <c r="CWM577" s="108"/>
      <c r="CWN577" s="108"/>
      <c r="CWO577" s="108"/>
      <c r="CWP577" s="108"/>
      <c r="CWQ577" s="108"/>
      <c r="CWR577" s="108"/>
      <c r="CWS577" s="108"/>
      <c r="CWT577" s="108"/>
      <c r="CWU577" s="108"/>
      <c r="CWV577" s="108"/>
      <c r="CWW577" s="108"/>
      <c r="CWX577" s="108"/>
      <c r="CWY577" s="108"/>
      <c r="CWZ577" s="108"/>
      <c r="CXA577" s="108"/>
      <c r="CXB577" s="108"/>
      <c r="CXC577" s="108"/>
      <c r="CXD577" s="108"/>
      <c r="CXE577" s="108"/>
      <c r="CXF577" s="108"/>
      <c r="CXG577" s="108"/>
      <c r="CXH577" s="108"/>
      <c r="CXI577" s="108"/>
      <c r="CXJ577" s="108"/>
      <c r="CXK577" s="108"/>
      <c r="CXL577" s="108"/>
      <c r="CXM577" s="108"/>
      <c r="CXN577" s="108"/>
      <c r="CXO577" s="108"/>
      <c r="CXP577" s="108"/>
      <c r="CXQ577" s="108"/>
      <c r="CXR577" s="108"/>
      <c r="CXS577" s="108"/>
      <c r="CXT577" s="108"/>
      <c r="CXU577" s="108"/>
      <c r="CXV577" s="108"/>
      <c r="CXW577" s="108"/>
      <c r="CXX577" s="108"/>
      <c r="CXY577" s="108"/>
      <c r="CXZ577" s="108"/>
      <c r="CYA577" s="108"/>
      <c r="CYB577" s="108"/>
      <c r="CYC577" s="108"/>
      <c r="CYD577" s="108"/>
      <c r="CYE577" s="108"/>
      <c r="CYF577" s="108"/>
      <c r="CYG577" s="108"/>
      <c r="CYH577" s="108"/>
      <c r="CYI577" s="108"/>
      <c r="CYJ577" s="108"/>
      <c r="CYK577" s="108"/>
      <c r="CYL577" s="108"/>
      <c r="CYM577" s="108"/>
      <c r="CYN577" s="108"/>
      <c r="CYO577" s="108"/>
      <c r="CYP577" s="108"/>
      <c r="CYQ577" s="108"/>
      <c r="CYR577" s="108"/>
      <c r="CYS577" s="108"/>
      <c r="CYT577" s="108"/>
      <c r="CYU577" s="108"/>
      <c r="CYV577" s="108"/>
      <c r="CYW577" s="108"/>
      <c r="CYX577" s="108"/>
      <c r="CYY577" s="108"/>
      <c r="CYZ577" s="108"/>
      <c r="CZA577" s="108"/>
      <c r="CZB577" s="108"/>
      <c r="CZC577" s="108"/>
      <c r="CZD577" s="108"/>
      <c r="CZE577" s="108"/>
      <c r="CZF577" s="108"/>
      <c r="CZG577" s="108"/>
      <c r="CZH577" s="108"/>
      <c r="CZI577" s="108"/>
      <c r="CZJ577" s="108"/>
      <c r="CZK577" s="108"/>
      <c r="CZL577" s="108"/>
      <c r="CZM577" s="108"/>
      <c r="CZN577" s="108"/>
      <c r="CZO577" s="108"/>
      <c r="CZP577" s="108"/>
      <c r="CZQ577" s="108"/>
      <c r="CZR577" s="108"/>
      <c r="CZS577" s="108"/>
      <c r="CZT577" s="108"/>
      <c r="CZU577" s="108"/>
      <c r="CZV577" s="108"/>
      <c r="CZW577" s="108"/>
      <c r="CZX577" s="108"/>
      <c r="CZY577" s="108"/>
      <c r="CZZ577" s="108"/>
      <c r="DAA577" s="108"/>
      <c r="DAB577" s="108"/>
      <c r="DAC577" s="108"/>
      <c r="DAD577" s="108"/>
      <c r="DAE577" s="108"/>
      <c r="DAF577" s="108"/>
      <c r="DAG577" s="108"/>
      <c r="DAH577" s="108"/>
      <c r="DAI577" s="108"/>
      <c r="DAJ577" s="108"/>
      <c r="DAK577" s="108"/>
      <c r="DAL577" s="108"/>
      <c r="DAM577" s="108"/>
      <c r="DAN577" s="108"/>
      <c r="DAO577" s="108"/>
      <c r="DAP577" s="108"/>
      <c r="DAQ577" s="108"/>
      <c r="DAR577" s="108"/>
      <c r="DAS577" s="108"/>
      <c r="DAT577" s="108"/>
      <c r="DAU577" s="108"/>
      <c r="DAV577" s="108"/>
      <c r="DAW577" s="108"/>
      <c r="DAX577" s="108"/>
      <c r="DAY577" s="108"/>
      <c r="DAZ577" s="108"/>
      <c r="DBA577" s="108"/>
      <c r="DBB577" s="108"/>
      <c r="DBC577" s="108"/>
      <c r="DBD577" s="108"/>
      <c r="DBE577" s="108"/>
      <c r="DBF577" s="108"/>
      <c r="DBG577" s="108"/>
      <c r="DBH577" s="108"/>
      <c r="DBI577" s="108"/>
      <c r="DBJ577" s="108"/>
      <c r="DBK577" s="108"/>
      <c r="DBL577" s="108"/>
      <c r="DBM577" s="108"/>
      <c r="DBN577" s="108"/>
      <c r="DBO577" s="108"/>
      <c r="DBP577" s="108"/>
      <c r="DBQ577" s="108"/>
      <c r="DBR577" s="108"/>
      <c r="DBS577" s="108"/>
      <c r="DBT577" s="108"/>
      <c r="DBU577" s="108"/>
      <c r="DBV577" s="108"/>
      <c r="DBW577" s="108"/>
      <c r="DBX577" s="108"/>
      <c r="DBY577" s="108"/>
      <c r="DBZ577" s="108"/>
      <c r="DCA577" s="108"/>
      <c r="DCB577" s="108"/>
      <c r="DCC577" s="108"/>
      <c r="DCD577" s="108"/>
      <c r="DCE577" s="108"/>
      <c r="DCF577" s="108"/>
      <c r="DCG577" s="108"/>
      <c r="DCH577" s="108"/>
      <c r="DCI577" s="108"/>
      <c r="DCJ577" s="108"/>
      <c r="DCK577" s="108"/>
      <c r="DCL577" s="108"/>
      <c r="DCM577" s="108"/>
      <c r="DCN577" s="108"/>
      <c r="DCO577" s="108"/>
      <c r="DCP577" s="108"/>
      <c r="DCQ577" s="108"/>
      <c r="DCR577" s="108"/>
      <c r="DCS577" s="108"/>
      <c r="DCT577" s="108"/>
      <c r="DCU577" s="108"/>
      <c r="DCV577" s="108"/>
      <c r="DCW577" s="108"/>
      <c r="DCX577" s="108"/>
      <c r="DCY577" s="108"/>
      <c r="DCZ577" s="108"/>
      <c r="DDA577" s="108"/>
      <c r="DDB577" s="108"/>
      <c r="DDC577" s="108"/>
      <c r="DDD577" s="108"/>
      <c r="DDE577" s="108"/>
      <c r="DDF577" s="108"/>
      <c r="DDG577" s="108"/>
      <c r="DDH577" s="108"/>
      <c r="DDI577" s="108"/>
      <c r="DDJ577" s="108"/>
      <c r="DDK577" s="108"/>
      <c r="DDL577" s="108"/>
      <c r="DDM577" s="108"/>
      <c r="DDN577" s="108"/>
      <c r="DDO577" s="108"/>
      <c r="DDP577" s="108"/>
      <c r="DDQ577" s="108"/>
      <c r="DDR577" s="108"/>
      <c r="DDS577" s="108"/>
      <c r="DDT577" s="108"/>
      <c r="DDU577" s="108"/>
      <c r="DDV577" s="108"/>
      <c r="DDW577" s="108"/>
      <c r="DDX577" s="108"/>
      <c r="DDY577" s="108"/>
      <c r="DDZ577" s="108"/>
      <c r="DEA577" s="108"/>
      <c r="DEB577" s="108"/>
      <c r="DEC577" s="108"/>
      <c r="DED577" s="108"/>
      <c r="DEE577" s="108"/>
      <c r="DEF577" s="108"/>
      <c r="DEG577" s="108"/>
      <c r="DEH577" s="108"/>
      <c r="DEI577" s="108"/>
      <c r="DEJ577" s="108"/>
      <c r="DEK577" s="108"/>
      <c r="DEL577" s="108"/>
      <c r="DEM577" s="108"/>
      <c r="DEN577" s="108"/>
      <c r="DEO577" s="108"/>
      <c r="DEP577" s="108"/>
      <c r="DEQ577" s="108"/>
      <c r="DER577" s="108"/>
      <c r="DES577" s="108"/>
      <c r="DET577" s="108"/>
      <c r="DEU577" s="108"/>
      <c r="DEV577" s="108"/>
      <c r="DEW577" s="108"/>
      <c r="DEX577" s="108"/>
      <c r="DEY577" s="108"/>
      <c r="DEZ577" s="108"/>
      <c r="DFA577" s="108"/>
      <c r="DFB577" s="108"/>
      <c r="DFC577" s="108"/>
      <c r="DFD577" s="108"/>
      <c r="DFE577" s="108"/>
      <c r="DFF577" s="108"/>
      <c r="DFG577" s="108"/>
      <c r="DFH577" s="108"/>
      <c r="DFI577" s="108"/>
      <c r="DFJ577" s="108"/>
      <c r="DFK577" s="108"/>
      <c r="DFL577" s="108"/>
      <c r="DFM577" s="108"/>
      <c r="DFN577" s="108"/>
      <c r="DFO577" s="108"/>
      <c r="DFP577" s="108"/>
      <c r="DFQ577" s="108"/>
      <c r="DFR577" s="108"/>
      <c r="DFS577" s="108"/>
      <c r="DFT577" s="108"/>
      <c r="DFU577" s="108"/>
      <c r="DFV577" s="108"/>
      <c r="DFW577" s="108"/>
      <c r="DFX577" s="108"/>
      <c r="DFY577" s="108"/>
      <c r="DFZ577" s="108"/>
      <c r="DGA577" s="108"/>
      <c r="DGB577" s="108"/>
      <c r="DGC577" s="108"/>
      <c r="DGD577" s="108"/>
      <c r="DGE577" s="108"/>
      <c r="DGF577" s="108"/>
      <c r="DGG577" s="108"/>
      <c r="DGH577" s="108"/>
      <c r="DGI577" s="108"/>
      <c r="DGJ577" s="108"/>
      <c r="DGK577" s="108"/>
      <c r="DGL577" s="108"/>
      <c r="DGM577" s="108"/>
      <c r="DGN577" s="108"/>
      <c r="DGO577" s="108"/>
      <c r="DGP577" s="108"/>
      <c r="DGQ577" s="108"/>
      <c r="DGR577" s="108"/>
      <c r="DGS577" s="108"/>
      <c r="DGT577" s="108"/>
      <c r="DGU577" s="108"/>
      <c r="DGV577" s="108"/>
      <c r="DGW577" s="108"/>
      <c r="DGX577" s="108"/>
      <c r="DGY577" s="108"/>
      <c r="DGZ577" s="108"/>
      <c r="DHA577" s="108"/>
      <c r="DHB577" s="108"/>
      <c r="DHC577" s="108"/>
      <c r="DHD577" s="108"/>
      <c r="DHE577" s="108"/>
      <c r="DHF577" s="108"/>
      <c r="DHG577" s="108"/>
      <c r="DHH577" s="108"/>
      <c r="DHI577" s="108"/>
      <c r="DHJ577" s="108"/>
      <c r="DHK577" s="108"/>
      <c r="DHL577" s="108"/>
      <c r="DHM577" s="108"/>
      <c r="DHN577" s="108"/>
      <c r="DHO577" s="108"/>
      <c r="DHP577" s="108"/>
      <c r="DHQ577" s="108"/>
      <c r="DHR577" s="108"/>
      <c r="DHS577" s="108"/>
      <c r="DHT577" s="108"/>
      <c r="DHU577" s="108"/>
      <c r="DHV577" s="108"/>
      <c r="DHW577" s="108"/>
      <c r="DHX577" s="108"/>
      <c r="DHY577" s="108"/>
      <c r="DHZ577" s="108"/>
      <c r="DIA577" s="108"/>
      <c r="DIB577" s="108"/>
      <c r="DIC577" s="108"/>
      <c r="DID577" s="108"/>
      <c r="DIE577" s="108"/>
      <c r="DIF577" s="108"/>
      <c r="DIG577" s="108"/>
      <c r="DIH577" s="108"/>
      <c r="DII577" s="108"/>
      <c r="DIJ577" s="108"/>
      <c r="DIK577" s="108"/>
      <c r="DIL577" s="108"/>
      <c r="DIM577" s="108"/>
      <c r="DIN577" s="108"/>
      <c r="DIO577" s="108"/>
      <c r="DIP577" s="108"/>
      <c r="DIQ577" s="108"/>
      <c r="DIR577" s="108"/>
      <c r="DIS577" s="108"/>
      <c r="DIT577" s="108"/>
      <c r="DIU577" s="108"/>
      <c r="DIV577" s="108"/>
      <c r="DIW577" s="108"/>
      <c r="DIX577" s="108"/>
      <c r="DIY577" s="108"/>
      <c r="DIZ577" s="108"/>
      <c r="DJA577" s="108"/>
      <c r="DJB577" s="108"/>
      <c r="DJC577" s="108"/>
      <c r="DJD577" s="108"/>
      <c r="DJE577" s="108"/>
      <c r="DJF577" s="108"/>
      <c r="DJG577" s="108"/>
      <c r="DJH577" s="108"/>
      <c r="DJI577" s="108"/>
      <c r="DJJ577" s="108"/>
      <c r="DJK577" s="108"/>
      <c r="DJL577" s="108"/>
      <c r="DJM577" s="108"/>
      <c r="DJN577" s="108"/>
      <c r="DJO577" s="108"/>
      <c r="DJP577" s="108"/>
      <c r="DJQ577" s="108"/>
      <c r="DJR577" s="108"/>
      <c r="DJS577" s="108"/>
      <c r="DJT577" s="108"/>
      <c r="DJU577" s="108"/>
      <c r="DJV577" s="108"/>
      <c r="DJW577" s="108"/>
      <c r="DJX577" s="108"/>
      <c r="DJY577" s="108"/>
      <c r="DJZ577" s="108"/>
      <c r="DKA577" s="108"/>
      <c r="DKB577" s="108"/>
      <c r="DKC577" s="108"/>
      <c r="DKD577" s="108"/>
      <c r="DKE577" s="108"/>
      <c r="DKF577" s="108"/>
      <c r="DKG577" s="108"/>
      <c r="DKH577" s="108"/>
      <c r="DKI577" s="108"/>
      <c r="DKJ577" s="108"/>
      <c r="DKK577" s="108"/>
      <c r="DKL577" s="108"/>
      <c r="DKM577" s="108"/>
      <c r="DKN577" s="108"/>
      <c r="DKO577" s="108"/>
      <c r="DKP577" s="108"/>
      <c r="DKQ577" s="108"/>
      <c r="DKR577" s="108"/>
      <c r="DKS577" s="108"/>
      <c r="DKT577" s="108"/>
      <c r="DKU577" s="108"/>
      <c r="DKV577" s="108"/>
      <c r="DKW577" s="108"/>
      <c r="DKX577" s="108"/>
      <c r="DKY577" s="108"/>
      <c r="DKZ577" s="108"/>
      <c r="DLA577" s="108"/>
      <c r="DLB577" s="108"/>
      <c r="DLC577" s="108"/>
      <c r="DLD577" s="108"/>
      <c r="DLE577" s="108"/>
      <c r="DLF577" s="108"/>
      <c r="DLG577" s="108"/>
      <c r="DLH577" s="108"/>
      <c r="DLI577" s="108"/>
      <c r="DLJ577" s="108"/>
      <c r="DLK577" s="108"/>
      <c r="DLL577" s="108"/>
      <c r="DLM577" s="108"/>
      <c r="DLN577" s="108"/>
      <c r="DLO577" s="108"/>
      <c r="DLP577" s="108"/>
      <c r="DLQ577" s="108"/>
      <c r="DLR577" s="108"/>
      <c r="DLS577" s="108"/>
      <c r="DLT577" s="108"/>
      <c r="DLU577" s="108"/>
      <c r="DLV577" s="108"/>
      <c r="DLW577" s="108"/>
      <c r="DLX577" s="108"/>
      <c r="DLY577" s="108"/>
      <c r="DLZ577" s="108"/>
      <c r="DMA577" s="108"/>
      <c r="DMB577" s="108"/>
      <c r="DMC577" s="108"/>
      <c r="DMD577" s="108"/>
      <c r="DME577" s="108"/>
      <c r="DMF577" s="108"/>
      <c r="DMG577" s="108"/>
      <c r="DMH577" s="108"/>
      <c r="DMI577" s="108"/>
      <c r="DMJ577" s="108"/>
      <c r="DMK577" s="108"/>
      <c r="DML577" s="108"/>
      <c r="DMM577" s="108"/>
      <c r="DMN577" s="108"/>
      <c r="DMO577" s="108"/>
      <c r="DMP577" s="108"/>
      <c r="DMQ577" s="108"/>
      <c r="DMR577" s="108"/>
      <c r="DMS577" s="108"/>
      <c r="DMT577" s="108"/>
      <c r="DMU577" s="108"/>
      <c r="DMV577" s="108"/>
      <c r="DMW577" s="108"/>
      <c r="DMX577" s="108"/>
      <c r="DMY577" s="108"/>
      <c r="DMZ577" s="108"/>
      <c r="DNA577" s="108"/>
      <c r="DNB577" s="108"/>
      <c r="DNC577" s="108"/>
      <c r="DND577" s="108"/>
      <c r="DNE577" s="108"/>
      <c r="DNF577" s="108"/>
      <c r="DNG577" s="108"/>
      <c r="DNH577" s="108"/>
      <c r="DNI577" s="108"/>
      <c r="DNJ577" s="108"/>
      <c r="DNK577" s="108"/>
      <c r="DNL577" s="108"/>
      <c r="DNM577" s="108"/>
      <c r="DNN577" s="108"/>
      <c r="DNO577" s="108"/>
      <c r="DNP577" s="108"/>
      <c r="DNQ577" s="108"/>
      <c r="DNR577" s="108"/>
      <c r="DNS577" s="108"/>
      <c r="DNT577" s="108"/>
      <c r="DNU577" s="108"/>
      <c r="DNV577" s="108"/>
      <c r="DNW577" s="108"/>
      <c r="DNX577" s="108"/>
      <c r="DNY577" s="108"/>
      <c r="DNZ577" s="108"/>
      <c r="DOA577" s="108"/>
      <c r="DOB577" s="108"/>
      <c r="DOC577" s="108"/>
      <c r="DOD577" s="108"/>
      <c r="DOE577" s="108"/>
      <c r="DOF577" s="108"/>
      <c r="DOG577" s="108"/>
      <c r="DOH577" s="108"/>
      <c r="DOI577" s="108"/>
      <c r="DOJ577" s="108"/>
      <c r="DOK577" s="108"/>
      <c r="DOL577" s="108"/>
      <c r="DOM577" s="108"/>
      <c r="DON577" s="108"/>
      <c r="DOO577" s="108"/>
      <c r="DOP577" s="108"/>
      <c r="DOQ577" s="108"/>
      <c r="DOR577" s="108"/>
      <c r="DOS577" s="108"/>
      <c r="DOT577" s="108"/>
      <c r="DOU577" s="108"/>
      <c r="DOV577" s="108"/>
      <c r="DOW577" s="108"/>
      <c r="DOX577" s="108"/>
      <c r="DOY577" s="108"/>
      <c r="DOZ577" s="108"/>
      <c r="DPA577" s="108"/>
      <c r="DPB577" s="108"/>
      <c r="DPC577" s="108"/>
      <c r="DPD577" s="108"/>
      <c r="DPE577" s="108"/>
      <c r="DPF577" s="108"/>
      <c r="DPG577" s="108"/>
      <c r="DPH577" s="108"/>
      <c r="DPI577" s="108"/>
      <c r="DPJ577" s="108"/>
      <c r="DPK577" s="108"/>
      <c r="DPL577" s="108"/>
      <c r="DPM577" s="108"/>
      <c r="DPN577" s="108"/>
      <c r="DPO577" s="108"/>
      <c r="DPP577" s="108"/>
      <c r="DPQ577" s="108"/>
      <c r="DPR577" s="108"/>
      <c r="DPS577" s="108"/>
      <c r="DPT577" s="108"/>
      <c r="DPU577" s="108"/>
      <c r="DPV577" s="108"/>
      <c r="DPW577" s="108"/>
      <c r="DPX577" s="108"/>
      <c r="DPY577" s="108"/>
      <c r="DPZ577" s="108"/>
      <c r="DQA577" s="108"/>
      <c r="DQB577" s="108"/>
      <c r="DQC577" s="108"/>
      <c r="DQD577" s="108"/>
      <c r="DQE577" s="108"/>
      <c r="DQF577" s="108"/>
      <c r="DQG577" s="108"/>
      <c r="DQH577" s="108"/>
      <c r="DQI577" s="108"/>
      <c r="DQJ577" s="108"/>
      <c r="DQK577" s="108"/>
      <c r="DQL577" s="108"/>
      <c r="DQM577" s="108"/>
      <c r="DQN577" s="108"/>
      <c r="DQO577" s="108"/>
      <c r="DQP577" s="108"/>
      <c r="DQQ577" s="108"/>
      <c r="DQR577" s="108"/>
      <c r="DQS577" s="108"/>
      <c r="DQT577" s="108"/>
      <c r="DQU577" s="108"/>
      <c r="DQV577" s="108"/>
      <c r="DQW577" s="108"/>
      <c r="DQX577" s="108"/>
      <c r="DQY577" s="108"/>
      <c r="DQZ577" s="108"/>
      <c r="DRA577" s="108"/>
      <c r="DRB577" s="108"/>
      <c r="DRC577" s="108"/>
      <c r="DRD577" s="108"/>
      <c r="DRE577" s="108"/>
      <c r="DRF577" s="108"/>
      <c r="DRG577" s="108"/>
      <c r="DRH577" s="108"/>
      <c r="DRI577" s="108"/>
      <c r="DRJ577" s="108"/>
      <c r="DRK577" s="108"/>
      <c r="DRL577" s="108"/>
      <c r="DRM577" s="108"/>
      <c r="DRN577" s="108"/>
      <c r="DRO577" s="108"/>
      <c r="DRP577" s="108"/>
      <c r="DRQ577" s="108"/>
      <c r="DRR577" s="108"/>
      <c r="DRS577" s="108"/>
      <c r="DRT577" s="108"/>
      <c r="DRU577" s="108"/>
      <c r="DRV577" s="108"/>
      <c r="DRW577" s="108"/>
      <c r="DRX577" s="108"/>
      <c r="DRY577" s="108"/>
      <c r="DRZ577" s="108"/>
      <c r="DSA577" s="108"/>
      <c r="DSB577" s="108"/>
      <c r="DSC577" s="108"/>
      <c r="DSD577" s="108"/>
      <c r="DSE577" s="108"/>
      <c r="DSF577" s="108"/>
      <c r="DSG577" s="108"/>
      <c r="DSH577" s="108"/>
      <c r="DSI577" s="108"/>
      <c r="DSJ577" s="108"/>
      <c r="DSK577" s="108"/>
      <c r="DSL577" s="108"/>
      <c r="DSM577" s="108"/>
      <c r="DSN577" s="108"/>
      <c r="DSO577" s="108"/>
      <c r="DSP577" s="108"/>
      <c r="DSQ577" s="108"/>
      <c r="DSR577" s="108"/>
      <c r="DSS577" s="108"/>
      <c r="DST577" s="108"/>
      <c r="DSU577" s="108"/>
      <c r="DSV577" s="108"/>
      <c r="DSW577" s="108"/>
      <c r="DSX577" s="108"/>
      <c r="DSY577" s="108"/>
      <c r="DSZ577" s="108"/>
      <c r="DTA577" s="108"/>
      <c r="DTB577" s="108"/>
      <c r="DTC577" s="108"/>
      <c r="DTD577" s="108"/>
      <c r="DTE577" s="108"/>
      <c r="DTF577" s="108"/>
      <c r="DTG577" s="108"/>
      <c r="DTH577" s="108"/>
      <c r="DTI577" s="108"/>
      <c r="DTJ577" s="108"/>
      <c r="DTK577" s="108"/>
      <c r="DTL577" s="108"/>
      <c r="DTM577" s="108"/>
      <c r="DTN577" s="108"/>
      <c r="DTO577" s="108"/>
      <c r="DTP577" s="108"/>
      <c r="DTQ577" s="108"/>
      <c r="DTR577" s="108"/>
      <c r="DTS577" s="108"/>
      <c r="DTT577" s="108"/>
      <c r="DTU577" s="108"/>
      <c r="DTV577" s="108"/>
      <c r="DTW577" s="108"/>
      <c r="DTX577" s="108"/>
      <c r="DTY577" s="108"/>
      <c r="DTZ577" s="108"/>
      <c r="DUA577" s="108"/>
      <c r="DUB577" s="108"/>
      <c r="DUC577" s="108"/>
      <c r="DUD577" s="108"/>
      <c r="DUE577" s="108"/>
      <c r="DUF577" s="108"/>
      <c r="DUG577" s="108"/>
      <c r="DUH577" s="108"/>
      <c r="DUI577" s="108"/>
      <c r="DUJ577" s="108"/>
      <c r="DUK577" s="108"/>
      <c r="DUL577" s="108"/>
      <c r="DUM577" s="108"/>
      <c r="DUN577" s="108"/>
      <c r="DUO577" s="108"/>
      <c r="DUP577" s="108"/>
      <c r="DUQ577" s="108"/>
      <c r="DUR577" s="108"/>
      <c r="DUS577" s="108"/>
      <c r="DUT577" s="108"/>
      <c r="DUU577" s="108"/>
      <c r="DUV577" s="108"/>
      <c r="DUW577" s="108"/>
      <c r="DUX577" s="108"/>
      <c r="DUY577" s="108"/>
      <c r="DUZ577" s="108"/>
      <c r="DVA577" s="108"/>
      <c r="DVB577" s="108"/>
      <c r="DVC577" s="108"/>
      <c r="DVD577" s="108"/>
      <c r="DVE577" s="108"/>
      <c r="DVF577" s="108"/>
      <c r="DVG577" s="108"/>
      <c r="DVH577" s="108"/>
      <c r="DVI577" s="108"/>
      <c r="DVJ577" s="108"/>
      <c r="DVK577" s="108"/>
      <c r="DVL577" s="108"/>
      <c r="DVM577" s="108"/>
      <c r="DVN577" s="108"/>
      <c r="DVO577" s="108"/>
      <c r="DVP577" s="108"/>
      <c r="DVQ577" s="108"/>
      <c r="DVR577" s="108"/>
      <c r="DVS577" s="108"/>
      <c r="DVT577" s="108"/>
      <c r="DVU577" s="108"/>
      <c r="DVV577" s="108"/>
      <c r="DVW577" s="108"/>
      <c r="DVX577" s="108"/>
      <c r="DVY577" s="108"/>
      <c r="DVZ577" s="108"/>
      <c r="DWA577" s="108"/>
      <c r="DWB577" s="108"/>
      <c r="DWC577" s="108"/>
      <c r="DWD577" s="108"/>
      <c r="DWE577" s="108"/>
      <c r="DWF577" s="108"/>
      <c r="DWG577" s="108"/>
      <c r="DWH577" s="108"/>
      <c r="DWI577" s="108"/>
      <c r="DWJ577" s="108"/>
      <c r="DWK577" s="108"/>
      <c r="DWL577" s="108"/>
      <c r="DWM577" s="108"/>
      <c r="DWN577" s="108"/>
      <c r="DWO577" s="108"/>
      <c r="DWP577" s="108"/>
      <c r="DWQ577" s="108"/>
      <c r="DWR577" s="108"/>
      <c r="DWS577" s="108"/>
      <c r="DWT577" s="108"/>
      <c r="DWU577" s="108"/>
      <c r="DWV577" s="108"/>
      <c r="DWW577" s="108"/>
      <c r="DWX577" s="108"/>
      <c r="DWY577" s="108"/>
      <c r="DWZ577" s="108"/>
      <c r="DXA577" s="108"/>
      <c r="DXB577" s="108"/>
      <c r="DXC577" s="108"/>
      <c r="DXD577" s="108"/>
      <c r="DXE577" s="108"/>
      <c r="DXF577" s="108"/>
      <c r="DXG577" s="108"/>
      <c r="DXH577" s="108"/>
      <c r="DXI577" s="108"/>
      <c r="DXJ577" s="108"/>
      <c r="DXK577" s="108"/>
      <c r="DXL577" s="108"/>
      <c r="DXM577" s="108"/>
      <c r="DXN577" s="108"/>
      <c r="DXO577" s="108"/>
      <c r="DXP577" s="108"/>
      <c r="DXQ577" s="108"/>
      <c r="DXR577" s="108"/>
      <c r="DXS577" s="108"/>
      <c r="DXT577" s="108"/>
      <c r="DXU577" s="108"/>
      <c r="DXV577" s="108"/>
      <c r="DXW577" s="108"/>
      <c r="DXX577" s="108"/>
      <c r="DXY577" s="108"/>
      <c r="DXZ577" s="108"/>
      <c r="DYA577" s="108"/>
      <c r="DYB577" s="108"/>
      <c r="DYC577" s="108"/>
      <c r="DYD577" s="108"/>
      <c r="DYE577" s="108"/>
      <c r="DYF577" s="108"/>
      <c r="DYG577" s="108"/>
      <c r="DYH577" s="108"/>
      <c r="DYI577" s="108"/>
      <c r="DYJ577" s="108"/>
      <c r="DYK577" s="108"/>
      <c r="DYL577" s="108"/>
      <c r="DYM577" s="108"/>
      <c r="DYN577" s="108"/>
      <c r="DYO577" s="108"/>
      <c r="DYP577" s="108"/>
      <c r="DYQ577" s="108"/>
      <c r="DYR577" s="108"/>
      <c r="DYS577" s="108"/>
      <c r="DYT577" s="108"/>
      <c r="DYU577" s="108"/>
      <c r="DYV577" s="108"/>
      <c r="DYW577" s="108"/>
      <c r="DYX577" s="108"/>
      <c r="DYY577" s="108"/>
      <c r="DYZ577" s="108"/>
      <c r="DZA577" s="108"/>
      <c r="DZB577" s="108"/>
      <c r="DZC577" s="108"/>
      <c r="DZD577" s="108"/>
      <c r="DZE577" s="108"/>
      <c r="DZF577" s="108"/>
      <c r="DZG577" s="108"/>
      <c r="DZH577" s="108"/>
      <c r="DZI577" s="108"/>
      <c r="DZJ577" s="108"/>
      <c r="DZK577" s="108"/>
      <c r="DZL577" s="108"/>
      <c r="DZM577" s="108"/>
      <c r="DZN577" s="108"/>
      <c r="DZO577" s="108"/>
      <c r="DZP577" s="108"/>
      <c r="DZQ577" s="108"/>
      <c r="DZR577" s="108"/>
      <c r="DZS577" s="108"/>
      <c r="DZT577" s="108"/>
      <c r="DZU577" s="108"/>
      <c r="DZV577" s="108"/>
      <c r="DZW577" s="108"/>
      <c r="DZX577" s="108"/>
      <c r="DZY577" s="108"/>
      <c r="DZZ577" s="108"/>
      <c r="EAA577" s="108"/>
      <c r="EAB577" s="108"/>
      <c r="EAC577" s="108"/>
      <c r="EAD577" s="108"/>
      <c r="EAE577" s="108"/>
      <c r="EAF577" s="108"/>
      <c r="EAG577" s="108"/>
      <c r="EAH577" s="108"/>
      <c r="EAI577" s="108"/>
      <c r="EAJ577" s="108"/>
      <c r="EAK577" s="108"/>
      <c r="EAL577" s="108"/>
      <c r="EAM577" s="108"/>
      <c r="EAN577" s="108"/>
      <c r="EAO577" s="108"/>
      <c r="EAP577" s="108"/>
      <c r="EAQ577" s="108"/>
      <c r="EAR577" s="108"/>
      <c r="EAS577" s="108"/>
      <c r="EAT577" s="108"/>
      <c r="EAU577" s="108"/>
      <c r="EAV577" s="108"/>
      <c r="EAW577" s="108"/>
      <c r="EAX577" s="108"/>
      <c r="EAY577" s="108"/>
      <c r="EAZ577" s="108"/>
      <c r="EBA577" s="108"/>
      <c r="EBB577" s="108"/>
      <c r="EBC577" s="108"/>
      <c r="EBD577" s="108"/>
      <c r="EBE577" s="108"/>
      <c r="EBF577" s="108"/>
      <c r="EBG577" s="108"/>
      <c r="EBH577" s="108"/>
      <c r="EBI577" s="108"/>
      <c r="EBJ577" s="108"/>
      <c r="EBK577" s="108"/>
      <c r="EBL577" s="108"/>
      <c r="EBM577" s="108"/>
      <c r="EBN577" s="108"/>
      <c r="EBO577" s="108"/>
      <c r="EBP577" s="108"/>
      <c r="EBQ577" s="108"/>
      <c r="EBR577" s="108"/>
      <c r="EBS577" s="108"/>
      <c r="EBT577" s="108"/>
      <c r="EBU577" s="108"/>
      <c r="EBV577" s="108"/>
      <c r="EBW577" s="108"/>
      <c r="EBX577" s="108"/>
      <c r="EBY577" s="108"/>
      <c r="EBZ577" s="108"/>
      <c r="ECA577" s="108"/>
      <c r="ECB577" s="108"/>
      <c r="ECC577" s="108"/>
      <c r="ECD577" s="108"/>
      <c r="ECE577" s="108"/>
      <c r="ECF577" s="108"/>
      <c r="ECG577" s="108"/>
      <c r="ECH577" s="108"/>
      <c r="ECI577" s="108"/>
      <c r="ECJ577" s="108"/>
      <c r="ECK577" s="108"/>
      <c r="ECL577" s="108"/>
      <c r="ECM577" s="108"/>
      <c r="ECN577" s="108"/>
      <c r="ECO577" s="108"/>
      <c r="ECP577" s="108"/>
      <c r="ECQ577" s="108"/>
      <c r="ECR577" s="108"/>
      <c r="ECS577" s="108"/>
      <c r="ECT577" s="108"/>
      <c r="ECU577" s="108"/>
      <c r="ECV577" s="108"/>
      <c r="ECW577" s="108"/>
      <c r="ECX577" s="108"/>
      <c r="ECY577" s="108"/>
      <c r="ECZ577" s="108"/>
      <c r="EDA577" s="108"/>
      <c r="EDB577" s="108"/>
      <c r="EDC577" s="108"/>
      <c r="EDD577" s="108"/>
      <c r="EDE577" s="108"/>
      <c r="EDF577" s="108"/>
      <c r="EDG577" s="108"/>
      <c r="EDH577" s="108"/>
      <c r="EDI577" s="108"/>
      <c r="EDJ577" s="108"/>
      <c r="EDK577" s="108"/>
      <c r="EDL577" s="108"/>
      <c r="EDM577" s="108"/>
      <c r="EDN577" s="108"/>
      <c r="EDO577" s="108"/>
      <c r="EDP577" s="108"/>
      <c r="EDQ577" s="108"/>
      <c r="EDR577" s="108"/>
      <c r="EDS577" s="108"/>
      <c r="EDT577" s="108"/>
      <c r="EDU577" s="108"/>
      <c r="EDV577" s="108"/>
      <c r="EDW577" s="108"/>
      <c r="EDX577" s="108"/>
      <c r="EDY577" s="108"/>
      <c r="EDZ577" s="108"/>
      <c r="EEA577" s="108"/>
      <c r="EEB577" s="108"/>
      <c r="EEC577" s="108"/>
      <c r="EED577" s="108"/>
      <c r="EEE577" s="108"/>
      <c r="EEF577" s="108"/>
      <c r="EEG577" s="108"/>
      <c r="EEH577" s="108"/>
      <c r="EEI577" s="108"/>
      <c r="EEJ577" s="108"/>
      <c r="EEK577" s="108"/>
      <c r="EEL577" s="108"/>
      <c r="EEM577" s="108"/>
      <c r="EEN577" s="108"/>
      <c r="EEO577" s="108"/>
      <c r="EEP577" s="108"/>
      <c r="EEQ577" s="108"/>
      <c r="EER577" s="108"/>
      <c r="EES577" s="108"/>
      <c r="EET577" s="108"/>
      <c r="EEU577" s="108"/>
      <c r="EEV577" s="108"/>
      <c r="EEW577" s="108"/>
      <c r="EEX577" s="108"/>
      <c r="EEY577" s="108"/>
      <c r="EEZ577" s="108"/>
      <c r="EFA577" s="108"/>
      <c r="EFB577" s="108"/>
      <c r="EFC577" s="108"/>
      <c r="EFD577" s="108"/>
      <c r="EFE577" s="108"/>
      <c r="EFF577" s="108"/>
      <c r="EFG577" s="108"/>
      <c r="EFH577" s="108"/>
      <c r="EFI577" s="108"/>
      <c r="EFJ577" s="108"/>
      <c r="EFK577" s="108"/>
      <c r="EFL577" s="108"/>
      <c r="EFM577" s="108"/>
      <c r="EFN577" s="108"/>
      <c r="EFO577" s="108"/>
      <c r="EFP577" s="108"/>
      <c r="EFQ577" s="108"/>
      <c r="EFR577" s="108"/>
      <c r="EFS577" s="108"/>
      <c r="EFT577" s="108"/>
      <c r="EFU577" s="108"/>
      <c r="EFV577" s="108"/>
      <c r="EFW577" s="108"/>
      <c r="EFX577" s="108"/>
      <c r="EFY577" s="108"/>
      <c r="EFZ577" s="108"/>
      <c r="EGA577" s="108"/>
      <c r="EGB577" s="108"/>
      <c r="EGC577" s="108"/>
      <c r="EGD577" s="108"/>
      <c r="EGE577" s="108"/>
      <c r="EGF577" s="108"/>
      <c r="EGG577" s="108"/>
      <c r="EGH577" s="108"/>
      <c r="EGI577" s="108"/>
      <c r="EGJ577" s="108"/>
      <c r="EGK577" s="108"/>
      <c r="EGL577" s="108"/>
      <c r="EGM577" s="108"/>
      <c r="EGN577" s="108"/>
      <c r="EGO577" s="108"/>
      <c r="EGP577" s="108"/>
      <c r="EGQ577" s="108"/>
      <c r="EGR577" s="108"/>
      <c r="EGS577" s="108"/>
      <c r="EGT577" s="108"/>
      <c r="EGU577" s="108"/>
      <c r="EGV577" s="108"/>
      <c r="EGW577" s="108"/>
      <c r="EGX577" s="108"/>
      <c r="EGY577" s="108"/>
      <c r="EGZ577" s="108"/>
      <c r="EHA577" s="108"/>
      <c r="EHB577" s="108"/>
      <c r="EHC577" s="108"/>
      <c r="EHD577" s="108"/>
      <c r="EHE577" s="108"/>
      <c r="EHF577" s="108"/>
      <c r="EHG577" s="108"/>
      <c r="EHH577" s="108"/>
      <c r="EHI577" s="108"/>
      <c r="EHJ577" s="108"/>
      <c r="EHK577" s="108"/>
      <c r="EHL577" s="108"/>
      <c r="EHM577" s="108"/>
      <c r="EHN577" s="108"/>
      <c r="EHO577" s="108"/>
      <c r="EHP577" s="108"/>
      <c r="EHQ577" s="108"/>
      <c r="EHR577" s="108"/>
      <c r="EHS577" s="108"/>
      <c r="EHT577" s="108"/>
      <c r="EHU577" s="108"/>
      <c r="EHV577" s="108"/>
      <c r="EHW577" s="108"/>
      <c r="EHX577" s="108"/>
      <c r="EHY577" s="108"/>
      <c r="EHZ577" s="108"/>
      <c r="EIA577" s="108"/>
      <c r="EIB577" s="108"/>
      <c r="EIC577" s="108"/>
      <c r="EID577" s="108"/>
      <c r="EIE577" s="108"/>
      <c r="EIF577" s="108"/>
      <c r="EIG577" s="108"/>
      <c r="EIH577" s="108"/>
      <c r="EII577" s="108"/>
      <c r="EIJ577" s="108"/>
      <c r="EIK577" s="108"/>
      <c r="EIL577" s="108"/>
      <c r="EIM577" s="108"/>
      <c r="EIN577" s="108"/>
      <c r="EIO577" s="108"/>
      <c r="EIP577" s="108"/>
      <c r="EIQ577" s="108"/>
      <c r="EIR577" s="108"/>
      <c r="EIS577" s="108"/>
      <c r="EIT577" s="108"/>
      <c r="EIU577" s="108"/>
      <c r="EIV577" s="108"/>
      <c r="EIW577" s="108"/>
      <c r="EIX577" s="108"/>
      <c r="EIY577" s="108"/>
      <c r="EIZ577" s="108"/>
      <c r="EJA577" s="108"/>
      <c r="EJB577" s="108"/>
      <c r="EJC577" s="108"/>
      <c r="EJD577" s="108"/>
      <c r="EJE577" s="108"/>
      <c r="EJF577" s="108"/>
      <c r="EJG577" s="108"/>
      <c r="EJH577" s="108"/>
      <c r="EJI577" s="108"/>
      <c r="EJJ577" s="108"/>
      <c r="EJK577" s="108"/>
      <c r="EJL577" s="108"/>
      <c r="EJM577" s="108"/>
      <c r="EJN577" s="108"/>
      <c r="EJO577" s="108"/>
      <c r="EJP577" s="108"/>
      <c r="EJQ577" s="108"/>
      <c r="EJR577" s="108"/>
      <c r="EJS577" s="108"/>
      <c r="EJT577" s="108"/>
      <c r="EJU577" s="108"/>
      <c r="EJV577" s="108"/>
      <c r="EJW577" s="108"/>
      <c r="EJX577" s="108"/>
      <c r="EJY577" s="108"/>
      <c r="EJZ577" s="108"/>
      <c r="EKA577" s="108"/>
      <c r="EKB577" s="108"/>
      <c r="EKC577" s="108"/>
      <c r="EKD577" s="108"/>
      <c r="EKE577" s="108"/>
      <c r="EKF577" s="108"/>
      <c r="EKG577" s="108"/>
      <c r="EKH577" s="108"/>
      <c r="EKI577" s="108"/>
      <c r="EKJ577" s="108"/>
      <c r="EKK577" s="108"/>
      <c r="EKL577" s="108"/>
      <c r="EKM577" s="108"/>
      <c r="EKN577" s="108"/>
      <c r="EKO577" s="108"/>
      <c r="EKP577" s="108"/>
      <c r="EKQ577" s="108"/>
      <c r="EKR577" s="108"/>
      <c r="EKS577" s="108"/>
      <c r="EKT577" s="108"/>
      <c r="EKU577" s="108"/>
      <c r="EKV577" s="108"/>
      <c r="EKW577" s="108"/>
      <c r="EKX577" s="108"/>
      <c r="EKY577" s="108"/>
      <c r="EKZ577" s="108"/>
      <c r="ELA577" s="108"/>
      <c r="ELB577" s="108"/>
      <c r="ELC577" s="108"/>
      <c r="ELD577" s="108"/>
      <c r="ELE577" s="108"/>
      <c r="ELF577" s="108"/>
      <c r="ELG577" s="108"/>
      <c r="ELH577" s="108"/>
      <c r="ELI577" s="108"/>
      <c r="ELJ577" s="108"/>
      <c r="ELK577" s="108"/>
      <c r="ELL577" s="108"/>
      <c r="ELM577" s="108"/>
      <c r="ELN577" s="108"/>
      <c r="ELO577" s="108"/>
      <c r="ELP577" s="108"/>
      <c r="ELQ577" s="108"/>
      <c r="ELR577" s="108"/>
      <c r="ELS577" s="108"/>
      <c r="ELT577" s="108"/>
      <c r="ELU577" s="108"/>
      <c r="ELV577" s="108"/>
      <c r="ELW577" s="108"/>
      <c r="ELX577" s="108"/>
      <c r="ELY577" s="108"/>
      <c r="ELZ577" s="108"/>
      <c r="EMA577" s="108"/>
      <c r="EMB577" s="108"/>
      <c r="EMC577" s="108"/>
      <c r="EMD577" s="108"/>
      <c r="EME577" s="108"/>
      <c r="EMF577" s="108"/>
      <c r="EMG577" s="108"/>
      <c r="EMH577" s="108"/>
      <c r="EMI577" s="108"/>
      <c r="EMJ577" s="108"/>
      <c r="EMK577" s="108"/>
      <c r="EML577" s="108"/>
      <c r="EMM577" s="108"/>
      <c r="EMN577" s="108"/>
      <c r="EMO577" s="108"/>
      <c r="EMP577" s="108"/>
      <c r="EMQ577" s="108"/>
      <c r="EMR577" s="108"/>
      <c r="EMS577" s="108"/>
      <c r="EMT577" s="108"/>
      <c r="EMU577" s="108"/>
      <c r="EMV577" s="108"/>
      <c r="EMW577" s="108"/>
      <c r="EMX577" s="108"/>
      <c r="EMY577" s="108"/>
      <c r="EMZ577" s="108"/>
      <c r="ENA577" s="108"/>
      <c r="ENB577" s="108"/>
      <c r="ENC577" s="108"/>
      <c r="END577" s="108"/>
      <c r="ENE577" s="108"/>
      <c r="ENF577" s="108"/>
      <c r="ENG577" s="108"/>
      <c r="ENH577" s="108"/>
      <c r="ENI577" s="108"/>
      <c r="ENJ577" s="108"/>
      <c r="ENK577" s="108"/>
      <c r="ENL577" s="108"/>
      <c r="ENM577" s="108"/>
      <c r="ENN577" s="108"/>
      <c r="ENO577" s="108"/>
      <c r="ENP577" s="108"/>
      <c r="ENQ577" s="108"/>
      <c r="ENR577" s="108"/>
      <c r="ENS577" s="108"/>
      <c r="ENT577" s="108"/>
      <c r="ENU577" s="108"/>
      <c r="ENV577" s="108"/>
      <c r="ENW577" s="108"/>
      <c r="ENX577" s="108"/>
      <c r="ENY577" s="108"/>
      <c r="ENZ577" s="108"/>
      <c r="EOA577" s="108"/>
      <c r="EOB577" s="108"/>
      <c r="EOC577" s="108"/>
      <c r="EOD577" s="108"/>
      <c r="EOE577" s="108"/>
      <c r="EOF577" s="108"/>
      <c r="EOG577" s="108"/>
      <c r="EOH577" s="108"/>
      <c r="EOI577" s="108"/>
      <c r="EOJ577" s="108"/>
      <c r="EOK577" s="108"/>
      <c r="EOL577" s="108"/>
      <c r="EOM577" s="108"/>
      <c r="EON577" s="108"/>
      <c r="EOO577" s="108"/>
      <c r="EOP577" s="108"/>
      <c r="EOQ577" s="108"/>
      <c r="EOR577" s="108"/>
      <c r="EOS577" s="108"/>
      <c r="EOT577" s="108"/>
      <c r="EOU577" s="108"/>
      <c r="EOV577" s="108"/>
      <c r="EOW577" s="108"/>
      <c r="EOX577" s="108"/>
      <c r="EOY577" s="108"/>
      <c r="EOZ577" s="108"/>
      <c r="EPA577" s="108"/>
      <c r="EPB577" s="108"/>
      <c r="EPC577" s="108"/>
      <c r="EPD577" s="108"/>
      <c r="EPE577" s="108"/>
      <c r="EPF577" s="108"/>
      <c r="EPG577" s="108"/>
      <c r="EPH577" s="108"/>
      <c r="EPI577" s="108"/>
      <c r="EPJ577" s="108"/>
      <c r="EPK577" s="108"/>
      <c r="EPL577" s="108"/>
      <c r="EPM577" s="108"/>
      <c r="EPN577" s="108"/>
      <c r="EPO577" s="108"/>
      <c r="EPP577" s="108"/>
      <c r="EPQ577" s="108"/>
      <c r="EPR577" s="108"/>
      <c r="EPS577" s="108"/>
      <c r="EPT577" s="108"/>
      <c r="EPU577" s="108"/>
      <c r="EPV577" s="108"/>
      <c r="EPW577" s="108"/>
      <c r="EPX577" s="108"/>
      <c r="EPY577" s="108"/>
      <c r="EPZ577" s="108"/>
      <c r="EQA577" s="108"/>
      <c r="EQB577" s="108"/>
      <c r="EQC577" s="108"/>
      <c r="EQD577" s="108"/>
      <c r="EQE577" s="108"/>
      <c r="EQF577" s="108"/>
      <c r="EQG577" s="108"/>
      <c r="EQH577" s="108"/>
      <c r="EQI577" s="108"/>
      <c r="EQJ577" s="108"/>
      <c r="EQK577" s="108"/>
      <c r="EQL577" s="108"/>
      <c r="EQM577" s="108"/>
      <c r="EQN577" s="108"/>
      <c r="EQO577" s="108"/>
      <c r="EQP577" s="108"/>
      <c r="EQQ577" s="108"/>
      <c r="EQR577" s="108"/>
      <c r="EQS577" s="108"/>
      <c r="EQT577" s="108"/>
      <c r="EQU577" s="108"/>
      <c r="EQV577" s="108"/>
      <c r="EQW577" s="108"/>
      <c r="EQX577" s="108"/>
      <c r="EQY577" s="108"/>
      <c r="EQZ577" s="108"/>
      <c r="ERA577" s="108"/>
      <c r="ERB577" s="108"/>
      <c r="ERC577" s="108"/>
      <c r="ERD577" s="108"/>
      <c r="ERE577" s="108"/>
      <c r="ERF577" s="108"/>
      <c r="ERG577" s="108"/>
      <c r="ERH577" s="108"/>
      <c r="ERI577" s="108"/>
      <c r="ERJ577" s="108"/>
      <c r="ERK577" s="108"/>
      <c r="ERL577" s="108"/>
      <c r="ERM577" s="108"/>
      <c r="ERN577" s="108"/>
      <c r="ERO577" s="108"/>
      <c r="ERP577" s="108"/>
      <c r="ERQ577" s="108"/>
      <c r="ERR577" s="108"/>
      <c r="ERS577" s="108"/>
      <c r="ERT577" s="108"/>
      <c r="ERU577" s="108"/>
      <c r="ERV577" s="108"/>
      <c r="ERW577" s="108"/>
      <c r="ERX577" s="108"/>
      <c r="ERY577" s="108"/>
      <c r="ERZ577" s="108"/>
      <c r="ESA577" s="108"/>
      <c r="ESB577" s="108"/>
      <c r="ESC577" s="108"/>
      <c r="ESD577" s="108"/>
      <c r="ESE577" s="108"/>
      <c r="ESF577" s="108"/>
      <c r="ESG577" s="108"/>
      <c r="ESH577" s="108"/>
      <c r="ESI577" s="108"/>
      <c r="ESJ577" s="108"/>
      <c r="ESK577" s="108"/>
      <c r="ESL577" s="108"/>
      <c r="ESM577" s="108"/>
      <c r="ESN577" s="108"/>
      <c r="ESO577" s="108"/>
      <c r="ESP577" s="108"/>
      <c r="ESQ577" s="108"/>
      <c r="ESR577" s="108"/>
      <c r="ESS577" s="108"/>
      <c r="EST577" s="108"/>
      <c r="ESU577" s="108"/>
      <c r="ESV577" s="108"/>
      <c r="ESW577" s="108"/>
      <c r="ESX577" s="108"/>
      <c r="ESY577" s="108"/>
      <c r="ESZ577" s="108"/>
      <c r="ETA577" s="108"/>
      <c r="ETB577" s="108"/>
      <c r="ETC577" s="108"/>
      <c r="ETD577" s="108"/>
      <c r="ETE577" s="108"/>
      <c r="ETF577" s="108"/>
      <c r="ETG577" s="108"/>
      <c r="ETH577" s="108"/>
      <c r="ETI577" s="108"/>
      <c r="ETJ577" s="108"/>
      <c r="ETK577" s="108"/>
      <c r="ETL577" s="108"/>
      <c r="ETM577" s="108"/>
      <c r="ETN577" s="108"/>
      <c r="ETO577" s="108"/>
      <c r="ETP577" s="108"/>
      <c r="ETQ577" s="108"/>
      <c r="ETR577" s="108"/>
      <c r="ETS577" s="108"/>
      <c r="ETT577" s="108"/>
      <c r="ETU577" s="108"/>
      <c r="ETV577" s="108"/>
      <c r="ETW577" s="108"/>
      <c r="ETX577" s="108"/>
      <c r="ETY577" s="108"/>
      <c r="ETZ577" s="108"/>
      <c r="EUA577" s="108"/>
      <c r="EUB577" s="108"/>
      <c r="EUC577" s="108"/>
      <c r="EUD577" s="108"/>
      <c r="EUE577" s="108"/>
      <c r="EUF577" s="108"/>
      <c r="EUG577" s="108"/>
      <c r="EUH577" s="108"/>
      <c r="EUI577" s="108"/>
      <c r="EUJ577" s="108"/>
      <c r="EUK577" s="108"/>
      <c r="EUL577" s="108"/>
      <c r="EUM577" s="108"/>
      <c r="EUN577" s="108"/>
      <c r="EUO577" s="108"/>
      <c r="EUP577" s="108"/>
      <c r="EUQ577" s="108"/>
      <c r="EUR577" s="108"/>
      <c r="EUS577" s="108"/>
      <c r="EUT577" s="108"/>
      <c r="EUU577" s="108"/>
      <c r="EUV577" s="108"/>
      <c r="EUW577" s="108"/>
      <c r="EUX577" s="108"/>
      <c r="EUY577" s="108"/>
      <c r="EUZ577" s="108"/>
      <c r="EVA577" s="108"/>
      <c r="EVB577" s="108"/>
      <c r="EVC577" s="108"/>
      <c r="EVD577" s="108"/>
      <c r="EVE577" s="108"/>
      <c r="EVF577" s="108"/>
      <c r="EVG577" s="108"/>
      <c r="EVH577" s="108"/>
      <c r="EVI577" s="108"/>
      <c r="EVJ577" s="108"/>
      <c r="EVK577" s="108"/>
      <c r="EVL577" s="108"/>
      <c r="EVM577" s="108"/>
      <c r="EVN577" s="108"/>
      <c r="EVO577" s="108"/>
      <c r="EVP577" s="108"/>
      <c r="EVQ577" s="108"/>
      <c r="EVR577" s="108"/>
      <c r="EVS577" s="108"/>
      <c r="EVT577" s="108"/>
      <c r="EVU577" s="108"/>
      <c r="EVV577" s="108"/>
      <c r="EVW577" s="108"/>
      <c r="EVX577" s="108"/>
      <c r="EVY577" s="108"/>
      <c r="EVZ577" s="108"/>
      <c r="EWA577" s="108"/>
      <c r="EWB577" s="108"/>
      <c r="EWC577" s="108"/>
      <c r="EWD577" s="108"/>
      <c r="EWE577" s="108"/>
      <c r="EWF577" s="108"/>
      <c r="EWG577" s="108"/>
      <c r="EWH577" s="108"/>
      <c r="EWI577" s="108"/>
      <c r="EWJ577" s="108"/>
      <c r="EWK577" s="108"/>
      <c r="EWL577" s="108"/>
      <c r="EWM577" s="108"/>
      <c r="EWN577" s="108"/>
      <c r="EWO577" s="108"/>
      <c r="EWP577" s="108"/>
      <c r="EWQ577" s="108"/>
      <c r="EWR577" s="108"/>
      <c r="EWS577" s="108"/>
      <c r="EWT577" s="108"/>
      <c r="EWU577" s="108"/>
      <c r="EWV577" s="108"/>
      <c r="EWW577" s="108"/>
      <c r="EWX577" s="108"/>
      <c r="EWY577" s="108"/>
      <c r="EWZ577" s="108"/>
      <c r="EXA577" s="108"/>
      <c r="EXB577" s="108"/>
      <c r="EXC577" s="108"/>
      <c r="EXD577" s="108"/>
      <c r="EXE577" s="108"/>
      <c r="EXF577" s="108"/>
      <c r="EXG577" s="108"/>
      <c r="EXH577" s="108"/>
      <c r="EXI577" s="108"/>
      <c r="EXJ577" s="108"/>
      <c r="EXK577" s="108"/>
      <c r="EXL577" s="108"/>
      <c r="EXM577" s="108"/>
      <c r="EXN577" s="108"/>
      <c r="EXO577" s="108"/>
      <c r="EXP577" s="108"/>
      <c r="EXQ577" s="108"/>
      <c r="EXR577" s="108"/>
      <c r="EXS577" s="108"/>
      <c r="EXT577" s="108"/>
      <c r="EXU577" s="108"/>
      <c r="EXV577" s="108"/>
      <c r="EXW577" s="108"/>
      <c r="EXX577" s="108"/>
      <c r="EXY577" s="108"/>
      <c r="EXZ577" s="108"/>
      <c r="EYA577" s="108"/>
      <c r="EYB577" s="108"/>
      <c r="EYC577" s="108"/>
      <c r="EYD577" s="108"/>
      <c r="EYE577" s="108"/>
      <c r="EYF577" s="108"/>
      <c r="EYG577" s="108"/>
      <c r="EYH577" s="108"/>
      <c r="EYI577" s="108"/>
      <c r="EYJ577" s="108"/>
      <c r="EYK577" s="108"/>
      <c r="EYL577" s="108"/>
      <c r="EYM577" s="108"/>
      <c r="EYN577" s="108"/>
      <c r="EYO577" s="108"/>
      <c r="EYP577" s="108"/>
      <c r="EYQ577" s="108"/>
      <c r="EYR577" s="108"/>
      <c r="EYS577" s="108"/>
      <c r="EYT577" s="108"/>
      <c r="EYU577" s="108"/>
      <c r="EYV577" s="108"/>
      <c r="EYW577" s="108"/>
      <c r="EYX577" s="108"/>
      <c r="EYY577" s="108"/>
      <c r="EYZ577" s="108"/>
      <c r="EZA577" s="108"/>
      <c r="EZB577" s="108"/>
      <c r="EZC577" s="108"/>
      <c r="EZD577" s="108"/>
      <c r="EZE577" s="108"/>
      <c r="EZF577" s="108"/>
      <c r="EZG577" s="108"/>
      <c r="EZH577" s="108"/>
      <c r="EZI577" s="108"/>
      <c r="EZJ577" s="108"/>
      <c r="EZK577" s="108"/>
      <c r="EZL577" s="108"/>
      <c r="EZM577" s="108"/>
      <c r="EZN577" s="108"/>
      <c r="EZO577" s="108"/>
      <c r="EZP577" s="108"/>
      <c r="EZQ577" s="108"/>
      <c r="EZR577" s="108"/>
      <c r="EZS577" s="108"/>
      <c r="EZT577" s="108"/>
      <c r="EZU577" s="108"/>
      <c r="EZV577" s="108"/>
      <c r="EZW577" s="108"/>
      <c r="EZX577" s="108"/>
      <c r="EZY577" s="108"/>
      <c r="EZZ577" s="108"/>
      <c r="FAA577" s="108"/>
      <c r="FAB577" s="108"/>
      <c r="FAC577" s="108"/>
      <c r="FAD577" s="108"/>
      <c r="FAE577" s="108"/>
      <c r="FAF577" s="108"/>
      <c r="FAG577" s="108"/>
      <c r="FAH577" s="108"/>
      <c r="FAI577" s="108"/>
      <c r="FAJ577" s="108"/>
      <c r="FAK577" s="108"/>
      <c r="FAL577" s="108"/>
      <c r="FAM577" s="108"/>
      <c r="FAN577" s="108"/>
      <c r="FAO577" s="108"/>
      <c r="FAP577" s="108"/>
      <c r="FAQ577" s="108"/>
      <c r="FAR577" s="108"/>
      <c r="FAS577" s="108"/>
      <c r="FAT577" s="108"/>
      <c r="FAU577" s="108"/>
      <c r="FAV577" s="108"/>
      <c r="FAW577" s="108"/>
      <c r="FAX577" s="108"/>
      <c r="FAY577" s="108"/>
      <c r="FAZ577" s="108"/>
      <c r="FBA577" s="108"/>
      <c r="FBB577" s="108"/>
      <c r="FBC577" s="108"/>
      <c r="FBD577" s="108"/>
      <c r="FBE577" s="108"/>
      <c r="FBF577" s="108"/>
      <c r="FBG577" s="108"/>
      <c r="FBH577" s="108"/>
      <c r="FBI577" s="108"/>
      <c r="FBJ577" s="108"/>
      <c r="FBK577" s="108"/>
      <c r="FBL577" s="108"/>
      <c r="FBM577" s="108"/>
      <c r="FBN577" s="108"/>
      <c r="FBO577" s="108"/>
      <c r="FBP577" s="108"/>
      <c r="FBQ577" s="108"/>
      <c r="FBR577" s="108"/>
      <c r="FBS577" s="108"/>
      <c r="FBT577" s="108"/>
      <c r="FBU577" s="108"/>
      <c r="FBV577" s="108"/>
      <c r="FBW577" s="108"/>
      <c r="FBX577" s="108"/>
      <c r="FBY577" s="108"/>
      <c r="FBZ577" s="108"/>
      <c r="FCA577" s="108"/>
      <c r="FCB577" s="108"/>
      <c r="FCC577" s="108"/>
      <c r="FCD577" s="108"/>
      <c r="FCE577" s="108"/>
      <c r="FCF577" s="108"/>
      <c r="FCG577" s="108"/>
      <c r="FCH577" s="108"/>
      <c r="FCI577" s="108"/>
      <c r="FCJ577" s="108"/>
      <c r="FCK577" s="108"/>
      <c r="FCL577" s="108"/>
      <c r="FCM577" s="108"/>
      <c r="FCN577" s="108"/>
      <c r="FCO577" s="108"/>
      <c r="FCP577" s="108"/>
      <c r="FCQ577" s="108"/>
      <c r="FCR577" s="108"/>
      <c r="FCS577" s="108"/>
      <c r="FCT577" s="108"/>
      <c r="FCU577" s="108"/>
      <c r="FCV577" s="108"/>
      <c r="FCW577" s="108"/>
      <c r="FCX577" s="108"/>
      <c r="FCY577" s="108"/>
      <c r="FCZ577" s="108"/>
      <c r="FDA577" s="108"/>
      <c r="FDB577" s="108"/>
      <c r="FDC577" s="108"/>
      <c r="FDD577" s="108"/>
      <c r="FDE577" s="108"/>
      <c r="FDF577" s="108"/>
      <c r="FDG577" s="108"/>
      <c r="FDH577" s="108"/>
      <c r="FDI577" s="108"/>
      <c r="FDJ577" s="108"/>
      <c r="FDK577" s="108"/>
      <c r="FDL577" s="108"/>
      <c r="FDM577" s="108"/>
      <c r="FDN577" s="108"/>
      <c r="FDO577" s="108"/>
      <c r="FDP577" s="108"/>
      <c r="FDQ577" s="108"/>
      <c r="FDR577" s="108"/>
      <c r="FDS577" s="108"/>
      <c r="FDT577" s="108"/>
      <c r="FDU577" s="108"/>
      <c r="FDV577" s="108"/>
      <c r="FDW577" s="108"/>
      <c r="FDX577" s="108"/>
      <c r="FDY577" s="108"/>
      <c r="FDZ577" s="108"/>
      <c r="FEA577" s="108"/>
      <c r="FEB577" s="108"/>
      <c r="FEC577" s="108"/>
      <c r="FED577" s="108"/>
      <c r="FEE577" s="108"/>
      <c r="FEF577" s="108"/>
      <c r="FEG577" s="108"/>
      <c r="FEH577" s="108"/>
      <c r="FEI577" s="108"/>
      <c r="FEJ577" s="108"/>
      <c r="FEK577" s="108"/>
      <c r="FEL577" s="108"/>
      <c r="FEM577" s="108"/>
      <c r="FEN577" s="108"/>
      <c r="FEO577" s="108"/>
      <c r="FEP577" s="108"/>
      <c r="FEQ577" s="108"/>
      <c r="FER577" s="108"/>
      <c r="FES577" s="108"/>
      <c r="FET577" s="108"/>
      <c r="FEU577" s="108"/>
      <c r="FEV577" s="108"/>
      <c r="FEW577" s="108"/>
      <c r="FEX577" s="108"/>
      <c r="FEY577" s="108"/>
      <c r="FEZ577" s="108"/>
      <c r="FFA577" s="108"/>
      <c r="FFB577" s="108"/>
      <c r="FFC577" s="108"/>
      <c r="FFD577" s="108"/>
      <c r="FFE577" s="108"/>
      <c r="FFF577" s="108"/>
      <c r="FFG577" s="108"/>
      <c r="FFH577" s="108"/>
      <c r="FFI577" s="108"/>
      <c r="FFJ577" s="108"/>
      <c r="FFK577" s="108"/>
      <c r="FFL577" s="108"/>
      <c r="FFM577" s="108"/>
      <c r="FFN577" s="108"/>
      <c r="FFO577" s="108"/>
      <c r="FFP577" s="108"/>
      <c r="FFQ577" s="108"/>
      <c r="FFR577" s="108"/>
      <c r="FFS577" s="108"/>
      <c r="FFT577" s="108"/>
      <c r="FFU577" s="108"/>
      <c r="FFV577" s="108"/>
      <c r="FFW577" s="108"/>
      <c r="FFX577" s="108"/>
      <c r="FFY577" s="108"/>
      <c r="FFZ577" s="108"/>
      <c r="FGA577" s="108"/>
      <c r="FGB577" s="108"/>
      <c r="FGC577" s="108"/>
      <c r="FGD577" s="108"/>
      <c r="FGE577" s="108"/>
      <c r="FGF577" s="108"/>
      <c r="FGG577" s="108"/>
      <c r="FGH577" s="108"/>
      <c r="FGI577" s="108"/>
      <c r="FGJ577" s="108"/>
      <c r="FGK577" s="108"/>
      <c r="FGL577" s="108"/>
      <c r="FGM577" s="108"/>
      <c r="FGN577" s="108"/>
      <c r="FGO577" s="108"/>
      <c r="FGP577" s="108"/>
      <c r="FGQ577" s="108"/>
      <c r="FGR577" s="108"/>
      <c r="FGS577" s="108"/>
      <c r="FGT577" s="108"/>
      <c r="FGU577" s="108"/>
      <c r="FGV577" s="108"/>
      <c r="FGW577" s="108"/>
      <c r="FGX577" s="108"/>
      <c r="FGY577" s="108"/>
      <c r="FGZ577" s="108"/>
      <c r="FHA577" s="108"/>
      <c r="FHB577" s="108"/>
      <c r="FHC577" s="108"/>
      <c r="FHD577" s="108"/>
      <c r="FHE577" s="108"/>
      <c r="FHF577" s="108"/>
      <c r="FHG577" s="108"/>
      <c r="FHH577" s="108"/>
      <c r="FHI577" s="108"/>
      <c r="FHJ577" s="108"/>
      <c r="FHK577" s="108"/>
      <c r="FHL577" s="108"/>
      <c r="FHM577" s="108"/>
      <c r="FHN577" s="108"/>
      <c r="FHO577" s="108"/>
      <c r="FHP577" s="108"/>
      <c r="FHQ577" s="108"/>
      <c r="FHR577" s="108"/>
      <c r="FHS577" s="108"/>
      <c r="FHT577" s="108"/>
      <c r="FHU577" s="108"/>
      <c r="FHV577" s="108"/>
      <c r="FHW577" s="108"/>
      <c r="FHX577" s="108"/>
      <c r="FHY577" s="108"/>
      <c r="FHZ577" s="108"/>
      <c r="FIA577" s="108"/>
      <c r="FIB577" s="108"/>
      <c r="FIC577" s="108"/>
      <c r="FID577" s="108"/>
      <c r="FIE577" s="108"/>
      <c r="FIF577" s="108"/>
      <c r="FIG577" s="108"/>
      <c r="FIH577" s="108"/>
      <c r="FII577" s="108"/>
      <c r="FIJ577" s="108"/>
      <c r="FIK577" s="108"/>
      <c r="FIL577" s="108"/>
      <c r="FIM577" s="108"/>
      <c r="FIN577" s="108"/>
      <c r="FIO577" s="108"/>
      <c r="FIP577" s="108"/>
      <c r="FIQ577" s="108"/>
      <c r="FIR577" s="108"/>
      <c r="FIS577" s="108"/>
      <c r="FIT577" s="108"/>
      <c r="FIU577" s="108"/>
      <c r="FIV577" s="108"/>
      <c r="FIW577" s="108"/>
      <c r="FIX577" s="108"/>
      <c r="FIY577" s="108"/>
      <c r="FIZ577" s="108"/>
      <c r="FJA577" s="108"/>
      <c r="FJB577" s="108"/>
      <c r="FJC577" s="108"/>
      <c r="FJD577" s="108"/>
      <c r="FJE577" s="108"/>
      <c r="FJF577" s="108"/>
      <c r="FJG577" s="108"/>
      <c r="FJH577" s="108"/>
      <c r="FJI577" s="108"/>
      <c r="FJJ577" s="108"/>
      <c r="FJK577" s="108"/>
      <c r="FJL577" s="108"/>
      <c r="FJM577" s="108"/>
      <c r="FJN577" s="108"/>
      <c r="FJO577" s="108"/>
      <c r="FJP577" s="108"/>
      <c r="FJQ577" s="108"/>
      <c r="FJR577" s="108"/>
      <c r="FJS577" s="108"/>
      <c r="FJT577" s="108"/>
      <c r="FJU577" s="108"/>
      <c r="FJV577" s="108"/>
      <c r="FJW577" s="108"/>
      <c r="FJX577" s="108"/>
      <c r="FJY577" s="108"/>
      <c r="FJZ577" s="108"/>
      <c r="FKA577" s="108"/>
      <c r="FKB577" s="108"/>
      <c r="FKC577" s="108"/>
      <c r="FKD577" s="108"/>
      <c r="FKE577" s="108"/>
      <c r="FKF577" s="108"/>
      <c r="FKG577" s="108"/>
      <c r="FKH577" s="108"/>
      <c r="FKI577" s="108"/>
      <c r="FKJ577" s="108"/>
      <c r="FKK577" s="108"/>
      <c r="FKL577" s="108"/>
      <c r="FKM577" s="108"/>
      <c r="FKN577" s="108"/>
      <c r="FKO577" s="108"/>
      <c r="FKP577" s="108"/>
      <c r="FKQ577" s="108"/>
      <c r="FKR577" s="108"/>
      <c r="FKS577" s="108"/>
      <c r="FKT577" s="108"/>
      <c r="FKU577" s="108"/>
      <c r="FKV577" s="108"/>
      <c r="FKW577" s="108"/>
      <c r="FKX577" s="108"/>
      <c r="FKY577" s="108"/>
      <c r="FKZ577" s="108"/>
      <c r="FLA577" s="108"/>
      <c r="FLB577" s="108"/>
      <c r="FLC577" s="108"/>
      <c r="FLD577" s="108"/>
      <c r="FLE577" s="108"/>
      <c r="FLF577" s="108"/>
      <c r="FLG577" s="108"/>
      <c r="FLH577" s="108"/>
      <c r="FLI577" s="108"/>
      <c r="FLJ577" s="108"/>
      <c r="FLK577" s="108"/>
      <c r="FLL577" s="108"/>
      <c r="FLM577" s="108"/>
      <c r="FLN577" s="108"/>
      <c r="FLO577" s="108"/>
      <c r="FLP577" s="108"/>
      <c r="FLQ577" s="108"/>
      <c r="FLR577" s="108"/>
      <c r="FLS577" s="108"/>
      <c r="FLT577" s="108"/>
      <c r="FLU577" s="108"/>
      <c r="FLV577" s="108"/>
      <c r="FLW577" s="108"/>
      <c r="FLX577" s="108"/>
      <c r="FLY577" s="108"/>
      <c r="FLZ577" s="108"/>
      <c r="FMA577" s="108"/>
      <c r="FMB577" s="108"/>
      <c r="FMC577" s="108"/>
      <c r="FMD577" s="108"/>
      <c r="FME577" s="108"/>
      <c r="FMF577" s="108"/>
      <c r="FMG577" s="108"/>
      <c r="FMH577" s="108"/>
      <c r="FMI577" s="108"/>
      <c r="FMJ577" s="108"/>
      <c r="FMK577" s="108"/>
      <c r="FML577" s="108"/>
      <c r="FMM577" s="108"/>
      <c r="FMN577" s="108"/>
      <c r="FMO577" s="108"/>
      <c r="FMP577" s="108"/>
      <c r="FMQ577" s="108"/>
      <c r="FMR577" s="108"/>
      <c r="FMS577" s="108"/>
      <c r="FMT577" s="108"/>
      <c r="FMU577" s="108"/>
      <c r="FMV577" s="108"/>
      <c r="FMW577" s="108"/>
      <c r="FMX577" s="108"/>
      <c r="FMY577" s="108"/>
      <c r="FMZ577" s="108"/>
      <c r="FNA577" s="108"/>
      <c r="FNB577" s="108"/>
      <c r="FNC577" s="108"/>
      <c r="FND577" s="108"/>
      <c r="FNE577" s="108"/>
      <c r="FNF577" s="108"/>
      <c r="FNG577" s="108"/>
      <c r="FNH577" s="108"/>
      <c r="FNI577" s="108"/>
      <c r="FNJ577" s="108"/>
      <c r="FNK577" s="108"/>
      <c r="FNL577" s="108"/>
      <c r="FNM577" s="108"/>
      <c r="FNN577" s="108"/>
      <c r="FNO577" s="108"/>
      <c r="FNP577" s="108"/>
      <c r="FNQ577" s="108"/>
      <c r="FNR577" s="108"/>
      <c r="FNS577" s="108"/>
      <c r="FNT577" s="108"/>
      <c r="FNU577" s="108"/>
      <c r="FNV577" s="108"/>
      <c r="FNW577" s="108"/>
      <c r="FNX577" s="108"/>
      <c r="FNY577" s="108"/>
      <c r="FNZ577" s="108"/>
      <c r="FOA577" s="108"/>
      <c r="FOB577" s="108"/>
      <c r="FOC577" s="108"/>
      <c r="FOD577" s="108"/>
      <c r="FOE577" s="108"/>
      <c r="FOF577" s="108"/>
      <c r="FOG577" s="108"/>
      <c r="FOH577" s="108"/>
      <c r="FOI577" s="108"/>
      <c r="FOJ577" s="108"/>
      <c r="FOK577" s="108"/>
      <c r="FOL577" s="108"/>
      <c r="FOM577" s="108"/>
      <c r="FON577" s="108"/>
      <c r="FOO577" s="108"/>
      <c r="FOP577" s="108"/>
      <c r="FOQ577" s="108"/>
      <c r="FOR577" s="108"/>
      <c r="FOS577" s="108"/>
      <c r="FOT577" s="108"/>
      <c r="FOU577" s="108"/>
      <c r="FOV577" s="108"/>
      <c r="FOW577" s="108"/>
      <c r="FOX577" s="108"/>
      <c r="FOY577" s="108"/>
      <c r="FOZ577" s="108"/>
      <c r="FPA577" s="108"/>
      <c r="FPB577" s="108"/>
      <c r="FPC577" s="108"/>
      <c r="FPD577" s="108"/>
      <c r="FPE577" s="108"/>
      <c r="FPF577" s="108"/>
      <c r="FPG577" s="108"/>
      <c r="FPH577" s="108"/>
      <c r="FPI577" s="108"/>
      <c r="FPJ577" s="108"/>
      <c r="FPK577" s="108"/>
      <c r="FPL577" s="108"/>
      <c r="FPM577" s="108"/>
      <c r="FPN577" s="108"/>
      <c r="FPO577" s="108"/>
      <c r="FPP577" s="108"/>
      <c r="FPQ577" s="108"/>
      <c r="FPR577" s="108"/>
      <c r="FPS577" s="108"/>
      <c r="FPT577" s="108"/>
      <c r="FPU577" s="108"/>
      <c r="FPV577" s="108"/>
      <c r="FPW577" s="108"/>
      <c r="FPX577" s="108"/>
      <c r="FPY577" s="108"/>
      <c r="FPZ577" s="108"/>
      <c r="FQA577" s="108"/>
      <c r="FQB577" s="108"/>
      <c r="FQC577" s="108"/>
      <c r="FQD577" s="108"/>
      <c r="FQE577" s="108"/>
      <c r="FQF577" s="108"/>
      <c r="FQG577" s="108"/>
      <c r="FQH577" s="108"/>
      <c r="FQI577" s="108"/>
      <c r="FQJ577" s="108"/>
      <c r="FQK577" s="108"/>
      <c r="FQL577" s="108"/>
      <c r="FQM577" s="108"/>
      <c r="FQN577" s="108"/>
      <c r="FQO577" s="108"/>
      <c r="FQP577" s="108"/>
      <c r="FQQ577" s="108"/>
      <c r="FQR577" s="108"/>
      <c r="FQS577" s="108"/>
      <c r="FQT577" s="108"/>
      <c r="FQU577" s="108"/>
      <c r="FQV577" s="108"/>
      <c r="FQW577" s="108"/>
      <c r="FQX577" s="108"/>
      <c r="FQY577" s="108"/>
      <c r="FQZ577" s="108"/>
      <c r="FRA577" s="108"/>
      <c r="FRB577" s="108"/>
      <c r="FRC577" s="108"/>
      <c r="FRD577" s="108"/>
      <c r="FRE577" s="108"/>
      <c r="FRF577" s="108"/>
      <c r="FRG577" s="108"/>
      <c r="FRH577" s="108"/>
      <c r="FRI577" s="108"/>
      <c r="FRJ577" s="108"/>
      <c r="FRK577" s="108"/>
      <c r="FRL577" s="108"/>
      <c r="FRM577" s="108"/>
      <c r="FRN577" s="108"/>
      <c r="FRO577" s="108"/>
      <c r="FRP577" s="108"/>
      <c r="FRQ577" s="108"/>
      <c r="FRR577" s="108"/>
      <c r="FRS577" s="108"/>
      <c r="FRT577" s="108"/>
      <c r="FRU577" s="108"/>
      <c r="FRV577" s="108"/>
      <c r="FRW577" s="108"/>
      <c r="FRX577" s="108"/>
      <c r="FRY577" s="108"/>
      <c r="FRZ577" s="108"/>
      <c r="FSA577" s="108"/>
      <c r="FSB577" s="108"/>
      <c r="FSC577" s="108"/>
      <c r="FSD577" s="108"/>
      <c r="FSE577" s="108"/>
      <c r="FSF577" s="108"/>
      <c r="FSG577" s="108"/>
      <c r="FSH577" s="108"/>
      <c r="FSI577" s="108"/>
      <c r="FSJ577" s="108"/>
      <c r="FSK577" s="108"/>
      <c r="FSL577" s="108"/>
      <c r="FSM577" s="108"/>
      <c r="FSN577" s="108"/>
      <c r="FSO577" s="108"/>
      <c r="FSP577" s="108"/>
      <c r="FSQ577" s="108"/>
      <c r="FSR577" s="108"/>
      <c r="FSS577" s="108"/>
      <c r="FST577" s="108"/>
      <c r="FSU577" s="108"/>
      <c r="FSV577" s="108"/>
      <c r="FSW577" s="108"/>
      <c r="FSX577" s="108"/>
      <c r="FSY577" s="108"/>
      <c r="FSZ577" s="108"/>
      <c r="FTA577" s="108"/>
      <c r="FTB577" s="108"/>
      <c r="FTC577" s="108"/>
      <c r="FTD577" s="108"/>
      <c r="FTE577" s="108"/>
      <c r="FTF577" s="108"/>
      <c r="FTG577" s="108"/>
      <c r="FTH577" s="108"/>
      <c r="FTI577" s="108"/>
      <c r="FTJ577" s="108"/>
      <c r="FTK577" s="108"/>
      <c r="FTL577" s="108"/>
      <c r="FTM577" s="108"/>
      <c r="FTN577" s="108"/>
      <c r="FTO577" s="108"/>
      <c r="FTP577" s="108"/>
      <c r="FTQ577" s="108"/>
      <c r="FTR577" s="108"/>
      <c r="FTS577" s="108"/>
      <c r="FTT577" s="108"/>
      <c r="FTU577" s="108"/>
      <c r="FTV577" s="108"/>
      <c r="FTW577" s="108"/>
      <c r="FTX577" s="108"/>
      <c r="FTY577" s="108"/>
      <c r="FTZ577" s="108"/>
      <c r="FUA577" s="108"/>
      <c r="FUB577" s="108"/>
      <c r="FUC577" s="108"/>
      <c r="FUD577" s="108"/>
      <c r="FUE577" s="108"/>
      <c r="FUF577" s="108"/>
      <c r="FUG577" s="108"/>
      <c r="FUH577" s="108"/>
      <c r="FUI577" s="108"/>
      <c r="FUJ577" s="108"/>
      <c r="FUK577" s="108"/>
      <c r="FUL577" s="108"/>
      <c r="FUM577" s="108"/>
      <c r="FUN577" s="108"/>
      <c r="FUO577" s="108"/>
      <c r="FUP577" s="108"/>
      <c r="FUQ577" s="108"/>
      <c r="FUR577" s="108"/>
      <c r="FUS577" s="108"/>
      <c r="FUT577" s="108"/>
      <c r="FUU577" s="108"/>
      <c r="FUV577" s="108"/>
      <c r="FUW577" s="108"/>
      <c r="FUX577" s="108"/>
      <c r="FUY577" s="108"/>
      <c r="FUZ577" s="108"/>
      <c r="FVA577" s="108"/>
      <c r="FVB577" s="108"/>
      <c r="FVC577" s="108"/>
      <c r="FVD577" s="108"/>
      <c r="FVE577" s="108"/>
      <c r="FVF577" s="108"/>
      <c r="FVG577" s="108"/>
      <c r="FVH577" s="108"/>
      <c r="FVI577" s="108"/>
      <c r="FVJ577" s="108"/>
      <c r="FVK577" s="108"/>
      <c r="FVL577" s="108"/>
      <c r="FVM577" s="108"/>
      <c r="FVN577" s="108"/>
      <c r="FVO577" s="108"/>
      <c r="FVP577" s="108"/>
      <c r="FVQ577" s="108"/>
      <c r="FVR577" s="108"/>
      <c r="FVS577" s="108"/>
      <c r="FVT577" s="108"/>
      <c r="FVU577" s="108"/>
      <c r="FVV577" s="108"/>
      <c r="FVW577" s="108"/>
      <c r="FVX577" s="108"/>
      <c r="FVY577" s="108"/>
      <c r="FVZ577" s="108"/>
      <c r="FWA577" s="108"/>
      <c r="FWB577" s="108"/>
      <c r="FWC577" s="108"/>
      <c r="FWD577" s="108"/>
      <c r="FWE577" s="108"/>
      <c r="FWF577" s="108"/>
      <c r="FWG577" s="108"/>
      <c r="FWH577" s="108"/>
      <c r="FWI577" s="108"/>
      <c r="FWJ577" s="108"/>
      <c r="FWK577" s="108"/>
      <c r="FWL577" s="108"/>
      <c r="FWM577" s="108"/>
      <c r="FWN577" s="108"/>
      <c r="FWO577" s="108"/>
      <c r="FWP577" s="108"/>
      <c r="FWQ577" s="108"/>
      <c r="FWR577" s="108"/>
      <c r="FWS577" s="108"/>
      <c r="FWT577" s="108"/>
      <c r="FWU577" s="108"/>
      <c r="FWV577" s="108"/>
      <c r="FWW577" s="108"/>
      <c r="FWX577" s="108"/>
      <c r="FWY577" s="108"/>
      <c r="FWZ577" s="108"/>
      <c r="FXA577" s="108"/>
      <c r="FXB577" s="108"/>
      <c r="FXC577" s="108"/>
      <c r="FXD577" s="108"/>
      <c r="FXE577" s="108"/>
      <c r="FXF577" s="108"/>
      <c r="FXG577" s="108"/>
      <c r="FXH577" s="108"/>
      <c r="FXI577" s="108"/>
      <c r="FXJ577" s="108"/>
      <c r="FXK577" s="108"/>
      <c r="FXL577" s="108"/>
      <c r="FXM577" s="108"/>
      <c r="FXN577" s="108"/>
      <c r="FXO577" s="108"/>
      <c r="FXP577" s="108"/>
      <c r="FXQ577" s="108"/>
      <c r="FXR577" s="108"/>
      <c r="FXS577" s="108"/>
      <c r="FXT577" s="108"/>
      <c r="FXU577" s="108"/>
      <c r="FXV577" s="108"/>
      <c r="FXW577" s="108"/>
      <c r="FXX577" s="108"/>
      <c r="FXY577" s="108"/>
      <c r="FXZ577" s="108"/>
      <c r="FYA577" s="108"/>
      <c r="FYB577" s="108"/>
      <c r="FYC577" s="108"/>
      <c r="FYD577" s="108"/>
      <c r="FYE577" s="108"/>
      <c r="FYF577" s="108"/>
      <c r="FYG577" s="108"/>
      <c r="FYH577" s="108"/>
      <c r="FYI577" s="108"/>
      <c r="FYJ577" s="108"/>
      <c r="FYK577" s="108"/>
      <c r="FYL577" s="108"/>
      <c r="FYM577" s="108"/>
      <c r="FYN577" s="108"/>
      <c r="FYO577" s="108"/>
      <c r="FYP577" s="108"/>
      <c r="FYQ577" s="108"/>
      <c r="FYR577" s="108"/>
      <c r="FYS577" s="108"/>
      <c r="FYT577" s="108"/>
      <c r="FYU577" s="108"/>
      <c r="FYV577" s="108"/>
      <c r="FYW577" s="108"/>
      <c r="FYX577" s="108"/>
      <c r="FYY577" s="108"/>
      <c r="FYZ577" s="108"/>
      <c r="FZA577" s="108"/>
      <c r="FZB577" s="108"/>
      <c r="FZC577" s="108"/>
      <c r="FZD577" s="108"/>
      <c r="FZE577" s="108"/>
      <c r="FZF577" s="108"/>
      <c r="FZG577" s="108"/>
      <c r="FZH577" s="108"/>
      <c r="FZI577" s="108"/>
      <c r="FZJ577" s="108"/>
      <c r="FZK577" s="108"/>
      <c r="FZL577" s="108"/>
      <c r="FZM577" s="108"/>
      <c r="FZN577" s="108"/>
      <c r="FZO577" s="108"/>
      <c r="FZP577" s="108"/>
      <c r="FZQ577" s="108"/>
      <c r="FZR577" s="108"/>
      <c r="FZS577" s="108"/>
      <c r="FZT577" s="108"/>
      <c r="FZU577" s="108"/>
      <c r="FZV577" s="108"/>
      <c r="FZW577" s="108"/>
      <c r="FZX577" s="108"/>
      <c r="FZY577" s="108"/>
      <c r="FZZ577" s="108"/>
      <c r="GAA577" s="108"/>
      <c r="GAB577" s="108"/>
      <c r="GAC577" s="108"/>
      <c r="GAD577" s="108"/>
      <c r="GAE577" s="108"/>
      <c r="GAF577" s="108"/>
      <c r="GAG577" s="108"/>
      <c r="GAH577" s="108"/>
      <c r="GAI577" s="108"/>
      <c r="GAJ577" s="108"/>
      <c r="GAK577" s="108"/>
      <c r="GAL577" s="108"/>
      <c r="GAM577" s="108"/>
      <c r="GAN577" s="108"/>
      <c r="GAO577" s="108"/>
      <c r="GAP577" s="108"/>
      <c r="GAQ577" s="108"/>
      <c r="GAR577" s="108"/>
      <c r="GAS577" s="108"/>
      <c r="GAT577" s="108"/>
      <c r="GAU577" s="108"/>
      <c r="GAV577" s="108"/>
      <c r="GAW577" s="108"/>
      <c r="GAX577" s="108"/>
      <c r="GAY577" s="108"/>
      <c r="GAZ577" s="108"/>
      <c r="GBA577" s="108"/>
      <c r="GBB577" s="108"/>
      <c r="GBC577" s="108"/>
      <c r="GBD577" s="108"/>
      <c r="GBE577" s="108"/>
      <c r="GBF577" s="108"/>
      <c r="GBG577" s="108"/>
      <c r="GBH577" s="108"/>
      <c r="GBI577" s="108"/>
      <c r="GBJ577" s="108"/>
      <c r="GBK577" s="108"/>
      <c r="GBL577" s="108"/>
      <c r="GBM577" s="108"/>
      <c r="GBN577" s="108"/>
      <c r="GBO577" s="108"/>
      <c r="GBP577" s="108"/>
      <c r="GBQ577" s="108"/>
      <c r="GBR577" s="108"/>
      <c r="GBS577" s="108"/>
      <c r="GBT577" s="108"/>
      <c r="GBU577" s="108"/>
      <c r="GBV577" s="108"/>
      <c r="GBW577" s="108"/>
      <c r="GBX577" s="108"/>
      <c r="GBY577" s="108"/>
      <c r="GBZ577" s="108"/>
      <c r="GCA577" s="108"/>
      <c r="GCB577" s="108"/>
      <c r="GCC577" s="108"/>
      <c r="GCD577" s="108"/>
      <c r="GCE577" s="108"/>
      <c r="GCF577" s="108"/>
      <c r="GCG577" s="108"/>
      <c r="GCH577" s="108"/>
      <c r="GCI577" s="108"/>
      <c r="GCJ577" s="108"/>
      <c r="GCK577" s="108"/>
      <c r="GCL577" s="108"/>
      <c r="GCM577" s="108"/>
      <c r="GCN577" s="108"/>
      <c r="GCO577" s="108"/>
      <c r="GCP577" s="108"/>
      <c r="GCQ577" s="108"/>
      <c r="GCR577" s="108"/>
      <c r="GCS577" s="108"/>
      <c r="GCT577" s="108"/>
      <c r="GCU577" s="108"/>
      <c r="GCV577" s="108"/>
      <c r="GCW577" s="108"/>
      <c r="GCX577" s="108"/>
      <c r="GCY577" s="108"/>
      <c r="GCZ577" s="108"/>
      <c r="GDA577" s="108"/>
      <c r="GDB577" s="108"/>
      <c r="GDC577" s="108"/>
      <c r="GDD577" s="108"/>
      <c r="GDE577" s="108"/>
      <c r="GDF577" s="108"/>
      <c r="GDG577" s="108"/>
      <c r="GDH577" s="108"/>
      <c r="GDI577" s="108"/>
      <c r="GDJ577" s="108"/>
      <c r="GDK577" s="108"/>
      <c r="GDL577" s="108"/>
      <c r="GDM577" s="108"/>
      <c r="GDN577" s="108"/>
      <c r="GDO577" s="108"/>
      <c r="GDP577" s="108"/>
      <c r="GDQ577" s="108"/>
      <c r="GDR577" s="108"/>
      <c r="GDS577" s="108"/>
      <c r="GDT577" s="108"/>
      <c r="GDU577" s="108"/>
      <c r="GDV577" s="108"/>
      <c r="GDW577" s="108"/>
      <c r="GDX577" s="108"/>
      <c r="GDY577" s="108"/>
      <c r="GDZ577" s="108"/>
      <c r="GEA577" s="108"/>
      <c r="GEB577" s="108"/>
      <c r="GEC577" s="108"/>
      <c r="GED577" s="108"/>
      <c r="GEE577" s="108"/>
      <c r="GEF577" s="108"/>
      <c r="GEG577" s="108"/>
      <c r="GEH577" s="108"/>
      <c r="GEI577" s="108"/>
      <c r="GEJ577" s="108"/>
      <c r="GEK577" s="108"/>
      <c r="GEL577" s="108"/>
      <c r="GEM577" s="108"/>
      <c r="GEN577" s="108"/>
      <c r="GEO577" s="108"/>
      <c r="GEP577" s="108"/>
      <c r="GEQ577" s="108"/>
      <c r="GER577" s="108"/>
      <c r="GES577" s="108"/>
      <c r="GET577" s="108"/>
      <c r="GEU577" s="108"/>
      <c r="GEV577" s="108"/>
      <c r="GEW577" s="108"/>
      <c r="GEX577" s="108"/>
      <c r="GEY577" s="108"/>
      <c r="GEZ577" s="108"/>
      <c r="GFA577" s="108"/>
      <c r="GFB577" s="108"/>
      <c r="GFC577" s="108"/>
      <c r="GFD577" s="108"/>
      <c r="GFE577" s="108"/>
      <c r="GFF577" s="108"/>
      <c r="GFG577" s="108"/>
      <c r="GFH577" s="108"/>
      <c r="GFI577" s="108"/>
      <c r="GFJ577" s="108"/>
      <c r="GFK577" s="108"/>
      <c r="GFL577" s="108"/>
      <c r="GFM577" s="108"/>
      <c r="GFN577" s="108"/>
      <c r="GFO577" s="108"/>
      <c r="GFP577" s="108"/>
      <c r="GFQ577" s="108"/>
      <c r="GFR577" s="108"/>
      <c r="GFS577" s="108"/>
      <c r="GFT577" s="108"/>
      <c r="GFU577" s="108"/>
      <c r="GFV577" s="108"/>
      <c r="GFW577" s="108"/>
      <c r="GFX577" s="108"/>
      <c r="GFY577" s="108"/>
      <c r="GFZ577" s="108"/>
      <c r="GGA577" s="108"/>
      <c r="GGB577" s="108"/>
      <c r="GGC577" s="108"/>
      <c r="GGD577" s="108"/>
      <c r="GGE577" s="108"/>
      <c r="GGF577" s="108"/>
      <c r="GGG577" s="108"/>
      <c r="GGH577" s="108"/>
      <c r="GGI577" s="108"/>
      <c r="GGJ577" s="108"/>
      <c r="GGK577" s="108"/>
      <c r="GGL577" s="108"/>
      <c r="GGM577" s="108"/>
      <c r="GGN577" s="108"/>
      <c r="GGO577" s="108"/>
      <c r="GGP577" s="108"/>
      <c r="GGQ577" s="108"/>
      <c r="GGR577" s="108"/>
      <c r="GGS577" s="108"/>
      <c r="GGT577" s="108"/>
      <c r="GGU577" s="108"/>
      <c r="GGV577" s="108"/>
      <c r="GGW577" s="108"/>
      <c r="GGX577" s="108"/>
      <c r="GGY577" s="108"/>
      <c r="GGZ577" s="108"/>
      <c r="GHA577" s="108"/>
      <c r="GHB577" s="108"/>
      <c r="GHC577" s="108"/>
      <c r="GHD577" s="108"/>
      <c r="GHE577" s="108"/>
      <c r="GHF577" s="108"/>
      <c r="GHG577" s="108"/>
      <c r="GHH577" s="108"/>
      <c r="GHI577" s="108"/>
      <c r="GHJ577" s="108"/>
      <c r="GHK577" s="108"/>
      <c r="GHL577" s="108"/>
      <c r="GHM577" s="108"/>
      <c r="GHN577" s="108"/>
      <c r="GHO577" s="108"/>
      <c r="GHP577" s="108"/>
      <c r="GHQ577" s="108"/>
      <c r="GHR577" s="108"/>
      <c r="GHS577" s="108"/>
      <c r="GHT577" s="108"/>
      <c r="GHU577" s="108"/>
      <c r="GHV577" s="108"/>
      <c r="GHW577" s="108"/>
      <c r="GHX577" s="108"/>
      <c r="GHY577" s="108"/>
      <c r="GHZ577" s="108"/>
      <c r="GIA577" s="108"/>
      <c r="GIB577" s="108"/>
      <c r="GIC577" s="108"/>
      <c r="GID577" s="108"/>
      <c r="GIE577" s="108"/>
      <c r="GIF577" s="108"/>
      <c r="GIG577" s="108"/>
      <c r="GIH577" s="108"/>
      <c r="GII577" s="108"/>
      <c r="GIJ577" s="108"/>
      <c r="GIK577" s="108"/>
      <c r="GIL577" s="108"/>
      <c r="GIM577" s="108"/>
      <c r="GIN577" s="108"/>
      <c r="GIO577" s="108"/>
      <c r="GIP577" s="108"/>
      <c r="GIQ577" s="108"/>
      <c r="GIR577" s="108"/>
      <c r="GIS577" s="108"/>
      <c r="GIT577" s="108"/>
      <c r="GIU577" s="108"/>
      <c r="GIV577" s="108"/>
      <c r="GIW577" s="108"/>
      <c r="GIX577" s="108"/>
      <c r="GIY577" s="108"/>
      <c r="GIZ577" s="108"/>
      <c r="GJA577" s="108"/>
      <c r="GJB577" s="108"/>
      <c r="GJC577" s="108"/>
      <c r="GJD577" s="108"/>
      <c r="GJE577" s="108"/>
      <c r="GJF577" s="108"/>
      <c r="GJG577" s="108"/>
      <c r="GJH577" s="108"/>
      <c r="GJI577" s="108"/>
      <c r="GJJ577" s="108"/>
      <c r="GJK577" s="108"/>
      <c r="GJL577" s="108"/>
      <c r="GJM577" s="108"/>
      <c r="GJN577" s="108"/>
      <c r="GJO577" s="108"/>
      <c r="GJP577" s="108"/>
      <c r="GJQ577" s="108"/>
      <c r="GJR577" s="108"/>
      <c r="GJS577" s="108"/>
      <c r="GJT577" s="108"/>
      <c r="GJU577" s="108"/>
      <c r="GJV577" s="108"/>
      <c r="GJW577" s="108"/>
      <c r="GJX577" s="108"/>
      <c r="GJY577" s="108"/>
      <c r="GJZ577" s="108"/>
      <c r="GKA577" s="108"/>
      <c r="GKB577" s="108"/>
      <c r="GKC577" s="108"/>
      <c r="GKD577" s="108"/>
      <c r="GKE577" s="108"/>
      <c r="GKF577" s="108"/>
      <c r="GKG577" s="108"/>
      <c r="GKH577" s="108"/>
      <c r="GKI577" s="108"/>
      <c r="GKJ577" s="108"/>
      <c r="GKK577" s="108"/>
      <c r="GKL577" s="108"/>
      <c r="GKM577" s="108"/>
      <c r="GKN577" s="108"/>
      <c r="GKO577" s="108"/>
      <c r="GKP577" s="108"/>
      <c r="GKQ577" s="108"/>
      <c r="GKR577" s="108"/>
      <c r="GKS577" s="108"/>
      <c r="GKT577" s="108"/>
      <c r="GKU577" s="108"/>
      <c r="GKV577" s="108"/>
      <c r="GKW577" s="108"/>
      <c r="GKX577" s="108"/>
      <c r="GKY577" s="108"/>
      <c r="GKZ577" s="108"/>
      <c r="GLA577" s="108"/>
      <c r="GLB577" s="108"/>
      <c r="GLC577" s="108"/>
      <c r="GLD577" s="108"/>
      <c r="GLE577" s="108"/>
      <c r="GLF577" s="108"/>
      <c r="GLG577" s="108"/>
      <c r="GLH577" s="108"/>
      <c r="GLI577" s="108"/>
      <c r="GLJ577" s="108"/>
      <c r="GLK577" s="108"/>
      <c r="GLL577" s="108"/>
      <c r="GLM577" s="108"/>
      <c r="GLN577" s="108"/>
      <c r="GLO577" s="108"/>
      <c r="GLP577" s="108"/>
      <c r="GLQ577" s="108"/>
      <c r="GLR577" s="108"/>
      <c r="GLS577" s="108"/>
      <c r="GLT577" s="108"/>
      <c r="GLU577" s="108"/>
      <c r="GLV577" s="108"/>
      <c r="GLW577" s="108"/>
      <c r="GLX577" s="108"/>
      <c r="GLY577" s="108"/>
      <c r="GLZ577" s="108"/>
      <c r="GMA577" s="108"/>
      <c r="GMB577" s="108"/>
      <c r="GMC577" s="108"/>
      <c r="GMD577" s="108"/>
      <c r="GME577" s="108"/>
      <c r="GMF577" s="108"/>
      <c r="GMG577" s="108"/>
      <c r="GMH577" s="108"/>
      <c r="GMI577" s="108"/>
      <c r="GMJ577" s="108"/>
      <c r="GMK577" s="108"/>
      <c r="GML577" s="108"/>
      <c r="GMM577" s="108"/>
      <c r="GMN577" s="108"/>
      <c r="GMO577" s="108"/>
      <c r="GMP577" s="108"/>
      <c r="GMQ577" s="108"/>
      <c r="GMR577" s="108"/>
      <c r="GMS577" s="108"/>
      <c r="GMT577" s="108"/>
      <c r="GMU577" s="108"/>
      <c r="GMV577" s="108"/>
      <c r="GMW577" s="108"/>
      <c r="GMX577" s="108"/>
      <c r="GMY577" s="108"/>
      <c r="GMZ577" s="108"/>
      <c r="GNA577" s="108"/>
      <c r="GNB577" s="108"/>
      <c r="GNC577" s="108"/>
      <c r="GND577" s="108"/>
      <c r="GNE577" s="108"/>
      <c r="GNF577" s="108"/>
      <c r="GNG577" s="108"/>
      <c r="GNH577" s="108"/>
      <c r="GNI577" s="108"/>
      <c r="GNJ577" s="108"/>
      <c r="GNK577" s="108"/>
      <c r="GNL577" s="108"/>
      <c r="GNM577" s="108"/>
      <c r="GNN577" s="108"/>
      <c r="GNO577" s="108"/>
      <c r="GNP577" s="108"/>
      <c r="GNQ577" s="108"/>
      <c r="GNR577" s="108"/>
      <c r="GNS577" s="108"/>
      <c r="GNT577" s="108"/>
      <c r="GNU577" s="108"/>
      <c r="GNV577" s="108"/>
      <c r="GNW577" s="108"/>
      <c r="GNX577" s="108"/>
      <c r="GNY577" s="108"/>
      <c r="GNZ577" s="108"/>
      <c r="GOA577" s="108"/>
      <c r="GOB577" s="108"/>
      <c r="GOC577" s="108"/>
      <c r="GOD577" s="108"/>
      <c r="GOE577" s="108"/>
      <c r="GOF577" s="108"/>
      <c r="GOG577" s="108"/>
      <c r="GOH577" s="108"/>
      <c r="GOI577" s="108"/>
      <c r="GOJ577" s="108"/>
      <c r="GOK577" s="108"/>
      <c r="GOL577" s="108"/>
      <c r="GOM577" s="108"/>
      <c r="GON577" s="108"/>
      <c r="GOO577" s="108"/>
      <c r="GOP577" s="108"/>
      <c r="GOQ577" s="108"/>
      <c r="GOR577" s="108"/>
      <c r="GOS577" s="108"/>
      <c r="GOT577" s="108"/>
      <c r="GOU577" s="108"/>
      <c r="GOV577" s="108"/>
      <c r="GOW577" s="108"/>
      <c r="GOX577" s="108"/>
      <c r="GOY577" s="108"/>
      <c r="GOZ577" s="108"/>
      <c r="GPA577" s="108"/>
      <c r="GPB577" s="108"/>
      <c r="GPC577" s="108"/>
      <c r="GPD577" s="108"/>
      <c r="GPE577" s="108"/>
      <c r="GPF577" s="108"/>
      <c r="GPG577" s="108"/>
      <c r="GPH577" s="108"/>
      <c r="GPI577" s="108"/>
      <c r="GPJ577" s="108"/>
      <c r="GPK577" s="108"/>
      <c r="GPL577" s="108"/>
      <c r="GPM577" s="108"/>
      <c r="GPN577" s="108"/>
      <c r="GPO577" s="108"/>
      <c r="GPP577" s="108"/>
      <c r="GPQ577" s="108"/>
      <c r="GPR577" s="108"/>
      <c r="GPS577" s="108"/>
      <c r="GPT577" s="108"/>
      <c r="GPU577" s="108"/>
      <c r="GPV577" s="108"/>
      <c r="GPW577" s="108"/>
      <c r="GPX577" s="108"/>
      <c r="GPY577" s="108"/>
      <c r="GPZ577" s="108"/>
      <c r="GQA577" s="108"/>
      <c r="GQB577" s="108"/>
      <c r="GQC577" s="108"/>
      <c r="GQD577" s="108"/>
      <c r="GQE577" s="108"/>
      <c r="GQF577" s="108"/>
      <c r="GQG577" s="108"/>
      <c r="GQH577" s="108"/>
      <c r="GQI577" s="108"/>
      <c r="GQJ577" s="108"/>
      <c r="GQK577" s="108"/>
      <c r="GQL577" s="108"/>
      <c r="GQM577" s="108"/>
      <c r="GQN577" s="108"/>
      <c r="GQO577" s="108"/>
      <c r="GQP577" s="108"/>
      <c r="GQQ577" s="108"/>
      <c r="GQR577" s="108"/>
      <c r="GQS577" s="108"/>
      <c r="GQT577" s="108"/>
      <c r="GQU577" s="108"/>
      <c r="GQV577" s="108"/>
      <c r="GQW577" s="108"/>
      <c r="GQX577" s="108"/>
      <c r="GQY577" s="108"/>
      <c r="GQZ577" s="108"/>
      <c r="GRA577" s="108"/>
      <c r="GRB577" s="108"/>
      <c r="GRC577" s="108"/>
      <c r="GRD577" s="108"/>
      <c r="GRE577" s="108"/>
      <c r="GRF577" s="108"/>
      <c r="GRG577" s="108"/>
      <c r="GRH577" s="108"/>
      <c r="GRI577" s="108"/>
      <c r="GRJ577" s="108"/>
      <c r="GRK577" s="108"/>
      <c r="GRL577" s="108"/>
      <c r="GRM577" s="108"/>
      <c r="GRN577" s="108"/>
      <c r="GRO577" s="108"/>
      <c r="GRP577" s="108"/>
      <c r="GRQ577" s="108"/>
      <c r="GRR577" s="108"/>
      <c r="GRS577" s="108"/>
      <c r="GRT577" s="108"/>
      <c r="GRU577" s="108"/>
      <c r="GRV577" s="108"/>
      <c r="GRW577" s="108"/>
      <c r="GRX577" s="108"/>
      <c r="GRY577" s="108"/>
      <c r="GRZ577" s="108"/>
      <c r="GSA577" s="108"/>
      <c r="GSB577" s="108"/>
      <c r="GSC577" s="108"/>
      <c r="GSD577" s="108"/>
      <c r="GSE577" s="108"/>
      <c r="GSF577" s="108"/>
      <c r="GSG577" s="108"/>
      <c r="GSH577" s="108"/>
      <c r="GSI577" s="108"/>
      <c r="GSJ577" s="108"/>
      <c r="GSK577" s="108"/>
      <c r="GSL577" s="108"/>
      <c r="GSM577" s="108"/>
      <c r="GSN577" s="108"/>
      <c r="GSO577" s="108"/>
      <c r="GSP577" s="108"/>
      <c r="GSQ577" s="108"/>
      <c r="GSR577" s="108"/>
      <c r="GSS577" s="108"/>
      <c r="GST577" s="108"/>
      <c r="GSU577" s="108"/>
      <c r="GSV577" s="108"/>
      <c r="GSW577" s="108"/>
      <c r="GSX577" s="108"/>
      <c r="GSY577" s="108"/>
      <c r="GSZ577" s="108"/>
      <c r="GTA577" s="108"/>
      <c r="GTB577" s="108"/>
      <c r="GTC577" s="108"/>
      <c r="GTD577" s="108"/>
      <c r="GTE577" s="108"/>
      <c r="GTF577" s="108"/>
      <c r="GTG577" s="108"/>
      <c r="GTH577" s="108"/>
      <c r="GTI577" s="108"/>
      <c r="GTJ577" s="108"/>
      <c r="GTK577" s="108"/>
      <c r="GTL577" s="108"/>
      <c r="GTM577" s="108"/>
      <c r="GTN577" s="108"/>
      <c r="GTO577" s="108"/>
      <c r="GTP577" s="108"/>
      <c r="GTQ577" s="108"/>
      <c r="GTR577" s="108"/>
      <c r="GTS577" s="108"/>
      <c r="GTT577" s="108"/>
      <c r="GTU577" s="108"/>
      <c r="GTV577" s="108"/>
      <c r="GTW577" s="108"/>
      <c r="GTX577" s="108"/>
      <c r="GTY577" s="108"/>
      <c r="GTZ577" s="108"/>
      <c r="GUA577" s="108"/>
      <c r="GUB577" s="108"/>
      <c r="GUC577" s="108"/>
      <c r="GUD577" s="108"/>
      <c r="GUE577" s="108"/>
      <c r="GUF577" s="108"/>
      <c r="GUG577" s="108"/>
      <c r="GUH577" s="108"/>
      <c r="GUI577" s="108"/>
      <c r="GUJ577" s="108"/>
      <c r="GUK577" s="108"/>
      <c r="GUL577" s="108"/>
      <c r="GUM577" s="108"/>
      <c r="GUN577" s="108"/>
      <c r="GUO577" s="108"/>
      <c r="GUP577" s="108"/>
      <c r="GUQ577" s="108"/>
      <c r="GUR577" s="108"/>
      <c r="GUS577" s="108"/>
      <c r="GUT577" s="108"/>
      <c r="GUU577" s="108"/>
      <c r="GUV577" s="108"/>
      <c r="GUW577" s="108"/>
      <c r="GUX577" s="108"/>
      <c r="GUY577" s="108"/>
      <c r="GUZ577" s="108"/>
      <c r="GVA577" s="108"/>
      <c r="GVB577" s="108"/>
      <c r="GVC577" s="108"/>
      <c r="GVD577" s="108"/>
      <c r="GVE577" s="108"/>
      <c r="GVF577" s="108"/>
      <c r="GVG577" s="108"/>
      <c r="GVH577" s="108"/>
      <c r="GVI577" s="108"/>
      <c r="GVJ577" s="108"/>
      <c r="GVK577" s="108"/>
      <c r="GVL577" s="108"/>
      <c r="GVM577" s="108"/>
      <c r="GVN577" s="108"/>
      <c r="GVO577" s="108"/>
      <c r="GVP577" s="108"/>
      <c r="GVQ577" s="108"/>
      <c r="GVR577" s="108"/>
      <c r="GVS577" s="108"/>
      <c r="GVT577" s="108"/>
      <c r="GVU577" s="108"/>
      <c r="GVV577" s="108"/>
      <c r="GVW577" s="108"/>
      <c r="GVX577" s="108"/>
      <c r="GVY577" s="108"/>
      <c r="GVZ577" s="108"/>
      <c r="GWA577" s="108"/>
      <c r="GWB577" s="108"/>
      <c r="GWC577" s="108"/>
      <c r="GWD577" s="108"/>
      <c r="GWE577" s="108"/>
      <c r="GWF577" s="108"/>
      <c r="GWG577" s="108"/>
      <c r="GWH577" s="108"/>
      <c r="GWI577" s="108"/>
      <c r="GWJ577" s="108"/>
      <c r="GWK577" s="108"/>
      <c r="GWL577" s="108"/>
      <c r="GWM577" s="108"/>
      <c r="GWN577" s="108"/>
      <c r="GWO577" s="108"/>
      <c r="GWP577" s="108"/>
      <c r="GWQ577" s="108"/>
      <c r="GWR577" s="108"/>
      <c r="GWS577" s="108"/>
      <c r="GWT577" s="108"/>
      <c r="GWU577" s="108"/>
      <c r="GWV577" s="108"/>
      <c r="GWW577" s="108"/>
      <c r="GWX577" s="108"/>
      <c r="GWY577" s="108"/>
      <c r="GWZ577" s="108"/>
      <c r="GXA577" s="108"/>
      <c r="GXB577" s="108"/>
      <c r="GXC577" s="108"/>
      <c r="GXD577" s="108"/>
      <c r="GXE577" s="108"/>
      <c r="GXF577" s="108"/>
      <c r="GXG577" s="108"/>
      <c r="GXH577" s="108"/>
      <c r="GXI577" s="108"/>
      <c r="GXJ577" s="108"/>
      <c r="GXK577" s="108"/>
      <c r="GXL577" s="108"/>
      <c r="GXM577" s="108"/>
      <c r="GXN577" s="108"/>
      <c r="GXO577" s="108"/>
      <c r="GXP577" s="108"/>
      <c r="GXQ577" s="108"/>
      <c r="GXR577" s="108"/>
      <c r="GXS577" s="108"/>
      <c r="GXT577" s="108"/>
      <c r="GXU577" s="108"/>
      <c r="GXV577" s="108"/>
      <c r="GXW577" s="108"/>
      <c r="GXX577" s="108"/>
      <c r="GXY577" s="108"/>
      <c r="GXZ577" s="108"/>
      <c r="GYA577" s="108"/>
      <c r="GYB577" s="108"/>
      <c r="GYC577" s="108"/>
      <c r="GYD577" s="108"/>
      <c r="GYE577" s="108"/>
      <c r="GYF577" s="108"/>
      <c r="GYG577" s="108"/>
      <c r="GYH577" s="108"/>
      <c r="GYI577" s="108"/>
      <c r="GYJ577" s="108"/>
      <c r="GYK577" s="108"/>
      <c r="GYL577" s="108"/>
      <c r="GYM577" s="108"/>
      <c r="GYN577" s="108"/>
      <c r="GYO577" s="108"/>
      <c r="GYP577" s="108"/>
      <c r="GYQ577" s="108"/>
      <c r="GYR577" s="108"/>
      <c r="GYS577" s="108"/>
      <c r="GYT577" s="108"/>
      <c r="GYU577" s="108"/>
      <c r="GYV577" s="108"/>
      <c r="GYW577" s="108"/>
      <c r="GYX577" s="108"/>
      <c r="GYY577" s="108"/>
      <c r="GYZ577" s="108"/>
      <c r="GZA577" s="108"/>
      <c r="GZB577" s="108"/>
      <c r="GZC577" s="108"/>
      <c r="GZD577" s="108"/>
      <c r="GZE577" s="108"/>
      <c r="GZF577" s="108"/>
      <c r="GZG577" s="108"/>
      <c r="GZH577" s="108"/>
      <c r="GZI577" s="108"/>
      <c r="GZJ577" s="108"/>
      <c r="GZK577" s="108"/>
      <c r="GZL577" s="108"/>
      <c r="GZM577" s="108"/>
      <c r="GZN577" s="108"/>
      <c r="GZO577" s="108"/>
      <c r="GZP577" s="108"/>
      <c r="GZQ577" s="108"/>
      <c r="GZR577" s="108"/>
      <c r="GZS577" s="108"/>
      <c r="GZT577" s="108"/>
      <c r="GZU577" s="108"/>
      <c r="GZV577" s="108"/>
      <c r="GZW577" s="108"/>
      <c r="GZX577" s="108"/>
      <c r="GZY577" s="108"/>
      <c r="GZZ577" s="108"/>
      <c r="HAA577" s="108"/>
      <c r="HAB577" s="108"/>
      <c r="HAC577" s="108"/>
      <c r="HAD577" s="108"/>
      <c r="HAE577" s="108"/>
      <c r="HAF577" s="108"/>
      <c r="HAG577" s="108"/>
      <c r="HAH577" s="108"/>
      <c r="HAI577" s="108"/>
      <c r="HAJ577" s="108"/>
      <c r="HAK577" s="108"/>
      <c r="HAL577" s="108"/>
      <c r="HAM577" s="108"/>
      <c r="HAN577" s="108"/>
      <c r="HAO577" s="108"/>
      <c r="HAP577" s="108"/>
      <c r="HAQ577" s="108"/>
      <c r="HAR577" s="108"/>
      <c r="HAS577" s="108"/>
      <c r="HAT577" s="108"/>
      <c r="HAU577" s="108"/>
      <c r="HAV577" s="108"/>
      <c r="HAW577" s="108"/>
      <c r="HAX577" s="108"/>
      <c r="HAY577" s="108"/>
      <c r="HAZ577" s="108"/>
      <c r="HBA577" s="108"/>
      <c r="HBB577" s="108"/>
      <c r="HBC577" s="108"/>
      <c r="HBD577" s="108"/>
      <c r="HBE577" s="108"/>
      <c r="HBF577" s="108"/>
      <c r="HBG577" s="108"/>
      <c r="HBH577" s="108"/>
      <c r="HBI577" s="108"/>
      <c r="HBJ577" s="108"/>
      <c r="HBK577" s="108"/>
      <c r="HBL577" s="108"/>
      <c r="HBM577" s="108"/>
      <c r="HBN577" s="108"/>
      <c r="HBO577" s="108"/>
      <c r="HBP577" s="108"/>
      <c r="HBQ577" s="108"/>
      <c r="HBR577" s="108"/>
      <c r="HBS577" s="108"/>
      <c r="HBT577" s="108"/>
      <c r="HBU577" s="108"/>
      <c r="HBV577" s="108"/>
      <c r="HBW577" s="108"/>
      <c r="HBX577" s="108"/>
      <c r="HBY577" s="108"/>
      <c r="HBZ577" s="108"/>
      <c r="HCA577" s="108"/>
      <c r="HCB577" s="108"/>
      <c r="HCC577" s="108"/>
      <c r="HCD577" s="108"/>
      <c r="HCE577" s="108"/>
      <c r="HCF577" s="108"/>
      <c r="HCG577" s="108"/>
      <c r="HCH577" s="108"/>
      <c r="HCI577" s="108"/>
      <c r="HCJ577" s="108"/>
      <c r="HCK577" s="108"/>
      <c r="HCL577" s="108"/>
      <c r="HCM577" s="108"/>
      <c r="HCN577" s="108"/>
      <c r="HCO577" s="108"/>
      <c r="HCP577" s="108"/>
      <c r="HCQ577" s="108"/>
      <c r="HCR577" s="108"/>
      <c r="HCS577" s="108"/>
      <c r="HCT577" s="108"/>
      <c r="HCU577" s="108"/>
      <c r="HCV577" s="108"/>
      <c r="HCW577" s="108"/>
      <c r="HCX577" s="108"/>
      <c r="HCY577" s="108"/>
      <c r="HCZ577" s="108"/>
      <c r="HDA577" s="108"/>
      <c r="HDB577" s="108"/>
      <c r="HDC577" s="108"/>
      <c r="HDD577" s="108"/>
      <c r="HDE577" s="108"/>
      <c r="HDF577" s="108"/>
      <c r="HDG577" s="108"/>
      <c r="HDH577" s="108"/>
      <c r="HDI577" s="108"/>
      <c r="HDJ577" s="108"/>
      <c r="HDK577" s="108"/>
      <c r="HDL577" s="108"/>
      <c r="HDM577" s="108"/>
      <c r="HDN577" s="108"/>
      <c r="HDO577" s="108"/>
      <c r="HDP577" s="108"/>
      <c r="HDQ577" s="108"/>
      <c r="HDR577" s="108"/>
      <c r="HDS577" s="108"/>
      <c r="HDT577" s="108"/>
      <c r="HDU577" s="108"/>
      <c r="HDV577" s="108"/>
      <c r="HDW577" s="108"/>
      <c r="HDX577" s="108"/>
      <c r="HDY577" s="108"/>
      <c r="HDZ577" s="108"/>
      <c r="HEA577" s="108"/>
      <c r="HEB577" s="108"/>
      <c r="HEC577" s="108"/>
      <c r="HED577" s="108"/>
      <c r="HEE577" s="108"/>
      <c r="HEF577" s="108"/>
      <c r="HEG577" s="108"/>
      <c r="HEH577" s="108"/>
      <c r="HEI577" s="108"/>
      <c r="HEJ577" s="108"/>
      <c r="HEK577" s="108"/>
      <c r="HEL577" s="108"/>
      <c r="HEM577" s="108"/>
      <c r="HEN577" s="108"/>
      <c r="HEO577" s="108"/>
      <c r="HEP577" s="108"/>
      <c r="HEQ577" s="108"/>
      <c r="HER577" s="108"/>
      <c r="HES577" s="108"/>
      <c r="HET577" s="108"/>
      <c r="HEU577" s="108"/>
      <c r="HEV577" s="108"/>
      <c r="HEW577" s="108"/>
      <c r="HEX577" s="108"/>
      <c r="HEY577" s="108"/>
      <c r="HEZ577" s="108"/>
      <c r="HFA577" s="108"/>
      <c r="HFB577" s="108"/>
      <c r="HFC577" s="108"/>
      <c r="HFD577" s="108"/>
      <c r="HFE577" s="108"/>
      <c r="HFF577" s="108"/>
      <c r="HFG577" s="108"/>
      <c r="HFH577" s="108"/>
      <c r="HFI577" s="108"/>
      <c r="HFJ577" s="108"/>
      <c r="HFK577" s="108"/>
      <c r="HFL577" s="108"/>
      <c r="HFM577" s="108"/>
      <c r="HFN577" s="108"/>
      <c r="HFO577" s="108"/>
      <c r="HFP577" s="108"/>
      <c r="HFQ577" s="108"/>
      <c r="HFR577" s="108"/>
      <c r="HFS577" s="108"/>
      <c r="HFT577" s="108"/>
      <c r="HFU577" s="108"/>
      <c r="HFV577" s="108"/>
      <c r="HFW577" s="108"/>
      <c r="HFX577" s="108"/>
      <c r="HFY577" s="108"/>
      <c r="HFZ577" s="108"/>
      <c r="HGA577" s="108"/>
      <c r="HGB577" s="108"/>
      <c r="HGC577" s="108"/>
      <c r="HGD577" s="108"/>
      <c r="HGE577" s="108"/>
      <c r="HGF577" s="108"/>
      <c r="HGG577" s="108"/>
      <c r="HGH577" s="108"/>
      <c r="HGI577" s="108"/>
      <c r="HGJ577" s="108"/>
      <c r="HGK577" s="108"/>
      <c r="HGL577" s="108"/>
      <c r="HGM577" s="108"/>
      <c r="HGN577" s="108"/>
      <c r="HGO577" s="108"/>
      <c r="HGP577" s="108"/>
      <c r="HGQ577" s="108"/>
      <c r="HGR577" s="108"/>
      <c r="HGS577" s="108"/>
      <c r="HGT577" s="108"/>
      <c r="HGU577" s="108"/>
      <c r="HGV577" s="108"/>
      <c r="HGW577" s="108"/>
      <c r="HGX577" s="108"/>
      <c r="HGY577" s="108"/>
      <c r="HGZ577" s="108"/>
      <c r="HHA577" s="108"/>
      <c r="HHB577" s="108"/>
      <c r="HHC577" s="108"/>
      <c r="HHD577" s="108"/>
      <c r="HHE577" s="108"/>
      <c r="HHF577" s="108"/>
      <c r="HHG577" s="108"/>
      <c r="HHH577" s="108"/>
      <c r="HHI577" s="108"/>
      <c r="HHJ577" s="108"/>
      <c r="HHK577" s="108"/>
      <c r="HHL577" s="108"/>
      <c r="HHM577" s="108"/>
      <c r="HHN577" s="108"/>
      <c r="HHO577" s="108"/>
      <c r="HHP577" s="108"/>
      <c r="HHQ577" s="108"/>
      <c r="HHR577" s="108"/>
      <c r="HHS577" s="108"/>
      <c r="HHT577" s="108"/>
      <c r="HHU577" s="108"/>
      <c r="HHV577" s="108"/>
      <c r="HHW577" s="108"/>
      <c r="HHX577" s="108"/>
      <c r="HHY577" s="108"/>
      <c r="HHZ577" s="108"/>
      <c r="HIA577" s="108"/>
      <c r="HIB577" s="108"/>
      <c r="HIC577" s="108"/>
      <c r="HID577" s="108"/>
      <c r="HIE577" s="108"/>
      <c r="HIF577" s="108"/>
      <c r="HIG577" s="108"/>
      <c r="HIH577" s="108"/>
      <c r="HII577" s="108"/>
      <c r="HIJ577" s="108"/>
      <c r="HIK577" s="108"/>
      <c r="HIL577" s="108"/>
      <c r="HIM577" s="108"/>
      <c r="HIN577" s="108"/>
      <c r="HIO577" s="108"/>
      <c r="HIP577" s="108"/>
      <c r="HIQ577" s="108"/>
      <c r="HIR577" s="108"/>
      <c r="HIS577" s="108"/>
      <c r="HIT577" s="108"/>
      <c r="HIU577" s="108"/>
      <c r="HIV577" s="108"/>
      <c r="HIW577" s="108"/>
      <c r="HIX577" s="108"/>
      <c r="HIY577" s="108"/>
      <c r="HIZ577" s="108"/>
      <c r="HJA577" s="108"/>
      <c r="HJB577" s="108"/>
      <c r="HJC577" s="108"/>
      <c r="HJD577" s="108"/>
      <c r="HJE577" s="108"/>
      <c r="HJF577" s="108"/>
      <c r="HJG577" s="108"/>
      <c r="HJH577" s="108"/>
      <c r="HJI577" s="108"/>
      <c r="HJJ577" s="108"/>
      <c r="HJK577" s="108"/>
      <c r="HJL577" s="108"/>
      <c r="HJM577" s="108"/>
      <c r="HJN577" s="108"/>
      <c r="HJO577" s="108"/>
      <c r="HJP577" s="108"/>
      <c r="HJQ577" s="108"/>
      <c r="HJR577" s="108"/>
      <c r="HJS577" s="108"/>
      <c r="HJT577" s="108"/>
      <c r="HJU577" s="108"/>
      <c r="HJV577" s="108"/>
      <c r="HJW577" s="108"/>
      <c r="HJX577" s="108"/>
      <c r="HJY577" s="108"/>
      <c r="HJZ577" s="108"/>
      <c r="HKA577" s="108"/>
      <c r="HKB577" s="108"/>
      <c r="HKC577" s="108"/>
      <c r="HKD577" s="108"/>
      <c r="HKE577" s="108"/>
      <c r="HKF577" s="108"/>
      <c r="HKG577" s="108"/>
      <c r="HKH577" s="108"/>
      <c r="HKI577" s="108"/>
      <c r="HKJ577" s="108"/>
      <c r="HKK577" s="108"/>
      <c r="HKL577" s="108"/>
      <c r="HKM577" s="108"/>
      <c r="HKN577" s="108"/>
      <c r="HKO577" s="108"/>
      <c r="HKP577" s="108"/>
      <c r="HKQ577" s="108"/>
      <c r="HKR577" s="108"/>
      <c r="HKS577" s="108"/>
      <c r="HKT577" s="108"/>
      <c r="HKU577" s="108"/>
      <c r="HKV577" s="108"/>
      <c r="HKW577" s="108"/>
      <c r="HKX577" s="108"/>
      <c r="HKY577" s="108"/>
      <c r="HKZ577" s="108"/>
      <c r="HLA577" s="108"/>
      <c r="HLB577" s="108"/>
      <c r="HLC577" s="108"/>
      <c r="HLD577" s="108"/>
      <c r="HLE577" s="108"/>
      <c r="HLF577" s="108"/>
      <c r="HLG577" s="108"/>
      <c r="HLH577" s="108"/>
      <c r="HLI577" s="108"/>
      <c r="HLJ577" s="108"/>
      <c r="HLK577" s="108"/>
      <c r="HLL577" s="108"/>
      <c r="HLM577" s="108"/>
      <c r="HLN577" s="108"/>
      <c r="HLO577" s="108"/>
      <c r="HLP577" s="108"/>
      <c r="HLQ577" s="108"/>
      <c r="HLR577" s="108"/>
      <c r="HLS577" s="108"/>
      <c r="HLT577" s="108"/>
      <c r="HLU577" s="108"/>
      <c r="HLV577" s="108"/>
      <c r="HLW577" s="108"/>
      <c r="HLX577" s="108"/>
      <c r="HLY577" s="108"/>
      <c r="HLZ577" s="108"/>
      <c r="HMA577" s="108"/>
      <c r="HMB577" s="108"/>
      <c r="HMC577" s="108"/>
      <c r="HMD577" s="108"/>
      <c r="HME577" s="108"/>
      <c r="HMF577" s="108"/>
      <c r="HMG577" s="108"/>
      <c r="HMH577" s="108"/>
      <c r="HMI577" s="108"/>
      <c r="HMJ577" s="108"/>
      <c r="HMK577" s="108"/>
      <c r="HML577" s="108"/>
      <c r="HMM577" s="108"/>
      <c r="HMN577" s="108"/>
      <c r="HMO577" s="108"/>
      <c r="HMP577" s="108"/>
      <c r="HMQ577" s="108"/>
      <c r="HMR577" s="108"/>
      <c r="HMS577" s="108"/>
      <c r="HMT577" s="108"/>
      <c r="HMU577" s="108"/>
      <c r="HMV577" s="108"/>
      <c r="HMW577" s="108"/>
      <c r="HMX577" s="108"/>
      <c r="HMY577" s="108"/>
      <c r="HMZ577" s="108"/>
      <c r="HNA577" s="108"/>
      <c r="HNB577" s="108"/>
      <c r="HNC577" s="108"/>
      <c r="HND577" s="108"/>
      <c r="HNE577" s="108"/>
      <c r="HNF577" s="108"/>
      <c r="HNG577" s="108"/>
      <c r="HNH577" s="108"/>
      <c r="HNI577" s="108"/>
      <c r="HNJ577" s="108"/>
      <c r="HNK577" s="108"/>
      <c r="HNL577" s="108"/>
      <c r="HNM577" s="108"/>
      <c r="HNN577" s="108"/>
      <c r="HNO577" s="108"/>
      <c r="HNP577" s="108"/>
      <c r="HNQ577" s="108"/>
      <c r="HNR577" s="108"/>
      <c r="HNS577" s="108"/>
      <c r="HNT577" s="108"/>
      <c r="HNU577" s="108"/>
      <c r="HNV577" s="108"/>
      <c r="HNW577" s="108"/>
      <c r="HNX577" s="108"/>
      <c r="HNY577" s="108"/>
      <c r="HNZ577" s="108"/>
      <c r="HOA577" s="108"/>
      <c r="HOB577" s="108"/>
      <c r="HOC577" s="108"/>
      <c r="HOD577" s="108"/>
      <c r="HOE577" s="108"/>
      <c r="HOF577" s="108"/>
      <c r="HOG577" s="108"/>
      <c r="HOH577" s="108"/>
      <c r="HOI577" s="108"/>
      <c r="HOJ577" s="108"/>
      <c r="HOK577" s="108"/>
      <c r="HOL577" s="108"/>
      <c r="HOM577" s="108"/>
      <c r="HON577" s="108"/>
      <c r="HOO577" s="108"/>
      <c r="HOP577" s="108"/>
      <c r="HOQ577" s="108"/>
      <c r="HOR577" s="108"/>
      <c r="HOS577" s="108"/>
      <c r="HOT577" s="108"/>
      <c r="HOU577" s="108"/>
      <c r="HOV577" s="108"/>
      <c r="HOW577" s="108"/>
      <c r="HOX577" s="108"/>
      <c r="HOY577" s="108"/>
      <c r="HOZ577" s="108"/>
      <c r="HPA577" s="108"/>
      <c r="HPB577" s="108"/>
      <c r="HPC577" s="108"/>
      <c r="HPD577" s="108"/>
      <c r="HPE577" s="108"/>
      <c r="HPF577" s="108"/>
      <c r="HPG577" s="108"/>
      <c r="HPH577" s="108"/>
      <c r="HPI577" s="108"/>
      <c r="HPJ577" s="108"/>
      <c r="HPK577" s="108"/>
      <c r="HPL577" s="108"/>
      <c r="HPM577" s="108"/>
      <c r="HPN577" s="108"/>
      <c r="HPO577" s="108"/>
      <c r="HPP577" s="108"/>
      <c r="HPQ577" s="108"/>
      <c r="HPR577" s="108"/>
      <c r="HPS577" s="108"/>
      <c r="HPT577" s="108"/>
      <c r="HPU577" s="108"/>
      <c r="HPV577" s="108"/>
      <c r="HPW577" s="108"/>
      <c r="HPX577" s="108"/>
      <c r="HPY577" s="108"/>
      <c r="HPZ577" s="108"/>
      <c r="HQA577" s="108"/>
      <c r="HQB577" s="108"/>
      <c r="HQC577" s="108"/>
      <c r="HQD577" s="108"/>
      <c r="HQE577" s="108"/>
      <c r="HQF577" s="108"/>
      <c r="HQG577" s="108"/>
      <c r="HQH577" s="108"/>
      <c r="HQI577" s="108"/>
      <c r="HQJ577" s="108"/>
      <c r="HQK577" s="108"/>
      <c r="HQL577" s="108"/>
      <c r="HQM577" s="108"/>
      <c r="HQN577" s="108"/>
      <c r="HQO577" s="108"/>
      <c r="HQP577" s="108"/>
      <c r="HQQ577" s="108"/>
      <c r="HQR577" s="108"/>
      <c r="HQS577" s="108"/>
      <c r="HQT577" s="108"/>
      <c r="HQU577" s="108"/>
      <c r="HQV577" s="108"/>
      <c r="HQW577" s="108"/>
      <c r="HQX577" s="108"/>
      <c r="HQY577" s="108"/>
      <c r="HQZ577" s="108"/>
      <c r="HRA577" s="108"/>
      <c r="HRB577" s="108"/>
      <c r="HRC577" s="108"/>
      <c r="HRD577" s="108"/>
      <c r="HRE577" s="108"/>
      <c r="HRF577" s="108"/>
      <c r="HRG577" s="108"/>
      <c r="HRH577" s="108"/>
      <c r="HRI577" s="108"/>
      <c r="HRJ577" s="108"/>
      <c r="HRK577" s="108"/>
      <c r="HRL577" s="108"/>
      <c r="HRM577" s="108"/>
      <c r="HRN577" s="108"/>
      <c r="HRO577" s="108"/>
      <c r="HRP577" s="108"/>
      <c r="HRQ577" s="108"/>
      <c r="HRR577" s="108"/>
      <c r="HRS577" s="108"/>
      <c r="HRT577" s="108"/>
      <c r="HRU577" s="108"/>
      <c r="HRV577" s="108"/>
      <c r="HRW577" s="108"/>
      <c r="HRX577" s="108"/>
      <c r="HRY577" s="108"/>
      <c r="HRZ577" s="108"/>
      <c r="HSA577" s="108"/>
      <c r="HSB577" s="108"/>
      <c r="HSC577" s="108"/>
      <c r="HSD577" s="108"/>
      <c r="HSE577" s="108"/>
      <c r="HSF577" s="108"/>
      <c r="HSG577" s="108"/>
      <c r="HSH577" s="108"/>
      <c r="HSI577" s="108"/>
      <c r="HSJ577" s="108"/>
      <c r="HSK577" s="108"/>
      <c r="HSL577" s="108"/>
      <c r="HSM577" s="108"/>
      <c r="HSN577" s="108"/>
      <c r="HSO577" s="108"/>
      <c r="HSP577" s="108"/>
      <c r="HSQ577" s="108"/>
      <c r="HSR577" s="108"/>
      <c r="HSS577" s="108"/>
      <c r="HST577" s="108"/>
      <c r="HSU577" s="108"/>
      <c r="HSV577" s="108"/>
      <c r="HSW577" s="108"/>
      <c r="HSX577" s="108"/>
      <c r="HSY577" s="108"/>
      <c r="HSZ577" s="108"/>
      <c r="HTA577" s="108"/>
      <c r="HTB577" s="108"/>
      <c r="HTC577" s="108"/>
      <c r="HTD577" s="108"/>
      <c r="HTE577" s="108"/>
      <c r="HTF577" s="108"/>
      <c r="HTG577" s="108"/>
      <c r="HTH577" s="108"/>
      <c r="HTI577" s="108"/>
      <c r="HTJ577" s="108"/>
      <c r="HTK577" s="108"/>
      <c r="HTL577" s="108"/>
      <c r="HTM577" s="108"/>
      <c r="HTN577" s="108"/>
      <c r="HTO577" s="108"/>
      <c r="HTP577" s="108"/>
      <c r="HTQ577" s="108"/>
      <c r="HTR577" s="108"/>
      <c r="HTS577" s="108"/>
      <c r="HTT577" s="108"/>
      <c r="HTU577" s="108"/>
      <c r="HTV577" s="108"/>
      <c r="HTW577" s="108"/>
      <c r="HTX577" s="108"/>
      <c r="HTY577" s="108"/>
      <c r="HTZ577" s="108"/>
      <c r="HUA577" s="108"/>
      <c r="HUB577" s="108"/>
      <c r="HUC577" s="108"/>
      <c r="HUD577" s="108"/>
      <c r="HUE577" s="108"/>
      <c r="HUF577" s="108"/>
      <c r="HUG577" s="108"/>
      <c r="HUH577" s="108"/>
      <c r="HUI577" s="108"/>
      <c r="HUJ577" s="108"/>
      <c r="HUK577" s="108"/>
      <c r="HUL577" s="108"/>
      <c r="HUM577" s="108"/>
      <c r="HUN577" s="108"/>
      <c r="HUO577" s="108"/>
      <c r="HUP577" s="108"/>
      <c r="HUQ577" s="108"/>
      <c r="HUR577" s="108"/>
      <c r="HUS577" s="108"/>
      <c r="HUT577" s="108"/>
      <c r="HUU577" s="108"/>
      <c r="HUV577" s="108"/>
      <c r="HUW577" s="108"/>
      <c r="HUX577" s="108"/>
      <c r="HUY577" s="108"/>
      <c r="HUZ577" s="108"/>
      <c r="HVA577" s="108"/>
      <c r="HVB577" s="108"/>
      <c r="HVC577" s="108"/>
      <c r="HVD577" s="108"/>
      <c r="HVE577" s="108"/>
      <c r="HVF577" s="108"/>
      <c r="HVG577" s="108"/>
      <c r="HVH577" s="108"/>
      <c r="HVI577" s="108"/>
      <c r="HVJ577" s="108"/>
      <c r="HVK577" s="108"/>
      <c r="HVL577" s="108"/>
      <c r="HVM577" s="108"/>
      <c r="HVN577" s="108"/>
      <c r="HVO577" s="108"/>
      <c r="HVP577" s="108"/>
      <c r="HVQ577" s="108"/>
      <c r="HVR577" s="108"/>
      <c r="HVS577" s="108"/>
      <c r="HVT577" s="108"/>
      <c r="HVU577" s="108"/>
      <c r="HVV577" s="108"/>
      <c r="HVW577" s="108"/>
      <c r="HVX577" s="108"/>
      <c r="HVY577" s="108"/>
      <c r="HVZ577" s="108"/>
      <c r="HWA577" s="108"/>
      <c r="HWB577" s="108"/>
      <c r="HWC577" s="108"/>
      <c r="HWD577" s="108"/>
      <c r="HWE577" s="108"/>
      <c r="HWF577" s="108"/>
      <c r="HWG577" s="108"/>
      <c r="HWH577" s="108"/>
      <c r="HWI577" s="108"/>
      <c r="HWJ577" s="108"/>
      <c r="HWK577" s="108"/>
      <c r="HWL577" s="108"/>
      <c r="HWM577" s="108"/>
      <c r="HWN577" s="108"/>
      <c r="HWO577" s="108"/>
      <c r="HWP577" s="108"/>
      <c r="HWQ577" s="108"/>
      <c r="HWR577" s="108"/>
      <c r="HWS577" s="108"/>
      <c r="HWT577" s="108"/>
      <c r="HWU577" s="108"/>
      <c r="HWV577" s="108"/>
      <c r="HWW577" s="108"/>
      <c r="HWX577" s="108"/>
      <c r="HWY577" s="108"/>
      <c r="HWZ577" s="108"/>
      <c r="HXA577" s="108"/>
      <c r="HXB577" s="108"/>
      <c r="HXC577" s="108"/>
      <c r="HXD577" s="108"/>
      <c r="HXE577" s="108"/>
      <c r="HXF577" s="108"/>
      <c r="HXG577" s="108"/>
      <c r="HXH577" s="108"/>
      <c r="HXI577" s="108"/>
      <c r="HXJ577" s="108"/>
      <c r="HXK577" s="108"/>
      <c r="HXL577" s="108"/>
      <c r="HXM577" s="108"/>
      <c r="HXN577" s="108"/>
      <c r="HXO577" s="108"/>
      <c r="HXP577" s="108"/>
      <c r="HXQ577" s="108"/>
      <c r="HXR577" s="108"/>
      <c r="HXS577" s="108"/>
      <c r="HXT577" s="108"/>
      <c r="HXU577" s="108"/>
      <c r="HXV577" s="108"/>
      <c r="HXW577" s="108"/>
      <c r="HXX577" s="108"/>
      <c r="HXY577" s="108"/>
      <c r="HXZ577" s="108"/>
      <c r="HYA577" s="108"/>
      <c r="HYB577" s="108"/>
      <c r="HYC577" s="108"/>
      <c r="HYD577" s="108"/>
      <c r="HYE577" s="108"/>
      <c r="HYF577" s="108"/>
      <c r="HYG577" s="108"/>
      <c r="HYH577" s="108"/>
      <c r="HYI577" s="108"/>
      <c r="HYJ577" s="108"/>
      <c r="HYK577" s="108"/>
      <c r="HYL577" s="108"/>
      <c r="HYM577" s="108"/>
      <c r="HYN577" s="108"/>
      <c r="HYO577" s="108"/>
      <c r="HYP577" s="108"/>
      <c r="HYQ577" s="108"/>
      <c r="HYR577" s="108"/>
      <c r="HYS577" s="108"/>
      <c r="HYT577" s="108"/>
      <c r="HYU577" s="108"/>
      <c r="HYV577" s="108"/>
      <c r="HYW577" s="108"/>
      <c r="HYX577" s="108"/>
      <c r="HYY577" s="108"/>
      <c r="HYZ577" s="108"/>
      <c r="HZA577" s="108"/>
      <c r="HZB577" s="108"/>
      <c r="HZC577" s="108"/>
      <c r="HZD577" s="108"/>
      <c r="HZE577" s="108"/>
      <c r="HZF577" s="108"/>
      <c r="HZG577" s="108"/>
      <c r="HZH577" s="108"/>
      <c r="HZI577" s="108"/>
      <c r="HZJ577" s="108"/>
      <c r="HZK577" s="108"/>
      <c r="HZL577" s="108"/>
      <c r="HZM577" s="108"/>
      <c r="HZN577" s="108"/>
      <c r="HZO577" s="108"/>
      <c r="HZP577" s="108"/>
      <c r="HZQ577" s="108"/>
      <c r="HZR577" s="108"/>
      <c r="HZS577" s="108"/>
      <c r="HZT577" s="108"/>
      <c r="HZU577" s="108"/>
      <c r="HZV577" s="108"/>
      <c r="HZW577" s="108"/>
      <c r="HZX577" s="108"/>
      <c r="HZY577" s="108"/>
      <c r="HZZ577" s="108"/>
      <c r="IAA577" s="108"/>
      <c r="IAB577" s="108"/>
      <c r="IAC577" s="108"/>
      <c r="IAD577" s="108"/>
      <c r="IAE577" s="108"/>
      <c r="IAF577" s="108"/>
      <c r="IAG577" s="108"/>
      <c r="IAH577" s="108"/>
      <c r="IAI577" s="108"/>
      <c r="IAJ577" s="108"/>
      <c r="IAK577" s="108"/>
      <c r="IAL577" s="108"/>
      <c r="IAM577" s="108"/>
      <c r="IAN577" s="108"/>
      <c r="IAO577" s="108"/>
      <c r="IAP577" s="108"/>
      <c r="IAQ577" s="108"/>
      <c r="IAR577" s="108"/>
      <c r="IAS577" s="108"/>
      <c r="IAT577" s="108"/>
      <c r="IAU577" s="108"/>
      <c r="IAV577" s="108"/>
      <c r="IAW577" s="108"/>
      <c r="IAX577" s="108"/>
      <c r="IAY577" s="108"/>
      <c r="IAZ577" s="108"/>
      <c r="IBA577" s="108"/>
      <c r="IBB577" s="108"/>
      <c r="IBC577" s="108"/>
      <c r="IBD577" s="108"/>
      <c r="IBE577" s="108"/>
      <c r="IBF577" s="108"/>
      <c r="IBG577" s="108"/>
      <c r="IBH577" s="108"/>
      <c r="IBI577" s="108"/>
      <c r="IBJ577" s="108"/>
      <c r="IBK577" s="108"/>
      <c r="IBL577" s="108"/>
      <c r="IBM577" s="108"/>
      <c r="IBN577" s="108"/>
      <c r="IBO577" s="108"/>
      <c r="IBP577" s="108"/>
      <c r="IBQ577" s="108"/>
      <c r="IBR577" s="108"/>
      <c r="IBS577" s="108"/>
      <c r="IBT577" s="108"/>
      <c r="IBU577" s="108"/>
      <c r="IBV577" s="108"/>
      <c r="IBW577" s="108"/>
      <c r="IBX577" s="108"/>
      <c r="IBY577" s="108"/>
      <c r="IBZ577" s="108"/>
      <c r="ICA577" s="108"/>
      <c r="ICB577" s="108"/>
      <c r="ICC577" s="108"/>
      <c r="ICD577" s="108"/>
      <c r="ICE577" s="108"/>
      <c r="ICF577" s="108"/>
      <c r="ICG577" s="108"/>
      <c r="ICH577" s="108"/>
      <c r="ICI577" s="108"/>
      <c r="ICJ577" s="108"/>
      <c r="ICK577" s="108"/>
      <c r="ICL577" s="108"/>
      <c r="ICM577" s="108"/>
      <c r="ICN577" s="108"/>
      <c r="ICO577" s="108"/>
      <c r="ICP577" s="108"/>
      <c r="ICQ577" s="108"/>
      <c r="ICR577" s="108"/>
      <c r="ICS577" s="108"/>
      <c r="ICT577" s="108"/>
      <c r="ICU577" s="108"/>
      <c r="ICV577" s="108"/>
      <c r="ICW577" s="108"/>
      <c r="ICX577" s="108"/>
      <c r="ICY577" s="108"/>
      <c r="ICZ577" s="108"/>
      <c r="IDA577" s="108"/>
      <c r="IDB577" s="108"/>
      <c r="IDC577" s="108"/>
      <c r="IDD577" s="108"/>
      <c r="IDE577" s="108"/>
      <c r="IDF577" s="108"/>
      <c r="IDG577" s="108"/>
      <c r="IDH577" s="108"/>
      <c r="IDI577" s="108"/>
      <c r="IDJ577" s="108"/>
      <c r="IDK577" s="108"/>
      <c r="IDL577" s="108"/>
      <c r="IDM577" s="108"/>
      <c r="IDN577" s="108"/>
      <c r="IDO577" s="108"/>
      <c r="IDP577" s="108"/>
      <c r="IDQ577" s="108"/>
      <c r="IDR577" s="108"/>
      <c r="IDS577" s="108"/>
      <c r="IDT577" s="108"/>
      <c r="IDU577" s="108"/>
      <c r="IDV577" s="108"/>
      <c r="IDW577" s="108"/>
      <c r="IDX577" s="108"/>
      <c r="IDY577" s="108"/>
      <c r="IDZ577" s="108"/>
      <c r="IEA577" s="108"/>
      <c r="IEB577" s="108"/>
      <c r="IEC577" s="108"/>
      <c r="IED577" s="108"/>
      <c r="IEE577" s="108"/>
      <c r="IEF577" s="108"/>
      <c r="IEG577" s="108"/>
      <c r="IEH577" s="108"/>
      <c r="IEI577" s="108"/>
      <c r="IEJ577" s="108"/>
      <c r="IEK577" s="108"/>
      <c r="IEL577" s="108"/>
      <c r="IEM577" s="108"/>
      <c r="IEN577" s="108"/>
      <c r="IEO577" s="108"/>
      <c r="IEP577" s="108"/>
      <c r="IEQ577" s="108"/>
      <c r="IER577" s="108"/>
      <c r="IES577" s="108"/>
      <c r="IET577" s="108"/>
      <c r="IEU577" s="108"/>
      <c r="IEV577" s="108"/>
      <c r="IEW577" s="108"/>
      <c r="IEX577" s="108"/>
      <c r="IEY577" s="108"/>
      <c r="IEZ577" s="108"/>
      <c r="IFA577" s="108"/>
      <c r="IFB577" s="108"/>
      <c r="IFC577" s="108"/>
      <c r="IFD577" s="108"/>
      <c r="IFE577" s="108"/>
      <c r="IFF577" s="108"/>
      <c r="IFG577" s="108"/>
      <c r="IFH577" s="108"/>
      <c r="IFI577" s="108"/>
      <c r="IFJ577" s="108"/>
      <c r="IFK577" s="108"/>
      <c r="IFL577" s="108"/>
      <c r="IFM577" s="108"/>
      <c r="IFN577" s="108"/>
      <c r="IFO577" s="108"/>
      <c r="IFP577" s="108"/>
      <c r="IFQ577" s="108"/>
      <c r="IFR577" s="108"/>
      <c r="IFS577" s="108"/>
      <c r="IFT577" s="108"/>
      <c r="IFU577" s="108"/>
      <c r="IFV577" s="108"/>
      <c r="IFW577" s="108"/>
      <c r="IFX577" s="108"/>
      <c r="IFY577" s="108"/>
      <c r="IFZ577" s="108"/>
      <c r="IGA577" s="108"/>
      <c r="IGB577" s="108"/>
      <c r="IGC577" s="108"/>
      <c r="IGD577" s="108"/>
      <c r="IGE577" s="108"/>
      <c r="IGF577" s="108"/>
      <c r="IGG577" s="108"/>
      <c r="IGH577" s="108"/>
      <c r="IGI577" s="108"/>
      <c r="IGJ577" s="108"/>
      <c r="IGK577" s="108"/>
      <c r="IGL577" s="108"/>
      <c r="IGM577" s="108"/>
      <c r="IGN577" s="108"/>
      <c r="IGO577" s="108"/>
      <c r="IGP577" s="108"/>
      <c r="IGQ577" s="108"/>
      <c r="IGR577" s="108"/>
      <c r="IGS577" s="108"/>
      <c r="IGT577" s="108"/>
      <c r="IGU577" s="108"/>
      <c r="IGV577" s="108"/>
      <c r="IGW577" s="108"/>
      <c r="IGX577" s="108"/>
      <c r="IGY577" s="108"/>
      <c r="IGZ577" s="108"/>
      <c r="IHA577" s="108"/>
      <c r="IHB577" s="108"/>
      <c r="IHC577" s="108"/>
      <c r="IHD577" s="108"/>
      <c r="IHE577" s="108"/>
      <c r="IHF577" s="108"/>
      <c r="IHG577" s="108"/>
      <c r="IHH577" s="108"/>
      <c r="IHI577" s="108"/>
      <c r="IHJ577" s="108"/>
      <c r="IHK577" s="108"/>
      <c r="IHL577" s="108"/>
      <c r="IHM577" s="108"/>
      <c r="IHN577" s="108"/>
      <c r="IHO577" s="108"/>
      <c r="IHP577" s="108"/>
      <c r="IHQ577" s="108"/>
      <c r="IHR577" s="108"/>
      <c r="IHS577" s="108"/>
      <c r="IHT577" s="108"/>
      <c r="IHU577" s="108"/>
      <c r="IHV577" s="108"/>
      <c r="IHW577" s="108"/>
      <c r="IHX577" s="108"/>
      <c r="IHY577" s="108"/>
      <c r="IHZ577" s="108"/>
      <c r="IIA577" s="108"/>
      <c r="IIB577" s="108"/>
      <c r="IIC577" s="108"/>
      <c r="IID577" s="108"/>
      <c r="IIE577" s="108"/>
      <c r="IIF577" s="108"/>
      <c r="IIG577" s="108"/>
      <c r="IIH577" s="108"/>
      <c r="III577" s="108"/>
      <c r="IIJ577" s="108"/>
      <c r="IIK577" s="108"/>
      <c r="IIL577" s="108"/>
      <c r="IIM577" s="108"/>
      <c r="IIN577" s="108"/>
      <c r="IIO577" s="108"/>
      <c r="IIP577" s="108"/>
      <c r="IIQ577" s="108"/>
      <c r="IIR577" s="108"/>
      <c r="IIS577" s="108"/>
      <c r="IIT577" s="108"/>
      <c r="IIU577" s="108"/>
      <c r="IIV577" s="108"/>
      <c r="IIW577" s="108"/>
      <c r="IIX577" s="108"/>
      <c r="IIY577" s="108"/>
      <c r="IIZ577" s="108"/>
      <c r="IJA577" s="108"/>
      <c r="IJB577" s="108"/>
      <c r="IJC577" s="108"/>
      <c r="IJD577" s="108"/>
      <c r="IJE577" s="108"/>
      <c r="IJF577" s="108"/>
      <c r="IJG577" s="108"/>
      <c r="IJH577" s="108"/>
      <c r="IJI577" s="108"/>
      <c r="IJJ577" s="108"/>
      <c r="IJK577" s="108"/>
      <c r="IJL577" s="108"/>
      <c r="IJM577" s="108"/>
      <c r="IJN577" s="108"/>
      <c r="IJO577" s="108"/>
      <c r="IJP577" s="108"/>
      <c r="IJQ577" s="108"/>
      <c r="IJR577" s="108"/>
      <c r="IJS577" s="108"/>
      <c r="IJT577" s="108"/>
      <c r="IJU577" s="108"/>
      <c r="IJV577" s="108"/>
      <c r="IJW577" s="108"/>
      <c r="IJX577" s="108"/>
      <c r="IJY577" s="108"/>
      <c r="IJZ577" s="108"/>
      <c r="IKA577" s="108"/>
      <c r="IKB577" s="108"/>
      <c r="IKC577" s="108"/>
      <c r="IKD577" s="108"/>
      <c r="IKE577" s="108"/>
      <c r="IKF577" s="108"/>
      <c r="IKG577" s="108"/>
      <c r="IKH577" s="108"/>
      <c r="IKI577" s="108"/>
      <c r="IKJ577" s="108"/>
      <c r="IKK577" s="108"/>
      <c r="IKL577" s="108"/>
      <c r="IKM577" s="108"/>
      <c r="IKN577" s="108"/>
      <c r="IKO577" s="108"/>
      <c r="IKP577" s="108"/>
      <c r="IKQ577" s="108"/>
      <c r="IKR577" s="108"/>
      <c r="IKS577" s="108"/>
      <c r="IKT577" s="108"/>
      <c r="IKU577" s="108"/>
      <c r="IKV577" s="108"/>
      <c r="IKW577" s="108"/>
      <c r="IKX577" s="108"/>
      <c r="IKY577" s="108"/>
      <c r="IKZ577" s="108"/>
      <c r="ILA577" s="108"/>
      <c r="ILB577" s="108"/>
      <c r="ILC577" s="108"/>
      <c r="ILD577" s="108"/>
      <c r="ILE577" s="108"/>
      <c r="ILF577" s="108"/>
      <c r="ILG577" s="108"/>
      <c r="ILH577" s="108"/>
      <c r="ILI577" s="108"/>
      <c r="ILJ577" s="108"/>
      <c r="ILK577" s="108"/>
      <c r="ILL577" s="108"/>
      <c r="ILM577" s="108"/>
      <c r="ILN577" s="108"/>
      <c r="ILO577" s="108"/>
      <c r="ILP577" s="108"/>
      <c r="ILQ577" s="108"/>
      <c r="ILR577" s="108"/>
      <c r="ILS577" s="108"/>
      <c r="ILT577" s="108"/>
      <c r="ILU577" s="108"/>
      <c r="ILV577" s="108"/>
      <c r="ILW577" s="108"/>
      <c r="ILX577" s="108"/>
      <c r="ILY577" s="108"/>
      <c r="ILZ577" s="108"/>
      <c r="IMA577" s="108"/>
      <c r="IMB577" s="108"/>
      <c r="IMC577" s="108"/>
      <c r="IMD577" s="108"/>
      <c r="IME577" s="108"/>
      <c r="IMF577" s="108"/>
      <c r="IMG577" s="108"/>
      <c r="IMH577" s="108"/>
      <c r="IMI577" s="108"/>
      <c r="IMJ577" s="108"/>
      <c r="IMK577" s="108"/>
      <c r="IML577" s="108"/>
      <c r="IMM577" s="108"/>
      <c r="IMN577" s="108"/>
      <c r="IMO577" s="108"/>
      <c r="IMP577" s="108"/>
      <c r="IMQ577" s="108"/>
      <c r="IMR577" s="108"/>
      <c r="IMS577" s="108"/>
      <c r="IMT577" s="108"/>
      <c r="IMU577" s="108"/>
      <c r="IMV577" s="108"/>
      <c r="IMW577" s="108"/>
      <c r="IMX577" s="108"/>
      <c r="IMY577" s="108"/>
      <c r="IMZ577" s="108"/>
      <c r="INA577" s="108"/>
      <c r="INB577" s="108"/>
      <c r="INC577" s="108"/>
      <c r="IND577" s="108"/>
      <c r="INE577" s="108"/>
      <c r="INF577" s="108"/>
      <c r="ING577" s="108"/>
      <c r="INH577" s="108"/>
      <c r="INI577" s="108"/>
      <c r="INJ577" s="108"/>
      <c r="INK577" s="108"/>
      <c r="INL577" s="108"/>
      <c r="INM577" s="108"/>
      <c r="INN577" s="108"/>
      <c r="INO577" s="108"/>
      <c r="INP577" s="108"/>
      <c r="INQ577" s="108"/>
      <c r="INR577" s="108"/>
      <c r="INS577" s="108"/>
      <c r="INT577" s="108"/>
      <c r="INU577" s="108"/>
      <c r="INV577" s="108"/>
      <c r="INW577" s="108"/>
      <c r="INX577" s="108"/>
      <c r="INY577" s="108"/>
      <c r="INZ577" s="108"/>
      <c r="IOA577" s="108"/>
      <c r="IOB577" s="108"/>
      <c r="IOC577" s="108"/>
      <c r="IOD577" s="108"/>
      <c r="IOE577" s="108"/>
      <c r="IOF577" s="108"/>
      <c r="IOG577" s="108"/>
      <c r="IOH577" s="108"/>
      <c r="IOI577" s="108"/>
      <c r="IOJ577" s="108"/>
      <c r="IOK577" s="108"/>
      <c r="IOL577" s="108"/>
      <c r="IOM577" s="108"/>
      <c r="ION577" s="108"/>
      <c r="IOO577" s="108"/>
      <c r="IOP577" s="108"/>
      <c r="IOQ577" s="108"/>
      <c r="IOR577" s="108"/>
      <c r="IOS577" s="108"/>
      <c r="IOT577" s="108"/>
      <c r="IOU577" s="108"/>
      <c r="IOV577" s="108"/>
      <c r="IOW577" s="108"/>
      <c r="IOX577" s="108"/>
      <c r="IOY577" s="108"/>
      <c r="IOZ577" s="108"/>
      <c r="IPA577" s="108"/>
      <c r="IPB577" s="108"/>
      <c r="IPC577" s="108"/>
      <c r="IPD577" s="108"/>
      <c r="IPE577" s="108"/>
      <c r="IPF577" s="108"/>
      <c r="IPG577" s="108"/>
      <c r="IPH577" s="108"/>
      <c r="IPI577" s="108"/>
      <c r="IPJ577" s="108"/>
      <c r="IPK577" s="108"/>
      <c r="IPL577" s="108"/>
      <c r="IPM577" s="108"/>
      <c r="IPN577" s="108"/>
      <c r="IPO577" s="108"/>
      <c r="IPP577" s="108"/>
      <c r="IPQ577" s="108"/>
      <c r="IPR577" s="108"/>
      <c r="IPS577" s="108"/>
      <c r="IPT577" s="108"/>
      <c r="IPU577" s="108"/>
      <c r="IPV577" s="108"/>
      <c r="IPW577" s="108"/>
      <c r="IPX577" s="108"/>
      <c r="IPY577" s="108"/>
      <c r="IPZ577" s="108"/>
      <c r="IQA577" s="108"/>
      <c r="IQB577" s="108"/>
      <c r="IQC577" s="108"/>
      <c r="IQD577" s="108"/>
      <c r="IQE577" s="108"/>
      <c r="IQF577" s="108"/>
      <c r="IQG577" s="108"/>
      <c r="IQH577" s="108"/>
      <c r="IQI577" s="108"/>
      <c r="IQJ577" s="108"/>
      <c r="IQK577" s="108"/>
      <c r="IQL577" s="108"/>
      <c r="IQM577" s="108"/>
      <c r="IQN577" s="108"/>
      <c r="IQO577" s="108"/>
      <c r="IQP577" s="108"/>
      <c r="IQQ577" s="108"/>
      <c r="IQR577" s="108"/>
      <c r="IQS577" s="108"/>
      <c r="IQT577" s="108"/>
      <c r="IQU577" s="108"/>
      <c r="IQV577" s="108"/>
      <c r="IQW577" s="108"/>
      <c r="IQX577" s="108"/>
      <c r="IQY577" s="108"/>
      <c r="IQZ577" s="108"/>
      <c r="IRA577" s="108"/>
      <c r="IRB577" s="108"/>
      <c r="IRC577" s="108"/>
      <c r="IRD577" s="108"/>
      <c r="IRE577" s="108"/>
      <c r="IRF577" s="108"/>
      <c r="IRG577" s="108"/>
      <c r="IRH577" s="108"/>
      <c r="IRI577" s="108"/>
      <c r="IRJ577" s="108"/>
      <c r="IRK577" s="108"/>
      <c r="IRL577" s="108"/>
      <c r="IRM577" s="108"/>
      <c r="IRN577" s="108"/>
      <c r="IRO577" s="108"/>
      <c r="IRP577" s="108"/>
      <c r="IRQ577" s="108"/>
      <c r="IRR577" s="108"/>
      <c r="IRS577" s="108"/>
      <c r="IRT577" s="108"/>
      <c r="IRU577" s="108"/>
      <c r="IRV577" s="108"/>
      <c r="IRW577" s="108"/>
      <c r="IRX577" s="108"/>
      <c r="IRY577" s="108"/>
      <c r="IRZ577" s="108"/>
      <c r="ISA577" s="108"/>
      <c r="ISB577" s="108"/>
      <c r="ISC577" s="108"/>
      <c r="ISD577" s="108"/>
      <c r="ISE577" s="108"/>
      <c r="ISF577" s="108"/>
      <c r="ISG577" s="108"/>
      <c r="ISH577" s="108"/>
      <c r="ISI577" s="108"/>
      <c r="ISJ577" s="108"/>
      <c r="ISK577" s="108"/>
      <c r="ISL577" s="108"/>
      <c r="ISM577" s="108"/>
      <c r="ISN577" s="108"/>
      <c r="ISO577" s="108"/>
      <c r="ISP577" s="108"/>
      <c r="ISQ577" s="108"/>
      <c r="ISR577" s="108"/>
      <c r="ISS577" s="108"/>
      <c r="IST577" s="108"/>
      <c r="ISU577" s="108"/>
      <c r="ISV577" s="108"/>
      <c r="ISW577" s="108"/>
      <c r="ISX577" s="108"/>
      <c r="ISY577" s="108"/>
      <c r="ISZ577" s="108"/>
      <c r="ITA577" s="108"/>
      <c r="ITB577" s="108"/>
      <c r="ITC577" s="108"/>
      <c r="ITD577" s="108"/>
      <c r="ITE577" s="108"/>
      <c r="ITF577" s="108"/>
      <c r="ITG577" s="108"/>
      <c r="ITH577" s="108"/>
      <c r="ITI577" s="108"/>
      <c r="ITJ577" s="108"/>
      <c r="ITK577" s="108"/>
      <c r="ITL577" s="108"/>
      <c r="ITM577" s="108"/>
      <c r="ITN577" s="108"/>
      <c r="ITO577" s="108"/>
      <c r="ITP577" s="108"/>
      <c r="ITQ577" s="108"/>
      <c r="ITR577" s="108"/>
      <c r="ITS577" s="108"/>
      <c r="ITT577" s="108"/>
      <c r="ITU577" s="108"/>
      <c r="ITV577" s="108"/>
      <c r="ITW577" s="108"/>
      <c r="ITX577" s="108"/>
      <c r="ITY577" s="108"/>
      <c r="ITZ577" s="108"/>
      <c r="IUA577" s="108"/>
      <c r="IUB577" s="108"/>
      <c r="IUC577" s="108"/>
      <c r="IUD577" s="108"/>
      <c r="IUE577" s="108"/>
      <c r="IUF577" s="108"/>
      <c r="IUG577" s="108"/>
      <c r="IUH577" s="108"/>
      <c r="IUI577" s="108"/>
      <c r="IUJ577" s="108"/>
      <c r="IUK577" s="108"/>
      <c r="IUL577" s="108"/>
      <c r="IUM577" s="108"/>
      <c r="IUN577" s="108"/>
      <c r="IUO577" s="108"/>
      <c r="IUP577" s="108"/>
      <c r="IUQ577" s="108"/>
      <c r="IUR577" s="108"/>
      <c r="IUS577" s="108"/>
      <c r="IUT577" s="108"/>
      <c r="IUU577" s="108"/>
      <c r="IUV577" s="108"/>
      <c r="IUW577" s="108"/>
      <c r="IUX577" s="108"/>
      <c r="IUY577" s="108"/>
      <c r="IUZ577" s="108"/>
      <c r="IVA577" s="108"/>
      <c r="IVB577" s="108"/>
      <c r="IVC577" s="108"/>
      <c r="IVD577" s="108"/>
      <c r="IVE577" s="108"/>
      <c r="IVF577" s="108"/>
      <c r="IVG577" s="108"/>
      <c r="IVH577" s="108"/>
      <c r="IVI577" s="108"/>
      <c r="IVJ577" s="108"/>
      <c r="IVK577" s="108"/>
      <c r="IVL577" s="108"/>
      <c r="IVM577" s="108"/>
      <c r="IVN577" s="108"/>
      <c r="IVO577" s="108"/>
      <c r="IVP577" s="108"/>
      <c r="IVQ577" s="108"/>
      <c r="IVR577" s="108"/>
      <c r="IVS577" s="108"/>
      <c r="IVT577" s="108"/>
      <c r="IVU577" s="108"/>
      <c r="IVV577" s="108"/>
      <c r="IVW577" s="108"/>
      <c r="IVX577" s="108"/>
      <c r="IVY577" s="108"/>
      <c r="IVZ577" s="108"/>
      <c r="IWA577" s="108"/>
      <c r="IWB577" s="108"/>
      <c r="IWC577" s="108"/>
      <c r="IWD577" s="108"/>
      <c r="IWE577" s="108"/>
      <c r="IWF577" s="108"/>
      <c r="IWG577" s="108"/>
      <c r="IWH577" s="108"/>
      <c r="IWI577" s="108"/>
      <c r="IWJ577" s="108"/>
      <c r="IWK577" s="108"/>
      <c r="IWL577" s="108"/>
      <c r="IWM577" s="108"/>
      <c r="IWN577" s="108"/>
      <c r="IWO577" s="108"/>
      <c r="IWP577" s="108"/>
      <c r="IWQ577" s="108"/>
      <c r="IWR577" s="108"/>
      <c r="IWS577" s="108"/>
      <c r="IWT577" s="108"/>
      <c r="IWU577" s="108"/>
      <c r="IWV577" s="108"/>
      <c r="IWW577" s="108"/>
      <c r="IWX577" s="108"/>
      <c r="IWY577" s="108"/>
      <c r="IWZ577" s="108"/>
      <c r="IXA577" s="108"/>
      <c r="IXB577" s="108"/>
      <c r="IXC577" s="108"/>
      <c r="IXD577" s="108"/>
      <c r="IXE577" s="108"/>
      <c r="IXF577" s="108"/>
      <c r="IXG577" s="108"/>
      <c r="IXH577" s="108"/>
      <c r="IXI577" s="108"/>
      <c r="IXJ577" s="108"/>
      <c r="IXK577" s="108"/>
      <c r="IXL577" s="108"/>
      <c r="IXM577" s="108"/>
      <c r="IXN577" s="108"/>
      <c r="IXO577" s="108"/>
      <c r="IXP577" s="108"/>
      <c r="IXQ577" s="108"/>
      <c r="IXR577" s="108"/>
      <c r="IXS577" s="108"/>
      <c r="IXT577" s="108"/>
      <c r="IXU577" s="108"/>
      <c r="IXV577" s="108"/>
      <c r="IXW577" s="108"/>
      <c r="IXX577" s="108"/>
      <c r="IXY577" s="108"/>
      <c r="IXZ577" s="108"/>
      <c r="IYA577" s="108"/>
      <c r="IYB577" s="108"/>
      <c r="IYC577" s="108"/>
      <c r="IYD577" s="108"/>
      <c r="IYE577" s="108"/>
      <c r="IYF577" s="108"/>
      <c r="IYG577" s="108"/>
      <c r="IYH577" s="108"/>
      <c r="IYI577" s="108"/>
      <c r="IYJ577" s="108"/>
      <c r="IYK577" s="108"/>
      <c r="IYL577" s="108"/>
      <c r="IYM577" s="108"/>
      <c r="IYN577" s="108"/>
      <c r="IYO577" s="108"/>
      <c r="IYP577" s="108"/>
      <c r="IYQ577" s="108"/>
      <c r="IYR577" s="108"/>
      <c r="IYS577" s="108"/>
      <c r="IYT577" s="108"/>
      <c r="IYU577" s="108"/>
      <c r="IYV577" s="108"/>
      <c r="IYW577" s="108"/>
      <c r="IYX577" s="108"/>
      <c r="IYY577" s="108"/>
      <c r="IYZ577" s="108"/>
      <c r="IZA577" s="108"/>
      <c r="IZB577" s="108"/>
      <c r="IZC577" s="108"/>
      <c r="IZD577" s="108"/>
      <c r="IZE577" s="108"/>
      <c r="IZF577" s="108"/>
      <c r="IZG577" s="108"/>
      <c r="IZH577" s="108"/>
      <c r="IZI577" s="108"/>
      <c r="IZJ577" s="108"/>
      <c r="IZK577" s="108"/>
      <c r="IZL577" s="108"/>
      <c r="IZM577" s="108"/>
      <c r="IZN577" s="108"/>
      <c r="IZO577" s="108"/>
      <c r="IZP577" s="108"/>
      <c r="IZQ577" s="108"/>
      <c r="IZR577" s="108"/>
      <c r="IZS577" s="108"/>
      <c r="IZT577" s="108"/>
      <c r="IZU577" s="108"/>
      <c r="IZV577" s="108"/>
      <c r="IZW577" s="108"/>
      <c r="IZX577" s="108"/>
      <c r="IZY577" s="108"/>
      <c r="IZZ577" s="108"/>
      <c r="JAA577" s="108"/>
      <c r="JAB577" s="108"/>
      <c r="JAC577" s="108"/>
      <c r="JAD577" s="108"/>
      <c r="JAE577" s="108"/>
      <c r="JAF577" s="108"/>
      <c r="JAG577" s="108"/>
      <c r="JAH577" s="108"/>
      <c r="JAI577" s="108"/>
      <c r="JAJ577" s="108"/>
      <c r="JAK577" s="108"/>
      <c r="JAL577" s="108"/>
      <c r="JAM577" s="108"/>
      <c r="JAN577" s="108"/>
      <c r="JAO577" s="108"/>
      <c r="JAP577" s="108"/>
      <c r="JAQ577" s="108"/>
      <c r="JAR577" s="108"/>
      <c r="JAS577" s="108"/>
      <c r="JAT577" s="108"/>
      <c r="JAU577" s="108"/>
      <c r="JAV577" s="108"/>
      <c r="JAW577" s="108"/>
      <c r="JAX577" s="108"/>
      <c r="JAY577" s="108"/>
      <c r="JAZ577" s="108"/>
      <c r="JBA577" s="108"/>
      <c r="JBB577" s="108"/>
      <c r="JBC577" s="108"/>
      <c r="JBD577" s="108"/>
      <c r="JBE577" s="108"/>
      <c r="JBF577" s="108"/>
      <c r="JBG577" s="108"/>
      <c r="JBH577" s="108"/>
      <c r="JBI577" s="108"/>
      <c r="JBJ577" s="108"/>
      <c r="JBK577" s="108"/>
      <c r="JBL577" s="108"/>
      <c r="JBM577" s="108"/>
      <c r="JBN577" s="108"/>
      <c r="JBO577" s="108"/>
      <c r="JBP577" s="108"/>
      <c r="JBQ577" s="108"/>
      <c r="JBR577" s="108"/>
      <c r="JBS577" s="108"/>
      <c r="JBT577" s="108"/>
      <c r="JBU577" s="108"/>
      <c r="JBV577" s="108"/>
      <c r="JBW577" s="108"/>
      <c r="JBX577" s="108"/>
      <c r="JBY577" s="108"/>
      <c r="JBZ577" s="108"/>
      <c r="JCA577" s="108"/>
      <c r="JCB577" s="108"/>
      <c r="JCC577" s="108"/>
      <c r="JCD577" s="108"/>
      <c r="JCE577" s="108"/>
      <c r="JCF577" s="108"/>
      <c r="JCG577" s="108"/>
      <c r="JCH577" s="108"/>
      <c r="JCI577" s="108"/>
      <c r="JCJ577" s="108"/>
      <c r="JCK577" s="108"/>
      <c r="JCL577" s="108"/>
      <c r="JCM577" s="108"/>
      <c r="JCN577" s="108"/>
      <c r="JCO577" s="108"/>
      <c r="JCP577" s="108"/>
      <c r="JCQ577" s="108"/>
      <c r="JCR577" s="108"/>
      <c r="JCS577" s="108"/>
      <c r="JCT577" s="108"/>
      <c r="JCU577" s="108"/>
      <c r="JCV577" s="108"/>
      <c r="JCW577" s="108"/>
      <c r="JCX577" s="108"/>
      <c r="JCY577" s="108"/>
      <c r="JCZ577" s="108"/>
      <c r="JDA577" s="108"/>
      <c r="JDB577" s="108"/>
      <c r="JDC577" s="108"/>
      <c r="JDD577" s="108"/>
      <c r="JDE577" s="108"/>
      <c r="JDF577" s="108"/>
      <c r="JDG577" s="108"/>
      <c r="JDH577" s="108"/>
      <c r="JDI577" s="108"/>
      <c r="JDJ577" s="108"/>
      <c r="JDK577" s="108"/>
      <c r="JDL577" s="108"/>
      <c r="JDM577" s="108"/>
      <c r="JDN577" s="108"/>
      <c r="JDO577" s="108"/>
      <c r="JDP577" s="108"/>
      <c r="JDQ577" s="108"/>
      <c r="JDR577" s="108"/>
      <c r="JDS577" s="108"/>
      <c r="JDT577" s="108"/>
      <c r="JDU577" s="108"/>
      <c r="JDV577" s="108"/>
      <c r="JDW577" s="108"/>
      <c r="JDX577" s="108"/>
      <c r="JDY577" s="108"/>
      <c r="JDZ577" s="108"/>
      <c r="JEA577" s="108"/>
      <c r="JEB577" s="108"/>
      <c r="JEC577" s="108"/>
      <c r="JED577" s="108"/>
      <c r="JEE577" s="108"/>
      <c r="JEF577" s="108"/>
      <c r="JEG577" s="108"/>
      <c r="JEH577" s="108"/>
      <c r="JEI577" s="108"/>
      <c r="JEJ577" s="108"/>
      <c r="JEK577" s="108"/>
      <c r="JEL577" s="108"/>
      <c r="JEM577" s="108"/>
      <c r="JEN577" s="108"/>
      <c r="JEO577" s="108"/>
      <c r="JEP577" s="108"/>
      <c r="JEQ577" s="108"/>
      <c r="JER577" s="108"/>
      <c r="JES577" s="108"/>
      <c r="JET577" s="108"/>
      <c r="JEU577" s="108"/>
      <c r="JEV577" s="108"/>
      <c r="JEW577" s="108"/>
      <c r="JEX577" s="108"/>
      <c r="JEY577" s="108"/>
      <c r="JEZ577" s="108"/>
      <c r="JFA577" s="108"/>
      <c r="JFB577" s="108"/>
      <c r="JFC577" s="108"/>
      <c r="JFD577" s="108"/>
      <c r="JFE577" s="108"/>
      <c r="JFF577" s="108"/>
      <c r="JFG577" s="108"/>
      <c r="JFH577" s="108"/>
      <c r="JFI577" s="108"/>
      <c r="JFJ577" s="108"/>
      <c r="JFK577" s="108"/>
      <c r="JFL577" s="108"/>
      <c r="JFM577" s="108"/>
      <c r="JFN577" s="108"/>
      <c r="JFO577" s="108"/>
      <c r="JFP577" s="108"/>
      <c r="JFQ577" s="108"/>
      <c r="JFR577" s="108"/>
      <c r="JFS577" s="108"/>
      <c r="JFT577" s="108"/>
      <c r="JFU577" s="108"/>
      <c r="JFV577" s="108"/>
      <c r="JFW577" s="108"/>
      <c r="JFX577" s="108"/>
      <c r="JFY577" s="108"/>
      <c r="JFZ577" s="108"/>
      <c r="JGA577" s="108"/>
      <c r="JGB577" s="108"/>
      <c r="JGC577" s="108"/>
      <c r="JGD577" s="108"/>
      <c r="JGE577" s="108"/>
      <c r="JGF577" s="108"/>
      <c r="JGG577" s="108"/>
      <c r="JGH577" s="108"/>
      <c r="JGI577" s="108"/>
      <c r="JGJ577" s="108"/>
      <c r="JGK577" s="108"/>
      <c r="JGL577" s="108"/>
      <c r="JGM577" s="108"/>
      <c r="JGN577" s="108"/>
      <c r="JGO577" s="108"/>
      <c r="JGP577" s="108"/>
      <c r="JGQ577" s="108"/>
      <c r="JGR577" s="108"/>
      <c r="JGS577" s="108"/>
      <c r="JGT577" s="108"/>
      <c r="JGU577" s="108"/>
      <c r="JGV577" s="108"/>
      <c r="JGW577" s="108"/>
      <c r="JGX577" s="108"/>
      <c r="JGY577" s="108"/>
      <c r="JGZ577" s="108"/>
      <c r="JHA577" s="108"/>
      <c r="JHB577" s="108"/>
      <c r="JHC577" s="108"/>
      <c r="JHD577" s="108"/>
      <c r="JHE577" s="108"/>
      <c r="JHF577" s="108"/>
      <c r="JHG577" s="108"/>
      <c r="JHH577" s="108"/>
      <c r="JHI577" s="108"/>
      <c r="JHJ577" s="108"/>
      <c r="JHK577" s="108"/>
      <c r="JHL577" s="108"/>
      <c r="JHM577" s="108"/>
      <c r="JHN577" s="108"/>
      <c r="JHO577" s="108"/>
      <c r="JHP577" s="108"/>
      <c r="JHQ577" s="108"/>
      <c r="JHR577" s="108"/>
      <c r="JHS577" s="108"/>
      <c r="JHT577" s="108"/>
      <c r="JHU577" s="108"/>
      <c r="JHV577" s="108"/>
      <c r="JHW577" s="108"/>
      <c r="JHX577" s="108"/>
      <c r="JHY577" s="108"/>
      <c r="JHZ577" s="108"/>
      <c r="JIA577" s="108"/>
      <c r="JIB577" s="108"/>
      <c r="JIC577" s="108"/>
      <c r="JID577" s="108"/>
      <c r="JIE577" s="108"/>
      <c r="JIF577" s="108"/>
      <c r="JIG577" s="108"/>
      <c r="JIH577" s="108"/>
      <c r="JII577" s="108"/>
      <c r="JIJ577" s="108"/>
      <c r="JIK577" s="108"/>
      <c r="JIL577" s="108"/>
      <c r="JIM577" s="108"/>
      <c r="JIN577" s="108"/>
      <c r="JIO577" s="108"/>
      <c r="JIP577" s="108"/>
      <c r="JIQ577" s="108"/>
      <c r="JIR577" s="108"/>
      <c r="JIS577" s="108"/>
      <c r="JIT577" s="108"/>
      <c r="JIU577" s="108"/>
      <c r="JIV577" s="108"/>
      <c r="JIW577" s="108"/>
      <c r="JIX577" s="108"/>
      <c r="JIY577" s="108"/>
      <c r="JIZ577" s="108"/>
      <c r="JJA577" s="108"/>
      <c r="JJB577" s="108"/>
      <c r="JJC577" s="108"/>
      <c r="JJD577" s="108"/>
      <c r="JJE577" s="108"/>
      <c r="JJF577" s="108"/>
      <c r="JJG577" s="108"/>
      <c r="JJH577" s="108"/>
      <c r="JJI577" s="108"/>
      <c r="JJJ577" s="108"/>
      <c r="JJK577" s="108"/>
      <c r="JJL577" s="108"/>
      <c r="JJM577" s="108"/>
      <c r="JJN577" s="108"/>
      <c r="JJO577" s="108"/>
      <c r="JJP577" s="108"/>
      <c r="JJQ577" s="108"/>
      <c r="JJR577" s="108"/>
      <c r="JJS577" s="108"/>
      <c r="JJT577" s="108"/>
      <c r="JJU577" s="108"/>
      <c r="JJV577" s="108"/>
      <c r="JJW577" s="108"/>
      <c r="JJX577" s="108"/>
      <c r="JJY577" s="108"/>
      <c r="JJZ577" s="108"/>
      <c r="JKA577" s="108"/>
      <c r="JKB577" s="108"/>
      <c r="JKC577" s="108"/>
      <c r="JKD577" s="108"/>
      <c r="JKE577" s="108"/>
      <c r="JKF577" s="108"/>
      <c r="JKG577" s="108"/>
      <c r="JKH577" s="108"/>
      <c r="JKI577" s="108"/>
      <c r="JKJ577" s="108"/>
      <c r="JKK577" s="108"/>
      <c r="JKL577" s="108"/>
      <c r="JKM577" s="108"/>
      <c r="JKN577" s="108"/>
      <c r="JKO577" s="108"/>
      <c r="JKP577" s="108"/>
      <c r="JKQ577" s="108"/>
      <c r="JKR577" s="108"/>
      <c r="JKS577" s="108"/>
      <c r="JKT577" s="108"/>
      <c r="JKU577" s="108"/>
      <c r="JKV577" s="108"/>
      <c r="JKW577" s="108"/>
      <c r="JKX577" s="108"/>
      <c r="JKY577" s="108"/>
      <c r="JKZ577" s="108"/>
      <c r="JLA577" s="108"/>
      <c r="JLB577" s="108"/>
      <c r="JLC577" s="108"/>
      <c r="JLD577" s="108"/>
      <c r="JLE577" s="108"/>
      <c r="JLF577" s="108"/>
      <c r="JLG577" s="108"/>
      <c r="JLH577" s="108"/>
      <c r="JLI577" s="108"/>
      <c r="JLJ577" s="108"/>
      <c r="JLK577" s="108"/>
      <c r="JLL577" s="108"/>
      <c r="JLM577" s="108"/>
      <c r="JLN577" s="108"/>
      <c r="JLO577" s="108"/>
      <c r="JLP577" s="108"/>
      <c r="JLQ577" s="108"/>
      <c r="JLR577" s="108"/>
      <c r="JLS577" s="108"/>
      <c r="JLT577" s="108"/>
      <c r="JLU577" s="108"/>
      <c r="JLV577" s="108"/>
      <c r="JLW577" s="108"/>
      <c r="JLX577" s="108"/>
      <c r="JLY577" s="108"/>
      <c r="JLZ577" s="108"/>
      <c r="JMA577" s="108"/>
      <c r="JMB577" s="108"/>
      <c r="JMC577" s="108"/>
      <c r="JMD577" s="108"/>
      <c r="JME577" s="108"/>
      <c r="JMF577" s="108"/>
      <c r="JMG577" s="108"/>
      <c r="JMH577" s="108"/>
      <c r="JMI577" s="108"/>
      <c r="JMJ577" s="108"/>
      <c r="JMK577" s="108"/>
      <c r="JML577" s="108"/>
      <c r="JMM577" s="108"/>
      <c r="JMN577" s="108"/>
      <c r="JMO577" s="108"/>
      <c r="JMP577" s="108"/>
      <c r="JMQ577" s="108"/>
      <c r="JMR577" s="108"/>
      <c r="JMS577" s="108"/>
      <c r="JMT577" s="108"/>
      <c r="JMU577" s="108"/>
      <c r="JMV577" s="108"/>
      <c r="JMW577" s="108"/>
      <c r="JMX577" s="108"/>
      <c r="JMY577" s="108"/>
      <c r="JMZ577" s="108"/>
      <c r="JNA577" s="108"/>
      <c r="JNB577" s="108"/>
      <c r="JNC577" s="108"/>
      <c r="JND577" s="108"/>
      <c r="JNE577" s="108"/>
      <c r="JNF577" s="108"/>
      <c r="JNG577" s="108"/>
      <c r="JNH577" s="108"/>
      <c r="JNI577" s="108"/>
      <c r="JNJ577" s="108"/>
      <c r="JNK577" s="108"/>
      <c r="JNL577" s="108"/>
      <c r="JNM577" s="108"/>
      <c r="JNN577" s="108"/>
      <c r="JNO577" s="108"/>
      <c r="JNP577" s="108"/>
      <c r="JNQ577" s="108"/>
      <c r="JNR577" s="108"/>
      <c r="JNS577" s="108"/>
      <c r="JNT577" s="108"/>
      <c r="JNU577" s="108"/>
      <c r="JNV577" s="108"/>
      <c r="JNW577" s="108"/>
      <c r="JNX577" s="108"/>
      <c r="JNY577" s="108"/>
      <c r="JNZ577" s="108"/>
      <c r="JOA577" s="108"/>
      <c r="JOB577" s="108"/>
      <c r="JOC577" s="108"/>
      <c r="JOD577" s="108"/>
      <c r="JOE577" s="108"/>
      <c r="JOF577" s="108"/>
      <c r="JOG577" s="108"/>
      <c r="JOH577" s="108"/>
      <c r="JOI577" s="108"/>
      <c r="JOJ577" s="108"/>
      <c r="JOK577" s="108"/>
      <c r="JOL577" s="108"/>
      <c r="JOM577" s="108"/>
      <c r="JON577" s="108"/>
      <c r="JOO577" s="108"/>
      <c r="JOP577" s="108"/>
      <c r="JOQ577" s="108"/>
      <c r="JOR577" s="108"/>
      <c r="JOS577" s="108"/>
      <c r="JOT577" s="108"/>
      <c r="JOU577" s="108"/>
      <c r="JOV577" s="108"/>
      <c r="JOW577" s="108"/>
      <c r="JOX577" s="108"/>
      <c r="JOY577" s="108"/>
      <c r="JOZ577" s="108"/>
      <c r="JPA577" s="108"/>
      <c r="JPB577" s="108"/>
      <c r="JPC577" s="108"/>
      <c r="JPD577" s="108"/>
      <c r="JPE577" s="108"/>
      <c r="JPF577" s="108"/>
      <c r="JPG577" s="108"/>
      <c r="JPH577" s="108"/>
      <c r="JPI577" s="108"/>
      <c r="JPJ577" s="108"/>
      <c r="JPK577" s="108"/>
      <c r="JPL577" s="108"/>
      <c r="JPM577" s="108"/>
      <c r="JPN577" s="108"/>
      <c r="JPO577" s="108"/>
      <c r="JPP577" s="108"/>
      <c r="JPQ577" s="108"/>
      <c r="JPR577" s="108"/>
      <c r="JPS577" s="108"/>
      <c r="JPT577" s="108"/>
      <c r="JPU577" s="108"/>
      <c r="JPV577" s="108"/>
      <c r="JPW577" s="108"/>
      <c r="JPX577" s="108"/>
      <c r="JPY577" s="108"/>
      <c r="JPZ577" s="108"/>
      <c r="JQA577" s="108"/>
      <c r="JQB577" s="108"/>
      <c r="JQC577" s="108"/>
      <c r="JQD577" s="108"/>
      <c r="JQE577" s="108"/>
      <c r="JQF577" s="108"/>
      <c r="JQG577" s="108"/>
      <c r="JQH577" s="108"/>
      <c r="JQI577" s="108"/>
      <c r="JQJ577" s="108"/>
      <c r="JQK577" s="108"/>
      <c r="JQL577" s="108"/>
      <c r="JQM577" s="108"/>
      <c r="JQN577" s="108"/>
      <c r="JQO577" s="108"/>
      <c r="JQP577" s="108"/>
      <c r="JQQ577" s="108"/>
      <c r="JQR577" s="108"/>
      <c r="JQS577" s="108"/>
      <c r="JQT577" s="108"/>
      <c r="JQU577" s="108"/>
      <c r="JQV577" s="108"/>
      <c r="JQW577" s="108"/>
      <c r="JQX577" s="108"/>
      <c r="JQY577" s="108"/>
      <c r="JQZ577" s="108"/>
      <c r="JRA577" s="108"/>
      <c r="JRB577" s="108"/>
      <c r="JRC577" s="108"/>
      <c r="JRD577" s="108"/>
      <c r="JRE577" s="108"/>
      <c r="JRF577" s="108"/>
      <c r="JRG577" s="108"/>
      <c r="JRH577" s="108"/>
      <c r="JRI577" s="108"/>
      <c r="JRJ577" s="108"/>
      <c r="JRK577" s="108"/>
      <c r="JRL577" s="108"/>
      <c r="JRM577" s="108"/>
      <c r="JRN577" s="108"/>
      <c r="JRO577" s="108"/>
      <c r="JRP577" s="108"/>
      <c r="JRQ577" s="108"/>
      <c r="JRR577" s="108"/>
      <c r="JRS577" s="108"/>
      <c r="JRT577" s="108"/>
      <c r="JRU577" s="108"/>
      <c r="JRV577" s="108"/>
      <c r="JRW577" s="108"/>
      <c r="JRX577" s="108"/>
      <c r="JRY577" s="108"/>
      <c r="JRZ577" s="108"/>
      <c r="JSA577" s="108"/>
      <c r="JSB577" s="108"/>
      <c r="JSC577" s="108"/>
      <c r="JSD577" s="108"/>
      <c r="JSE577" s="108"/>
      <c r="JSF577" s="108"/>
      <c r="JSG577" s="108"/>
      <c r="JSH577" s="108"/>
      <c r="JSI577" s="108"/>
      <c r="JSJ577" s="108"/>
      <c r="JSK577" s="108"/>
      <c r="JSL577" s="108"/>
      <c r="JSM577" s="108"/>
      <c r="JSN577" s="108"/>
      <c r="JSO577" s="108"/>
      <c r="JSP577" s="108"/>
      <c r="JSQ577" s="108"/>
      <c r="JSR577" s="108"/>
      <c r="JSS577" s="108"/>
      <c r="JST577" s="108"/>
      <c r="JSU577" s="108"/>
      <c r="JSV577" s="108"/>
      <c r="JSW577" s="108"/>
      <c r="JSX577" s="108"/>
      <c r="JSY577" s="108"/>
      <c r="JSZ577" s="108"/>
      <c r="JTA577" s="108"/>
      <c r="JTB577" s="108"/>
      <c r="JTC577" s="108"/>
      <c r="JTD577" s="108"/>
      <c r="JTE577" s="108"/>
      <c r="JTF577" s="108"/>
      <c r="JTG577" s="108"/>
      <c r="JTH577" s="108"/>
      <c r="JTI577" s="108"/>
      <c r="JTJ577" s="108"/>
      <c r="JTK577" s="108"/>
      <c r="JTL577" s="108"/>
      <c r="JTM577" s="108"/>
      <c r="JTN577" s="108"/>
      <c r="JTO577" s="108"/>
      <c r="JTP577" s="108"/>
      <c r="JTQ577" s="108"/>
      <c r="JTR577" s="108"/>
      <c r="JTS577" s="108"/>
      <c r="JTT577" s="108"/>
      <c r="JTU577" s="108"/>
      <c r="JTV577" s="108"/>
      <c r="JTW577" s="108"/>
      <c r="JTX577" s="108"/>
      <c r="JTY577" s="108"/>
      <c r="JTZ577" s="108"/>
      <c r="JUA577" s="108"/>
      <c r="JUB577" s="108"/>
      <c r="JUC577" s="108"/>
      <c r="JUD577" s="108"/>
      <c r="JUE577" s="108"/>
      <c r="JUF577" s="108"/>
      <c r="JUG577" s="108"/>
      <c r="JUH577" s="108"/>
      <c r="JUI577" s="108"/>
      <c r="JUJ577" s="108"/>
      <c r="JUK577" s="108"/>
      <c r="JUL577" s="108"/>
      <c r="JUM577" s="108"/>
      <c r="JUN577" s="108"/>
      <c r="JUO577" s="108"/>
      <c r="JUP577" s="108"/>
      <c r="JUQ577" s="108"/>
      <c r="JUR577" s="108"/>
      <c r="JUS577" s="108"/>
      <c r="JUT577" s="108"/>
      <c r="JUU577" s="108"/>
      <c r="JUV577" s="108"/>
      <c r="JUW577" s="108"/>
      <c r="JUX577" s="108"/>
      <c r="JUY577" s="108"/>
      <c r="JUZ577" s="108"/>
      <c r="JVA577" s="108"/>
      <c r="JVB577" s="108"/>
      <c r="JVC577" s="108"/>
      <c r="JVD577" s="108"/>
      <c r="JVE577" s="108"/>
      <c r="JVF577" s="108"/>
      <c r="JVG577" s="108"/>
      <c r="JVH577" s="108"/>
      <c r="JVI577" s="108"/>
      <c r="JVJ577" s="108"/>
      <c r="JVK577" s="108"/>
      <c r="JVL577" s="108"/>
      <c r="JVM577" s="108"/>
      <c r="JVN577" s="108"/>
      <c r="JVO577" s="108"/>
      <c r="JVP577" s="108"/>
      <c r="JVQ577" s="108"/>
      <c r="JVR577" s="108"/>
      <c r="JVS577" s="108"/>
      <c r="JVT577" s="108"/>
      <c r="JVU577" s="108"/>
      <c r="JVV577" s="108"/>
      <c r="JVW577" s="108"/>
      <c r="JVX577" s="108"/>
      <c r="JVY577" s="108"/>
      <c r="JVZ577" s="108"/>
      <c r="JWA577" s="108"/>
      <c r="JWB577" s="108"/>
      <c r="JWC577" s="108"/>
      <c r="JWD577" s="108"/>
      <c r="JWE577" s="108"/>
      <c r="JWF577" s="108"/>
      <c r="JWG577" s="108"/>
      <c r="JWH577" s="108"/>
      <c r="JWI577" s="108"/>
      <c r="JWJ577" s="108"/>
      <c r="JWK577" s="108"/>
      <c r="JWL577" s="108"/>
      <c r="JWM577" s="108"/>
      <c r="JWN577" s="108"/>
      <c r="JWO577" s="108"/>
      <c r="JWP577" s="108"/>
      <c r="JWQ577" s="108"/>
      <c r="JWR577" s="108"/>
      <c r="JWS577" s="108"/>
      <c r="JWT577" s="108"/>
      <c r="JWU577" s="108"/>
      <c r="JWV577" s="108"/>
      <c r="JWW577" s="108"/>
      <c r="JWX577" s="108"/>
      <c r="JWY577" s="108"/>
      <c r="JWZ577" s="108"/>
      <c r="JXA577" s="108"/>
      <c r="JXB577" s="108"/>
      <c r="JXC577" s="108"/>
      <c r="JXD577" s="108"/>
      <c r="JXE577" s="108"/>
      <c r="JXF577" s="108"/>
      <c r="JXG577" s="108"/>
      <c r="JXH577" s="108"/>
      <c r="JXI577" s="108"/>
      <c r="JXJ577" s="108"/>
      <c r="JXK577" s="108"/>
      <c r="JXL577" s="108"/>
      <c r="JXM577" s="108"/>
      <c r="JXN577" s="108"/>
      <c r="JXO577" s="108"/>
      <c r="JXP577" s="108"/>
      <c r="JXQ577" s="108"/>
      <c r="JXR577" s="108"/>
      <c r="JXS577" s="108"/>
      <c r="JXT577" s="108"/>
      <c r="JXU577" s="108"/>
      <c r="JXV577" s="108"/>
      <c r="JXW577" s="108"/>
      <c r="JXX577" s="108"/>
      <c r="JXY577" s="108"/>
      <c r="JXZ577" s="108"/>
      <c r="JYA577" s="108"/>
      <c r="JYB577" s="108"/>
      <c r="JYC577" s="108"/>
      <c r="JYD577" s="108"/>
      <c r="JYE577" s="108"/>
      <c r="JYF577" s="108"/>
      <c r="JYG577" s="108"/>
      <c r="JYH577" s="108"/>
      <c r="JYI577" s="108"/>
      <c r="JYJ577" s="108"/>
      <c r="JYK577" s="108"/>
      <c r="JYL577" s="108"/>
      <c r="JYM577" s="108"/>
      <c r="JYN577" s="108"/>
      <c r="JYO577" s="108"/>
      <c r="JYP577" s="108"/>
      <c r="JYQ577" s="108"/>
      <c r="JYR577" s="108"/>
      <c r="JYS577" s="108"/>
      <c r="JYT577" s="108"/>
      <c r="JYU577" s="108"/>
      <c r="JYV577" s="108"/>
      <c r="JYW577" s="108"/>
      <c r="JYX577" s="108"/>
      <c r="JYY577" s="108"/>
      <c r="JYZ577" s="108"/>
      <c r="JZA577" s="108"/>
      <c r="JZB577" s="108"/>
      <c r="JZC577" s="108"/>
      <c r="JZD577" s="108"/>
      <c r="JZE577" s="108"/>
      <c r="JZF577" s="108"/>
      <c r="JZG577" s="108"/>
      <c r="JZH577" s="108"/>
      <c r="JZI577" s="108"/>
      <c r="JZJ577" s="108"/>
      <c r="JZK577" s="108"/>
      <c r="JZL577" s="108"/>
      <c r="JZM577" s="108"/>
      <c r="JZN577" s="108"/>
      <c r="JZO577" s="108"/>
      <c r="JZP577" s="108"/>
      <c r="JZQ577" s="108"/>
      <c r="JZR577" s="108"/>
      <c r="JZS577" s="108"/>
      <c r="JZT577" s="108"/>
      <c r="JZU577" s="108"/>
      <c r="JZV577" s="108"/>
      <c r="JZW577" s="108"/>
      <c r="JZX577" s="108"/>
      <c r="JZY577" s="108"/>
      <c r="JZZ577" s="108"/>
      <c r="KAA577" s="108"/>
      <c r="KAB577" s="108"/>
      <c r="KAC577" s="108"/>
      <c r="KAD577" s="108"/>
      <c r="KAE577" s="108"/>
      <c r="KAF577" s="108"/>
      <c r="KAG577" s="108"/>
      <c r="KAH577" s="108"/>
      <c r="KAI577" s="108"/>
      <c r="KAJ577" s="108"/>
      <c r="KAK577" s="108"/>
      <c r="KAL577" s="108"/>
      <c r="KAM577" s="108"/>
      <c r="KAN577" s="108"/>
      <c r="KAO577" s="108"/>
      <c r="KAP577" s="108"/>
      <c r="KAQ577" s="108"/>
      <c r="KAR577" s="108"/>
      <c r="KAS577" s="108"/>
      <c r="KAT577" s="108"/>
      <c r="KAU577" s="108"/>
      <c r="KAV577" s="108"/>
      <c r="KAW577" s="108"/>
      <c r="KAX577" s="108"/>
      <c r="KAY577" s="108"/>
      <c r="KAZ577" s="108"/>
      <c r="KBA577" s="108"/>
      <c r="KBB577" s="108"/>
      <c r="KBC577" s="108"/>
      <c r="KBD577" s="108"/>
      <c r="KBE577" s="108"/>
      <c r="KBF577" s="108"/>
      <c r="KBG577" s="108"/>
      <c r="KBH577" s="108"/>
      <c r="KBI577" s="108"/>
      <c r="KBJ577" s="108"/>
      <c r="KBK577" s="108"/>
      <c r="KBL577" s="108"/>
      <c r="KBM577" s="108"/>
      <c r="KBN577" s="108"/>
      <c r="KBO577" s="108"/>
      <c r="KBP577" s="108"/>
      <c r="KBQ577" s="108"/>
      <c r="KBR577" s="108"/>
      <c r="KBS577" s="108"/>
      <c r="KBT577" s="108"/>
      <c r="KBU577" s="108"/>
      <c r="KBV577" s="108"/>
      <c r="KBW577" s="108"/>
      <c r="KBX577" s="108"/>
      <c r="KBY577" s="108"/>
      <c r="KBZ577" s="108"/>
      <c r="KCA577" s="108"/>
      <c r="KCB577" s="108"/>
      <c r="KCC577" s="108"/>
      <c r="KCD577" s="108"/>
      <c r="KCE577" s="108"/>
      <c r="KCF577" s="108"/>
      <c r="KCG577" s="108"/>
      <c r="KCH577" s="108"/>
      <c r="KCI577" s="108"/>
      <c r="KCJ577" s="108"/>
      <c r="KCK577" s="108"/>
      <c r="KCL577" s="108"/>
      <c r="KCM577" s="108"/>
      <c r="KCN577" s="108"/>
      <c r="KCO577" s="108"/>
      <c r="KCP577" s="108"/>
      <c r="KCQ577" s="108"/>
      <c r="KCR577" s="108"/>
      <c r="KCS577" s="108"/>
      <c r="KCT577" s="108"/>
      <c r="KCU577" s="108"/>
      <c r="KCV577" s="108"/>
      <c r="KCW577" s="108"/>
      <c r="KCX577" s="108"/>
      <c r="KCY577" s="108"/>
      <c r="KCZ577" s="108"/>
      <c r="KDA577" s="108"/>
      <c r="KDB577" s="108"/>
      <c r="KDC577" s="108"/>
      <c r="KDD577" s="108"/>
      <c r="KDE577" s="108"/>
      <c r="KDF577" s="108"/>
      <c r="KDG577" s="108"/>
      <c r="KDH577" s="108"/>
      <c r="KDI577" s="108"/>
      <c r="KDJ577" s="108"/>
      <c r="KDK577" s="108"/>
      <c r="KDL577" s="108"/>
      <c r="KDM577" s="108"/>
      <c r="KDN577" s="108"/>
      <c r="KDO577" s="108"/>
      <c r="KDP577" s="108"/>
      <c r="KDQ577" s="108"/>
      <c r="KDR577" s="108"/>
      <c r="KDS577" s="108"/>
      <c r="KDT577" s="108"/>
      <c r="KDU577" s="108"/>
      <c r="KDV577" s="108"/>
      <c r="KDW577" s="108"/>
      <c r="KDX577" s="108"/>
      <c r="KDY577" s="108"/>
      <c r="KDZ577" s="108"/>
      <c r="KEA577" s="108"/>
      <c r="KEB577" s="108"/>
      <c r="KEC577" s="108"/>
      <c r="KED577" s="108"/>
      <c r="KEE577" s="108"/>
      <c r="KEF577" s="108"/>
      <c r="KEG577" s="108"/>
      <c r="KEH577" s="108"/>
      <c r="KEI577" s="108"/>
      <c r="KEJ577" s="108"/>
      <c r="KEK577" s="108"/>
      <c r="KEL577" s="108"/>
      <c r="KEM577" s="108"/>
      <c r="KEN577" s="108"/>
      <c r="KEO577" s="108"/>
      <c r="KEP577" s="108"/>
      <c r="KEQ577" s="108"/>
      <c r="KER577" s="108"/>
      <c r="KES577" s="108"/>
      <c r="KET577" s="108"/>
      <c r="KEU577" s="108"/>
      <c r="KEV577" s="108"/>
      <c r="KEW577" s="108"/>
      <c r="KEX577" s="108"/>
      <c r="KEY577" s="108"/>
      <c r="KEZ577" s="108"/>
      <c r="KFA577" s="108"/>
      <c r="KFB577" s="108"/>
      <c r="KFC577" s="108"/>
      <c r="KFD577" s="108"/>
      <c r="KFE577" s="108"/>
      <c r="KFF577" s="108"/>
      <c r="KFG577" s="108"/>
      <c r="KFH577" s="108"/>
      <c r="KFI577" s="108"/>
      <c r="KFJ577" s="108"/>
      <c r="KFK577" s="108"/>
      <c r="KFL577" s="108"/>
      <c r="KFM577" s="108"/>
      <c r="KFN577" s="108"/>
      <c r="KFO577" s="108"/>
      <c r="KFP577" s="108"/>
      <c r="KFQ577" s="108"/>
      <c r="KFR577" s="108"/>
      <c r="KFS577" s="108"/>
      <c r="KFT577" s="108"/>
      <c r="KFU577" s="108"/>
      <c r="KFV577" s="108"/>
      <c r="KFW577" s="108"/>
      <c r="KFX577" s="108"/>
      <c r="KFY577" s="108"/>
      <c r="KFZ577" s="108"/>
      <c r="KGA577" s="108"/>
      <c r="KGB577" s="108"/>
      <c r="KGC577" s="108"/>
      <c r="KGD577" s="108"/>
      <c r="KGE577" s="108"/>
      <c r="KGF577" s="108"/>
      <c r="KGG577" s="108"/>
      <c r="KGH577" s="108"/>
      <c r="KGI577" s="108"/>
      <c r="KGJ577" s="108"/>
      <c r="KGK577" s="108"/>
      <c r="KGL577" s="108"/>
      <c r="KGM577" s="108"/>
      <c r="KGN577" s="108"/>
      <c r="KGO577" s="108"/>
      <c r="KGP577" s="108"/>
      <c r="KGQ577" s="108"/>
      <c r="KGR577" s="108"/>
      <c r="KGS577" s="108"/>
      <c r="KGT577" s="108"/>
      <c r="KGU577" s="108"/>
      <c r="KGV577" s="108"/>
      <c r="KGW577" s="108"/>
      <c r="KGX577" s="108"/>
      <c r="KGY577" s="108"/>
      <c r="KGZ577" s="108"/>
      <c r="KHA577" s="108"/>
      <c r="KHB577" s="108"/>
      <c r="KHC577" s="108"/>
      <c r="KHD577" s="108"/>
      <c r="KHE577" s="108"/>
      <c r="KHF577" s="108"/>
      <c r="KHG577" s="108"/>
      <c r="KHH577" s="108"/>
      <c r="KHI577" s="108"/>
      <c r="KHJ577" s="108"/>
      <c r="KHK577" s="108"/>
      <c r="KHL577" s="108"/>
      <c r="KHM577" s="108"/>
      <c r="KHN577" s="108"/>
      <c r="KHO577" s="108"/>
      <c r="KHP577" s="108"/>
      <c r="KHQ577" s="108"/>
      <c r="KHR577" s="108"/>
      <c r="KHS577" s="108"/>
      <c r="KHT577" s="108"/>
      <c r="KHU577" s="108"/>
      <c r="KHV577" s="108"/>
      <c r="KHW577" s="108"/>
      <c r="KHX577" s="108"/>
      <c r="KHY577" s="108"/>
      <c r="KHZ577" s="108"/>
      <c r="KIA577" s="108"/>
      <c r="KIB577" s="108"/>
      <c r="KIC577" s="108"/>
      <c r="KID577" s="108"/>
      <c r="KIE577" s="108"/>
      <c r="KIF577" s="108"/>
      <c r="KIG577" s="108"/>
      <c r="KIH577" s="108"/>
      <c r="KII577" s="108"/>
      <c r="KIJ577" s="108"/>
      <c r="KIK577" s="108"/>
      <c r="KIL577" s="108"/>
      <c r="KIM577" s="108"/>
      <c r="KIN577" s="108"/>
      <c r="KIO577" s="108"/>
      <c r="KIP577" s="108"/>
      <c r="KIQ577" s="108"/>
      <c r="KIR577" s="108"/>
      <c r="KIS577" s="108"/>
      <c r="KIT577" s="108"/>
      <c r="KIU577" s="108"/>
      <c r="KIV577" s="108"/>
      <c r="KIW577" s="108"/>
      <c r="KIX577" s="108"/>
      <c r="KIY577" s="108"/>
      <c r="KIZ577" s="108"/>
      <c r="KJA577" s="108"/>
      <c r="KJB577" s="108"/>
      <c r="KJC577" s="108"/>
      <c r="KJD577" s="108"/>
      <c r="KJE577" s="108"/>
      <c r="KJF577" s="108"/>
      <c r="KJG577" s="108"/>
      <c r="KJH577" s="108"/>
      <c r="KJI577" s="108"/>
      <c r="KJJ577" s="108"/>
      <c r="KJK577" s="108"/>
      <c r="KJL577" s="108"/>
      <c r="KJM577" s="108"/>
      <c r="KJN577" s="108"/>
      <c r="KJO577" s="108"/>
      <c r="KJP577" s="108"/>
      <c r="KJQ577" s="108"/>
      <c r="KJR577" s="108"/>
      <c r="KJS577" s="108"/>
      <c r="KJT577" s="108"/>
      <c r="KJU577" s="108"/>
      <c r="KJV577" s="108"/>
      <c r="KJW577" s="108"/>
      <c r="KJX577" s="108"/>
      <c r="KJY577" s="108"/>
      <c r="KJZ577" s="108"/>
      <c r="KKA577" s="108"/>
      <c r="KKB577" s="108"/>
      <c r="KKC577" s="108"/>
      <c r="KKD577" s="108"/>
      <c r="KKE577" s="108"/>
      <c r="KKF577" s="108"/>
      <c r="KKG577" s="108"/>
      <c r="KKH577" s="108"/>
      <c r="KKI577" s="108"/>
      <c r="KKJ577" s="108"/>
      <c r="KKK577" s="108"/>
      <c r="KKL577" s="108"/>
      <c r="KKM577" s="108"/>
      <c r="KKN577" s="108"/>
      <c r="KKO577" s="108"/>
      <c r="KKP577" s="108"/>
      <c r="KKQ577" s="108"/>
      <c r="KKR577" s="108"/>
      <c r="KKS577" s="108"/>
      <c r="KKT577" s="108"/>
      <c r="KKU577" s="108"/>
      <c r="KKV577" s="108"/>
      <c r="KKW577" s="108"/>
      <c r="KKX577" s="108"/>
      <c r="KKY577" s="108"/>
      <c r="KKZ577" s="108"/>
      <c r="KLA577" s="108"/>
      <c r="KLB577" s="108"/>
      <c r="KLC577" s="108"/>
      <c r="KLD577" s="108"/>
      <c r="KLE577" s="108"/>
      <c r="KLF577" s="108"/>
      <c r="KLG577" s="108"/>
      <c r="KLH577" s="108"/>
      <c r="KLI577" s="108"/>
      <c r="KLJ577" s="108"/>
      <c r="KLK577" s="108"/>
      <c r="KLL577" s="108"/>
      <c r="KLM577" s="108"/>
      <c r="KLN577" s="108"/>
      <c r="KLO577" s="108"/>
      <c r="KLP577" s="108"/>
      <c r="KLQ577" s="108"/>
      <c r="KLR577" s="108"/>
      <c r="KLS577" s="108"/>
      <c r="KLT577" s="108"/>
      <c r="KLU577" s="108"/>
      <c r="KLV577" s="108"/>
      <c r="KLW577" s="108"/>
      <c r="KLX577" s="108"/>
      <c r="KLY577" s="108"/>
      <c r="KLZ577" s="108"/>
      <c r="KMA577" s="108"/>
      <c r="KMB577" s="108"/>
      <c r="KMC577" s="108"/>
      <c r="KMD577" s="108"/>
      <c r="KME577" s="108"/>
      <c r="KMF577" s="108"/>
      <c r="KMG577" s="108"/>
      <c r="KMH577" s="108"/>
      <c r="KMI577" s="108"/>
      <c r="KMJ577" s="108"/>
      <c r="KMK577" s="108"/>
      <c r="KML577" s="108"/>
      <c r="KMM577" s="108"/>
      <c r="KMN577" s="108"/>
      <c r="KMO577" s="108"/>
      <c r="KMP577" s="108"/>
      <c r="KMQ577" s="108"/>
      <c r="KMR577" s="108"/>
      <c r="KMS577" s="108"/>
      <c r="KMT577" s="108"/>
      <c r="KMU577" s="108"/>
      <c r="KMV577" s="108"/>
      <c r="KMW577" s="108"/>
      <c r="KMX577" s="108"/>
      <c r="KMY577" s="108"/>
      <c r="KMZ577" s="108"/>
      <c r="KNA577" s="108"/>
      <c r="KNB577" s="108"/>
      <c r="KNC577" s="108"/>
      <c r="KND577" s="108"/>
      <c r="KNE577" s="108"/>
      <c r="KNF577" s="108"/>
      <c r="KNG577" s="108"/>
      <c r="KNH577" s="108"/>
      <c r="KNI577" s="108"/>
      <c r="KNJ577" s="108"/>
      <c r="KNK577" s="108"/>
      <c r="KNL577" s="108"/>
      <c r="KNM577" s="108"/>
      <c r="KNN577" s="108"/>
      <c r="KNO577" s="108"/>
      <c r="KNP577" s="108"/>
      <c r="KNQ577" s="108"/>
      <c r="KNR577" s="108"/>
      <c r="KNS577" s="108"/>
      <c r="KNT577" s="108"/>
      <c r="KNU577" s="108"/>
      <c r="KNV577" s="108"/>
      <c r="KNW577" s="108"/>
      <c r="KNX577" s="108"/>
      <c r="KNY577" s="108"/>
      <c r="KNZ577" s="108"/>
      <c r="KOA577" s="108"/>
      <c r="KOB577" s="108"/>
      <c r="KOC577" s="108"/>
      <c r="KOD577" s="108"/>
      <c r="KOE577" s="108"/>
      <c r="KOF577" s="108"/>
      <c r="KOG577" s="108"/>
      <c r="KOH577" s="108"/>
      <c r="KOI577" s="108"/>
      <c r="KOJ577" s="108"/>
      <c r="KOK577" s="108"/>
      <c r="KOL577" s="108"/>
      <c r="KOM577" s="108"/>
      <c r="KON577" s="108"/>
      <c r="KOO577" s="108"/>
      <c r="KOP577" s="108"/>
      <c r="KOQ577" s="108"/>
      <c r="KOR577" s="108"/>
      <c r="KOS577" s="108"/>
      <c r="KOT577" s="108"/>
      <c r="KOU577" s="108"/>
      <c r="KOV577" s="108"/>
      <c r="KOW577" s="108"/>
      <c r="KOX577" s="108"/>
      <c r="KOY577" s="108"/>
      <c r="KOZ577" s="108"/>
      <c r="KPA577" s="108"/>
      <c r="KPB577" s="108"/>
      <c r="KPC577" s="108"/>
      <c r="KPD577" s="108"/>
      <c r="KPE577" s="108"/>
      <c r="KPF577" s="108"/>
      <c r="KPG577" s="108"/>
      <c r="KPH577" s="108"/>
      <c r="KPI577" s="108"/>
      <c r="KPJ577" s="108"/>
      <c r="KPK577" s="108"/>
      <c r="KPL577" s="108"/>
      <c r="KPM577" s="108"/>
      <c r="KPN577" s="108"/>
      <c r="KPO577" s="108"/>
      <c r="KPP577" s="108"/>
      <c r="KPQ577" s="108"/>
      <c r="KPR577" s="108"/>
      <c r="KPS577" s="108"/>
      <c r="KPT577" s="108"/>
      <c r="KPU577" s="108"/>
      <c r="KPV577" s="108"/>
      <c r="KPW577" s="108"/>
      <c r="KPX577" s="108"/>
      <c r="KPY577" s="108"/>
      <c r="KPZ577" s="108"/>
      <c r="KQA577" s="108"/>
      <c r="KQB577" s="108"/>
      <c r="KQC577" s="108"/>
      <c r="KQD577" s="108"/>
      <c r="KQE577" s="108"/>
      <c r="KQF577" s="108"/>
      <c r="KQG577" s="108"/>
      <c r="KQH577" s="108"/>
      <c r="KQI577" s="108"/>
      <c r="KQJ577" s="108"/>
      <c r="KQK577" s="108"/>
      <c r="KQL577" s="108"/>
      <c r="KQM577" s="108"/>
      <c r="KQN577" s="108"/>
      <c r="KQO577" s="108"/>
      <c r="KQP577" s="108"/>
      <c r="KQQ577" s="108"/>
      <c r="KQR577" s="108"/>
      <c r="KQS577" s="108"/>
      <c r="KQT577" s="108"/>
      <c r="KQU577" s="108"/>
      <c r="KQV577" s="108"/>
      <c r="KQW577" s="108"/>
      <c r="KQX577" s="108"/>
      <c r="KQY577" s="108"/>
      <c r="KQZ577" s="108"/>
      <c r="KRA577" s="108"/>
      <c r="KRB577" s="108"/>
      <c r="KRC577" s="108"/>
      <c r="KRD577" s="108"/>
      <c r="KRE577" s="108"/>
      <c r="KRF577" s="108"/>
      <c r="KRG577" s="108"/>
      <c r="KRH577" s="108"/>
      <c r="KRI577" s="108"/>
      <c r="KRJ577" s="108"/>
      <c r="KRK577" s="108"/>
      <c r="KRL577" s="108"/>
      <c r="KRM577" s="108"/>
      <c r="KRN577" s="108"/>
      <c r="KRO577" s="108"/>
      <c r="KRP577" s="108"/>
      <c r="KRQ577" s="108"/>
      <c r="KRR577" s="108"/>
      <c r="KRS577" s="108"/>
      <c r="KRT577" s="108"/>
      <c r="KRU577" s="108"/>
      <c r="KRV577" s="108"/>
      <c r="KRW577" s="108"/>
      <c r="KRX577" s="108"/>
      <c r="KRY577" s="108"/>
      <c r="KRZ577" s="108"/>
      <c r="KSA577" s="108"/>
      <c r="KSB577" s="108"/>
      <c r="KSC577" s="108"/>
      <c r="KSD577" s="108"/>
      <c r="KSE577" s="108"/>
      <c r="KSF577" s="108"/>
      <c r="KSG577" s="108"/>
      <c r="KSH577" s="108"/>
      <c r="KSI577" s="108"/>
      <c r="KSJ577" s="108"/>
      <c r="KSK577" s="108"/>
      <c r="KSL577" s="108"/>
      <c r="KSM577" s="108"/>
      <c r="KSN577" s="108"/>
      <c r="KSO577" s="108"/>
      <c r="KSP577" s="108"/>
      <c r="KSQ577" s="108"/>
      <c r="KSR577" s="108"/>
      <c r="KSS577" s="108"/>
      <c r="KST577" s="108"/>
      <c r="KSU577" s="108"/>
      <c r="KSV577" s="108"/>
      <c r="KSW577" s="108"/>
      <c r="KSX577" s="108"/>
      <c r="KSY577" s="108"/>
      <c r="KSZ577" s="108"/>
      <c r="KTA577" s="108"/>
      <c r="KTB577" s="108"/>
      <c r="KTC577" s="108"/>
      <c r="KTD577" s="108"/>
      <c r="KTE577" s="108"/>
      <c r="KTF577" s="108"/>
      <c r="KTG577" s="108"/>
      <c r="KTH577" s="108"/>
      <c r="KTI577" s="108"/>
      <c r="KTJ577" s="108"/>
      <c r="KTK577" s="108"/>
      <c r="KTL577" s="108"/>
      <c r="KTM577" s="108"/>
      <c r="KTN577" s="108"/>
      <c r="KTO577" s="108"/>
      <c r="KTP577" s="108"/>
      <c r="KTQ577" s="108"/>
      <c r="KTR577" s="108"/>
      <c r="KTS577" s="108"/>
      <c r="KTT577" s="108"/>
      <c r="KTU577" s="108"/>
      <c r="KTV577" s="108"/>
      <c r="KTW577" s="108"/>
      <c r="KTX577" s="108"/>
      <c r="KTY577" s="108"/>
      <c r="KTZ577" s="108"/>
      <c r="KUA577" s="108"/>
      <c r="KUB577" s="108"/>
      <c r="KUC577" s="108"/>
      <c r="KUD577" s="108"/>
      <c r="KUE577" s="108"/>
      <c r="KUF577" s="108"/>
      <c r="KUG577" s="108"/>
      <c r="KUH577" s="108"/>
      <c r="KUI577" s="108"/>
      <c r="KUJ577" s="108"/>
      <c r="KUK577" s="108"/>
      <c r="KUL577" s="108"/>
      <c r="KUM577" s="108"/>
      <c r="KUN577" s="108"/>
      <c r="KUO577" s="108"/>
      <c r="KUP577" s="108"/>
      <c r="KUQ577" s="108"/>
      <c r="KUR577" s="108"/>
      <c r="KUS577" s="108"/>
      <c r="KUT577" s="108"/>
      <c r="KUU577" s="108"/>
      <c r="KUV577" s="108"/>
      <c r="KUW577" s="108"/>
      <c r="KUX577" s="108"/>
      <c r="KUY577" s="108"/>
      <c r="KUZ577" s="108"/>
      <c r="KVA577" s="108"/>
      <c r="KVB577" s="108"/>
      <c r="KVC577" s="108"/>
      <c r="KVD577" s="108"/>
      <c r="KVE577" s="108"/>
      <c r="KVF577" s="108"/>
      <c r="KVG577" s="108"/>
      <c r="KVH577" s="108"/>
      <c r="KVI577" s="108"/>
      <c r="KVJ577" s="108"/>
      <c r="KVK577" s="108"/>
      <c r="KVL577" s="108"/>
      <c r="KVM577" s="108"/>
      <c r="KVN577" s="108"/>
      <c r="KVO577" s="108"/>
      <c r="KVP577" s="108"/>
      <c r="KVQ577" s="108"/>
      <c r="KVR577" s="108"/>
      <c r="KVS577" s="108"/>
      <c r="KVT577" s="108"/>
      <c r="KVU577" s="108"/>
      <c r="KVV577" s="108"/>
      <c r="KVW577" s="108"/>
      <c r="KVX577" s="108"/>
      <c r="KVY577" s="108"/>
      <c r="KVZ577" s="108"/>
      <c r="KWA577" s="108"/>
      <c r="KWB577" s="108"/>
      <c r="KWC577" s="108"/>
      <c r="KWD577" s="108"/>
      <c r="KWE577" s="108"/>
      <c r="KWF577" s="108"/>
      <c r="KWG577" s="108"/>
      <c r="KWH577" s="108"/>
      <c r="KWI577" s="108"/>
      <c r="KWJ577" s="108"/>
      <c r="KWK577" s="108"/>
      <c r="KWL577" s="108"/>
      <c r="KWM577" s="108"/>
      <c r="KWN577" s="108"/>
      <c r="KWO577" s="108"/>
      <c r="KWP577" s="108"/>
      <c r="KWQ577" s="108"/>
      <c r="KWR577" s="108"/>
      <c r="KWS577" s="108"/>
      <c r="KWT577" s="108"/>
      <c r="KWU577" s="108"/>
      <c r="KWV577" s="108"/>
      <c r="KWW577" s="108"/>
      <c r="KWX577" s="108"/>
      <c r="KWY577" s="108"/>
      <c r="KWZ577" s="108"/>
      <c r="KXA577" s="108"/>
      <c r="KXB577" s="108"/>
      <c r="KXC577" s="108"/>
      <c r="KXD577" s="108"/>
      <c r="KXE577" s="108"/>
      <c r="KXF577" s="108"/>
      <c r="KXG577" s="108"/>
      <c r="KXH577" s="108"/>
      <c r="KXI577" s="108"/>
      <c r="KXJ577" s="108"/>
      <c r="KXK577" s="108"/>
      <c r="KXL577" s="108"/>
      <c r="KXM577" s="108"/>
      <c r="KXN577" s="108"/>
      <c r="KXO577" s="108"/>
      <c r="KXP577" s="108"/>
      <c r="KXQ577" s="108"/>
      <c r="KXR577" s="108"/>
      <c r="KXS577" s="108"/>
      <c r="KXT577" s="108"/>
      <c r="KXU577" s="108"/>
      <c r="KXV577" s="108"/>
      <c r="KXW577" s="108"/>
      <c r="KXX577" s="108"/>
      <c r="KXY577" s="108"/>
      <c r="KXZ577" s="108"/>
      <c r="KYA577" s="108"/>
      <c r="KYB577" s="108"/>
      <c r="KYC577" s="108"/>
      <c r="KYD577" s="108"/>
      <c r="KYE577" s="108"/>
      <c r="KYF577" s="108"/>
      <c r="KYG577" s="108"/>
      <c r="KYH577" s="108"/>
      <c r="KYI577" s="108"/>
      <c r="KYJ577" s="108"/>
      <c r="KYK577" s="108"/>
      <c r="KYL577" s="108"/>
      <c r="KYM577" s="108"/>
      <c r="KYN577" s="108"/>
      <c r="KYO577" s="108"/>
      <c r="KYP577" s="108"/>
      <c r="KYQ577" s="108"/>
      <c r="KYR577" s="108"/>
      <c r="KYS577" s="108"/>
      <c r="KYT577" s="108"/>
      <c r="KYU577" s="108"/>
      <c r="KYV577" s="108"/>
      <c r="KYW577" s="108"/>
      <c r="KYX577" s="108"/>
      <c r="KYY577" s="108"/>
      <c r="KYZ577" s="108"/>
      <c r="KZA577" s="108"/>
      <c r="KZB577" s="108"/>
      <c r="KZC577" s="108"/>
      <c r="KZD577" s="108"/>
      <c r="KZE577" s="108"/>
      <c r="KZF577" s="108"/>
      <c r="KZG577" s="108"/>
      <c r="KZH577" s="108"/>
      <c r="KZI577" s="108"/>
      <c r="KZJ577" s="108"/>
      <c r="KZK577" s="108"/>
      <c r="KZL577" s="108"/>
      <c r="KZM577" s="108"/>
      <c r="KZN577" s="108"/>
      <c r="KZO577" s="108"/>
      <c r="KZP577" s="108"/>
      <c r="KZQ577" s="108"/>
      <c r="KZR577" s="108"/>
      <c r="KZS577" s="108"/>
      <c r="KZT577" s="108"/>
      <c r="KZU577" s="108"/>
      <c r="KZV577" s="108"/>
      <c r="KZW577" s="108"/>
      <c r="KZX577" s="108"/>
      <c r="KZY577" s="108"/>
      <c r="KZZ577" s="108"/>
      <c r="LAA577" s="108"/>
      <c r="LAB577" s="108"/>
      <c r="LAC577" s="108"/>
      <c r="LAD577" s="108"/>
      <c r="LAE577" s="108"/>
      <c r="LAF577" s="108"/>
      <c r="LAG577" s="108"/>
      <c r="LAH577" s="108"/>
      <c r="LAI577" s="108"/>
      <c r="LAJ577" s="108"/>
      <c r="LAK577" s="108"/>
      <c r="LAL577" s="108"/>
      <c r="LAM577" s="108"/>
      <c r="LAN577" s="108"/>
      <c r="LAO577" s="108"/>
      <c r="LAP577" s="108"/>
      <c r="LAQ577" s="108"/>
      <c r="LAR577" s="108"/>
      <c r="LAS577" s="108"/>
      <c r="LAT577" s="108"/>
      <c r="LAU577" s="108"/>
      <c r="LAV577" s="108"/>
      <c r="LAW577" s="108"/>
      <c r="LAX577" s="108"/>
      <c r="LAY577" s="108"/>
      <c r="LAZ577" s="108"/>
      <c r="LBA577" s="108"/>
      <c r="LBB577" s="108"/>
      <c r="LBC577" s="108"/>
      <c r="LBD577" s="108"/>
      <c r="LBE577" s="108"/>
      <c r="LBF577" s="108"/>
      <c r="LBG577" s="108"/>
      <c r="LBH577" s="108"/>
      <c r="LBI577" s="108"/>
      <c r="LBJ577" s="108"/>
      <c r="LBK577" s="108"/>
      <c r="LBL577" s="108"/>
      <c r="LBM577" s="108"/>
      <c r="LBN577" s="108"/>
      <c r="LBO577" s="108"/>
      <c r="LBP577" s="108"/>
      <c r="LBQ577" s="108"/>
      <c r="LBR577" s="108"/>
      <c r="LBS577" s="108"/>
      <c r="LBT577" s="108"/>
      <c r="LBU577" s="108"/>
      <c r="LBV577" s="108"/>
      <c r="LBW577" s="108"/>
      <c r="LBX577" s="108"/>
      <c r="LBY577" s="108"/>
      <c r="LBZ577" s="108"/>
      <c r="LCA577" s="108"/>
      <c r="LCB577" s="108"/>
      <c r="LCC577" s="108"/>
      <c r="LCD577" s="108"/>
      <c r="LCE577" s="108"/>
      <c r="LCF577" s="108"/>
      <c r="LCG577" s="108"/>
      <c r="LCH577" s="108"/>
      <c r="LCI577" s="108"/>
      <c r="LCJ577" s="108"/>
      <c r="LCK577" s="108"/>
      <c r="LCL577" s="108"/>
      <c r="LCM577" s="108"/>
      <c r="LCN577" s="108"/>
      <c r="LCO577" s="108"/>
      <c r="LCP577" s="108"/>
      <c r="LCQ577" s="108"/>
      <c r="LCR577" s="108"/>
      <c r="LCS577" s="108"/>
      <c r="LCT577" s="108"/>
      <c r="LCU577" s="108"/>
      <c r="LCV577" s="108"/>
      <c r="LCW577" s="108"/>
      <c r="LCX577" s="108"/>
      <c r="LCY577" s="108"/>
      <c r="LCZ577" s="108"/>
      <c r="LDA577" s="108"/>
      <c r="LDB577" s="108"/>
      <c r="LDC577" s="108"/>
      <c r="LDD577" s="108"/>
      <c r="LDE577" s="108"/>
      <c r="LDF577" s="108"/>
      <c r="LDG577" s="108"/>
      <c r="LDH577" s="108"/>
      <c r="LDI577" s="108"/>
      <c r="LDJ577" s="108"/>
      <c r="LDK577" s="108"/>
      <c r="LDL577" s="108"/>
      <c r="LDM577" s="108"/>
      <c r="LDN577" s="108"/>
      <c r="LDO577" s="108"/>
      <c r="LDP577" s="108"/>
      <c r="LDQ577" s="108"/>
      <c r="LDR577" s="108"/>
      <c r="LDS577" s="108"/>
      <c r="LDT577" s="108"/>
      <c r="LDU577" s="108"/>
      <c r="LDV577" s="108"/>
      <c r="LDW577" s="108"/>
      <c r="LDX577" s="108"/>
      <c r="LDY577" s="108"/>
      <c r="LDZ577" s="108"/>
      <c r="LEA577" s="108"/>
      <c r="LEB577" s="108"/>
      <c r="LEC577" s="108"/>
      <c r="LED577" s="108"/>
      <c r="LEE577" s="108"/>
      <c r="LEF577" s="108"/>
      <c r="LEG577" s="108"/>
      <c r="LEH577" s="108"/>
      <c r="LEI577" s="108"/>
      <c r="LEJ577" s="108"/>
      <c r="LEK577" s="108"/>
      <c r="LEL577" s="108"/>
      <c r="LEM577" s="108"/>
      <c r="LEN577" s="108"/>
      <c r="LEO577" s="108"/>
      <c r="LEP577" s="108"/>
      <c r="LEQ577" s="108"/>
      <c r="LER577" s="108"/>
      <c r="LES577" s="108"/>
      <c r="LET577" s="108"/>
      <c r="LEU577" s="108"/>
      <c r="LEV577" s="108"/>
      <c r="LEW577" s="108"/>
      <c r="LEX577" s="108"/>
      <c r="LEY577" s="108"/>
      <c r="LEZ577" s="108"/>
      <c r="LFA577" s="108"/>
      <c r="LFB577" s="108"/>
      <c r="LFC577" s="108"/>
      <c r="LFD577" s="108"/>
      <c r="LFE577" s="108"/>
      <c r="LFF577" s="108"/>
      <c r="LFG577" s="108"/>
      <c r="LFH577" s="108"/>
      <c r="LFI577" s="108"/>
      <c r="LFJ577" s="108"/>
      <c r="LFK577" s="108"/>
      <c r="LFL577" s="108"/>
      <c r="LFM577" s="108"/>
      <c r="LFN577" s="108"/>
      <c r="LFO577" s="108"/>
      <c r="LFP577" s="108"/>
      <c r="LFQ577" s="108"/>
      <c r="LFR577" s="108"/>
      <c r="LFS577" s="108"/>
      <c r="LFT577" s="108"/>
      <c r="LFU577" s="108"/>
      <c r="LFV577" s="108"/>
      <c r="LFW577" s="108"/>
      <c r="LFX577" s="108"/>
      <c r="LFY577" s="108"/>
      <c r="LFZ577" s="108"/>
      <c r="LGA577" s="108"/>
      <c r="LGB577" s="108"/>
      <c r="LGC577" s="108"/>
      <c r="LGD577" s="108"/>
      <c r="LGE577" s="108"/>
      <c r="LGF577" s="108"/>
      <c r="LGG577" s="108"/>
      <c r="LGH577" s="108"/>
      <c r="LGI577" s="108"/>
      <c r="LGJ577" s="108"/>
      <c r="LGK577" s="108"/>
      <c r="LGL577" s="108"/>
      <c r="LGM577" s="108"/>
      <c r="LGN577" s="108"/>
      <c r="LGO577" s="108"/>
      <c r="LGP577" s="108"/>
      <c r="LGQ577" s="108"/>
      <c r="LGR577" s="108"/>
      <c r="LGS577" s="108"/>
      <c r="LGT577" s="108"/>
      <c r="LGU577" s="108"/>
      <c r="LGV577" s="108"/>
      <c r="LGW577" s="108"/>
      <c r="LGX577" s="108"/>
      <c r="LGY577" s="108"/>
      <c r="LGZ577" s="108"/>
      <c r="LHA577" s="108"/>
      <c r="LHB577" s="108"/>
      <c r="LHC577" s="108"/>
      <c r="LHD577" s="108"/>
      <c r="LHE577" s="108"/>
      <c r="LHF577" s="108"/>
      <c r="LHG577" s="108"/>
      <c r="LHH577" s="108"/>
      <c r="LHI577" s="108"/>
      <c r="LHJ577" s="108"/>
      <c r="LHK577" s="108"/>
      <c r="LHL577" s="108"/>
      <c r="LHM577" s="108"/>
      <c r="LHN577" s="108"/>
      <c r="LHO577" s="108"/>
      <c r="LHP577" s="108"/>
      <c r="LHQ577" s="108"/>
      <c r="LHR577" s="108"/>
      <c r="LHS577" s="108"/>
      <c r="LHT577" s="108"/>
      <c r="LHU577" s="108"/>
      <c r="LHV577" s="108"/>
      <c r="LHW577" s="108"/>
      <c r="LHX577" s="108"/>
      <c r="LHY577" s="108"/>
      <c r="LHZ577" s="108"/>
      <c r="LIA577" s="108"/>
      <c r="LIB577" s="108"/>
      <c r="LIC577" s="108"/>
      <c r="LID577" s="108"/>
      <c r="LIE577" s="108"/>
      <c r="LIF577" s="108"/>
      <c r="LIG577" s="108"/>
      <c r="LIH577" s="108"/>
      <c r="LII577" s="108"/>
      <c r="LIJ577" s="108"/>
      <c r="LIK577" s="108"/>
      <c r="LIL577" s="108"/>
      <c r="LIM577" s="108"/>
      <c r="LIN577" s="108"/>
      <c r="LIO577" s="108"/>
      <c r="LIP577" s="108"/>
      <c r="LIQ577" s="108"/>
      <c r="LIR577" s="108"/>
      <c r="LIS577" s="108"/>
      <c r="LIT577" s="108"/>
      <c r="LIU577" s="108"/>
      <c r="LIV577" s="108"/>
      <c r="LIW577" s="108"/>
      <c r="LIX577" s="108"/>
      <c r="LIY577" s="108"/>
      <c r="LIZ577" s="108"/>
      <c r="LJA577" s="108"/>
      <c r="LJB577" s="108"/>
      <c r="LJC577" s="108"/>
      <c r="LJD577" s="108"/>
      <c r="LJE577" s="108"/>
      <c r="LJF577" s="108"/>
      <c r="LJG577" s="108"/>
      <c r="LJH577" s="108"/>
      <c r="LJI577" s="108"/>
      <c r="LJJ577" s="108"/>
      <c r="LJK577" s="108"/>
      <c r="LJL577" s="108"/>
      <c r="LJM577" s="108"/>
      <c r="LJN577" s="108"/>
      <c r="LJO577" s="108"/>
      <c r="LJP577" s="108"/>
      <c r="LJQ577" s="108"/>
      <c r="LJR577" s="108"/>
      <c r="LJS577" s="108"/>
      <c r="LJT577" s="108"/>
      <c r="LJU577" s="108"/>
      <c r="LJV577" s="108"/>
      <c r="LJW577" s="108"/>
      <c r="LJX577" s="108"/>
      <c r="LJY577" s="108"/>
      <c r="LJZ577" s="108"/>
      <c r="LKA577" s="108"/>
      <c r="LKB577" s="108"/>
      <c r="LKC577" s="108"/>
      <c r="LKD577" s="108"/>
      <c r="LKE577" s="108"/>
      <c r="LKF577" s="108"/>
      <c r="LKG577" s="108"/>
      <c r="LKH577" s="108"/>
      <c r="LKI577" s="108"/>
      <c r="LKJ577" s="108"/>
      <c r="LKK577" s="108"/>
      <c r="LKL577" s="108"/>
      <c r="LKM577" s="108"/>
      <c r="LKN577" s="108"/>
      <c r="LKO577" s="108"/>
      <c r="LKP577" s="108"/>
      <c r="LKQ577" s="108"/>
      <c r="LKR577" s="108"/>
      <c r="LKS577" s="108"/>
      <c r="LKT577" s="108"/>
      <c r="LKU577" s="108"/>
      <c r="LKV577" s="108"/>
      <c r="LKW577" s="108"/>
      <c r="LKX577" s="108"/>
      <c r="LKY577" s="108"/>
      <c r="LKZ577" s="108"/>
      <c r="LLA577" s="108"/>
      <c r="LLB577" s="108"/>
      <c r="LLC577" s="108"/>
      <c r="LLD577" s="108"/>
      <c r="LLE577" s="108"/>
      <c r="LLF577" s="108"/>
      <c r="LLG577" s="108"/>
      <c r="LLH577" s="108"/>
      <c r="LLI577" s="108"/>
      <c r="LLJ577" s="108"/>
      <c r="LLK577" s="108"/>
      <c r="LLL577" s="108"/>
      <c r="LLM577" s="108"/>
      <c r="LLN577" s="108"/>
      <c r="LLO577" s="108"/>
      <c r="LLP577" s="108"/>
      <c r="LLQ577" s="108"/>
      <c r="LLR577" s="108"/>
      <c r="LLS577" s="108"/>
      <c r="LLT577" s="108"/>
      <c r="LLU577" s="108"/>
      <c r="LLV577" s="108"/>
      <c r="LLW577" s="108"/>
      <c r="LLX577" s="108"/>
      <c r="LLY577" s="108"/>
      <c r="LLZ577" s="108"/>
      <c r="LMA577" s="108"/>
      <c r="LMB577" s="108"/>
      <c r="LMC577" s="108"/>
      <c r="LMD577" s="108"/>
      <c r="LME577" s="108"/>
      <c r="LMF577" s="108"/>
      <c r="LMG577" s="108"/>
      <c r="LMH577" s="108"/>
      <c r="LMI577" s="108"/>
      <c r="LMJ577" s="108"/>
      <c r="LMK577" s="108"/>
      <c r="LML577" s="108"/>
      <c r="LMM577" s="108"/>
      <c r="LMN577" s="108"/>
      <c r="LMO577" s="108"/>
      <c r="LMP577" s="108"/>
      <c r="LMQ577" s="108"/>
      <c r="LMR577" s="108"/>
      <c r="LMS577" s="108"/>
      <c r="LMT577" s="108"/>
      <c r="LMU577" s="108"/>
      <c r="LMV577" s="108"/>
      <c r="LMW577" s="108"/>
      <c r="LMX577" s="108"/>
      <c r="LMY577" s="108"/>
      <c r="LMZ577" s="108"/>
      <c r="LNA577" s="108"/>
      <c r="LNB577" s="108"/>
      <c r="LNC577" s="108"/>
      <c r="LND577" s="108"/>
      <c r="LNE577" s="108"/>
      <c r="LNF577" s="108"/>
      <c r="LNG577" s="108"/>
      <c r="LNH577" s="108"/>
      <c r="LNI577" s="108"/>
      <c r="LNJ577" s="108"/>
      <c r="LNK577" s="108"/>
      <c r="LNL577" s="108"/>
      <c r="LNM577" s="108"/>
      <c r="LNN577" s="108"/>
      <c r="LNO577" s="108"/>
      <c r="LNP577" s="108"/>
      <c r="LNQ577" s="108"/>
      <c r="LNR577" s="108"/>
      <c r="LNS577" s="108"/>
      <c r="LNT577" s="108"/>
      <c r="LNU577" s="108"/>
      <c r="LNV577" s="108"/>
      <c r="LNW577" s="108"/>
      <c r="LNX577" s="108"/>
      <c r="LNY577" s="108"/>
      <c r="LNZ577" s="108"/>
      <c r="LOA577" s="108"/>
      <c r="LOB577" s="108"/>
      <c r="LOC577" s="108"/>
      <c r="LOD577" s="108"/>
      <c r="LOE577" s="108"/>
      <c r="LOF577" s="108"/>
      <c r="LOG577" s="108"/>
      <c r="LOH577" s="108"/>
      <c r="LOI577" s="108"/>
      <c r="LOJ577" s="108"/>
      <c r="LOK577" s="108"/>
      <c r="LOL577" s="108"/>
      <c r="LOM577" s="108"/>
      <c r="LON577" s="108"/>
      <c r="LOO577" s="108"/>
      <c r="LOP577" s="108"/>
      <c r="LOQ577" s="108"/>
      <c r="LOR577" s="108"/>
      <c r="LOS577" s="108"/>
      <c r="LOT577" s="108"/>
      <c r="LOU577" s="108"/>
      <c r="LOV577" s="108"/>
      <c r="LOW577" s="108"/>
      <c r="LOX577" s="108"/>
      <c r="LOY577" s="108"/>
      <c r="LOZ577" s="108"/>
      <c r="LPA577" s="108"/>
      <c r="LPB577" s="108"/>
      <c r="LPC577" s="108"/>
      <c r="LPD577" s="108"/>
      <c r="LPE577" s="108"/>
      <c r="LPF577" s="108"/>
      <c r="LPG577" s="108"/>
      <c r="LPH577" s="108"/>
      <c r="LPI577" s="108"/>
      <c r="LPJ577" s="108"/>
      <c r="LPK577" s="108"/>
      <c r="LPL577" s="108"/>
      <c r="LPM577" s="108"/>
      <c r="LPN577" s="108"/>
      <c r="LPO577" s="108"/>
      <c r="LPP577" s="108"/>
      <c r="LPQ577" s="108"/>
      <c r="LPR577" s="108"/>
      <c r="LPS577" s="108"/>
      <c r="LPT577" s="108"/>
      <c r="LPU577" s="108"/>
      <c r="LPV577" s="108"/>
      <c r="LPW577" s="108"/>
      <c r="LPX577" s="108"/>
      <c r="LPY577" s="108"/>
      <c r="LPZ577" s="108"/>
      <c r="LQA577" s="108"/>
      <c r="LQB577" s="108"/>
      <c r="LQC577" s="108"/>
      <c r="LQD577" s="108"/>
      <c r="LQE577" s="108"/>
      <c r="LQF577" s="108"/>
      <c r="LQG577" s="108"/>
      <c r="LQH577" s="108"/>
      <c r="LQI577" s="108"/>
      <c r="LQJ577" s="108"/>
      <c r="LQK577" s="108"/>
      <c r="LQL577" s="108"/>
      <c r="LQM577" s="108"/>
      <c r="LQN577" s="108"/>
      <c r="LQO577" s="108"/>
      <c r="LQP577" s="108"/>
      <c r="LQQ577" s="108"/>
      <c r="LQR577" s="108"/>
      <c r="LQS577" s="108"/>
      <c r="LQT577" s="108"/>
      <c r="LQU577" s="108"/>
      <c r="LQV577" s="108"/>
      <c r="LQW577" s="108"/>
      <c r="LQX577" s="108"/>
      <c r="LQY577" s="108"/>
      <c r="LQZ577" s="108"/>
      <c r="LRA577" s="108"/>
      <c r="LRB577" s="108"/>
      <c r="LRC577" s="108"/>
      <c r="LRD577" s="108"/>
      <c r="LRE577" s="108"/>
      <c r="LRF577" s="108"/>
      <c r="LRG577" s="108"/>
      <c r="LRH577" s="108"/>
      <c r="LRI577" s="108"/>
      <c r="LRJ577" s="108"/>
      <c r="LRK577" s="108"/>
      <c r="LRL577" s="108"/>
      <c r="LRM577" s="108"/>
      <c r="LRN577" s="108"/>
      <c r="LRO577" s="108"/>
      <c r="LRP577" s="108"/>
      <c r="LRQ577" s="108"/>
      <c r="LRR577" s="108"/>
      <c r="LRS577" s="108"/>
      <c r="LRT577" s="108"/>
      <c r="LRU577" s="108"/>
      <c r="LRV577" s="108"/>
      <c r="LRW577" s="108"/>
      <c r="LRX577" s="108"/>
      <c r="LRY577" s="108"/>
      <c r="LRZ577" s="108"/>
      <c r="LSA577" s="108"/>
      <c r="LSB577" s="108"/>
      <c r="LSC577" s="108"/>
      <c r="LSD577" s="108"/>
      <c r="LSE577" s="108"/>
      <c r="LSF577" s="108"/>
      <c r="LSG577" s="108"/>
      <c r="LSH577" s="108"/>
      <c r="LSI577" s="108"/>
      <c r="LSJ577" s="108"/>
      <c r="LSK577" s="108"/>
      <c r="LSL577" s="108"/>
      <c r="LSM577" s="108"/>
      <c r="LSN577" s="108"/>
      <c r="LSO577" s="108"/>
      <c r="LSP577" s="108"/>
      <c r="LSQ577" s="108"/>
      <c r="LSR577" s="108"/>
      <c r="LSS577" s="108"/>
      <c r="LST577" s="108"/>
      <c r="LSU577" s="108"/>
      <c r="LSV577" s="108"/>
      <c r="LSW577" s="108"/>
      <c r="LSX577" s="108"/>
      <c r="LSY577" s="108"/>
      <c r="LSZ577" s="108"/>
      <c r="LTA577" s="108"/>
      <c r="LTB577" s="108"/>
      <c r="LTC577" s="108"/>
      <c r="LTD577" s="108"/>
      <c r="LTE577" s="108"/>
      <c r="LTF577" s="108"/>
      <c r="LTG577" s="108"/>
      <c r="LTH577" s="108"/>
      <c r="LTI577" s="108"/>
      <c r="LTJ577" s="108"/>
      <c r="LTK577" s="108"/>
      <c r="LTL577" s="108"/>
      <c r="LTM577" s="108"/>
      <c r="LTN577" s="108"/>
      <c r="LTO577" s="108"/>
      <c r="LTP577" s="108"/>
      <c r="LTQ577" s="108"/>
      <c r="LTR577" s="108"/>
      <c r="LTS577" s="108"/>
      <c r="LTT577" s="108"/>
      <c r="LTU577" s="108"/>
      <c r="LTV577" s="108"/>
      <c r="LTW577" s="108"/>
      <c r="LTX577" s="108"/>
      <c r="LTY577" s="108"/>
      <c r="LTZ577" s="108"/>
      <c r="LUA577" s="108"/>
      <c r="LUB577" s="108"/>
      <c r="LUC577" s="108"/>
      <c r="LUD577" s="108"/>
      <c r="LUE577" s="108"/>
      <c r="LUF577" s="108"/>
      <c r="LUG577" s="108"/>
      <c r="LUH577" s="108"/>
      <c r="LUI577" s="108"/>
      <c r="LUJ577" s="108"/>
      <c r="LUK577" s="108"/>
      <c r="LUL577" s="108"/>
      <c r="LUM577" s="108"/>
      <c r="LUN577" s="108"/>
      <c r="LUO577" s="108"/>
      <c r="LUP577" s="108"/>
      <c r="LUQ577" s="108"/>
      <c r="LUR577" s="108"/>
      <c r="LUS577" s="108"/>
      <c r="LUT577" s="108"/>
      <c r="LUU577" s="108"/>
      <c r="LUV577" s="108"/>
      <c r="LUW577" s="108"/>
      <c r="LUX577" s="108"/>
      <c r="LUY577" s="108"/>
      <c r="LUZ577" s="108"/>
      <c r="LVA577" s="108"/>
      <c r="LVB577" s="108"/>
      <c r="LVC577" s="108"/>
      <c r="LVD577" s="108"/>
      <c r="LVE577" s="108"/>
      <c r="LVF577" s="108"/>
      <c r="LVG577" s="108"/>
      <c r="LVH577" s="108"/>
      <c r="LVI577" s="108"/>
      <c r="LVJ577" s="108"/>
      <c r="LVK577" s="108"/>
      <c r="LVL577" s="108"/>
      <c r="LVM577" s="108"/>
      <c r="LVN577" s="108"/>
      <c r="LVO577" s="108"/>
      <c r="LVP577" s="108"/>
      <c r="LVQ577" s="108"/>
      <c r="LVR577" s="108"/>
      <c r="LVS577" s="108"/>
      <c r="LVT577" s="108"/>
      <c r="LVU577" s="108"/>
      <c r="LVV577" s="108"/>
      <c r="LVW577" s="108"/>
      <c r="LVX577" s="108"/>
      <c r="LVY577" s="108"/>
      <c r="LVZ577" s="108"/>
      <c r="LWA577" s="108"/>
      <c r="LWB577" s="108"/>
      <c r="LWC577" s="108"/>
      <c r="LWD577" s="108"/>
      <c r="LWE577" s="108"/>
      <c r="LWF577" s="108"/>
      <c r="LWG577" s="108"/>
      <c r="LWH577" s="108"/>
      <c r="LWI577" s="108"/>
      <c r="LWJ577" s="108"/>
      <c r="LWK577" s="108"/>
      <c r="LWL577" s="108"/>
      <c r="LWM577" s="108"/>
      <c r="LWN577" s="108"/>
      <c r="LWO577" s="108"/>
      <c r="LWP577" s="108"/>
      <c r="LWQ577" s="108"/>
      <c r="LWR577" s="108"/>
      <c r="LWS577" s="108"/>
      <c r="LWT577" s="108"/>
      <c r="LWU577" s="108"/>
      <c r="LWV577" s="108"/>
      <c r="LWW577" s="108"/>
      <c r="LWX577" s="108"/>
      <c r="LWY577" s="108"/>
      <c r="LWZ577" s="108"/>
      <c r="LXA577" s="108"/>
      <c r="LXB577" s="108"/>
      <c r="LXC577" s="108"/>
      <c r="LXD577" s="108"/>
      <c r="LXE577" s="108"/>
      <c r="LXF577" s="108"/>
      <c r="LXG577" s="108"/>
      <c r="LXH577" s="108"/>
      <c r="LXI577" s="108"/>
      <c r="LXJ577" s="108"/>
      <c r="LXK577" s="108"/>
      <c r="LXL577" s="108"/>
      <c r="LXM577" s="108"/>
      <c r="LXN577" s="108"/>
      <c r="LXO577" s="108"/>
      <c r="LXP577" s="108"/>
      <c r="LXQ577" s="108"/>
      <c r="LXR577" s="108"/>
      <c r="LXS577" s="108"/>
      <c r="LXT577" s="108"/>
      <c r="LXU577" s="108"/>
      <c r="LXV577" s="108"/>
      <c r="LXW577" s="108"/>
      <c r="LXX577" s="108"/>
      <c r="LXY577" s="108"/>
      <c r="LXZ577" s="108"/>
      <c r="LYA577" s="108"/>
      <c r="LYB577" s="108"/>
      <c r="LYC577" s="108"/>
      <c r="LYD577" s="108"/>
      <c r="LYE577" s="108"/>
      <c r="LYF577" s="108"/>
      <c r="LYG577" s="108"/>
      <c r="LYH577" s="108"/>
      <c r="LYI577" s="108"/>
      <c r="LYJ577" s="108"/>
      <c r="LYK577" s="108"/>
      <c r="LYL577" s="108"/>
      <c r="LYM577" s="108"/>
      <c r="LYN577" s="108"/>
      <c r="LYO577" s="108"/>
      <c r="LYP577" s="108"/>
      <c r="LYQ577" s="108"/>
      <c r="LYR577" s="108"/>
      <c r="LYS577" s="108"/>
      <c r="LYT577" s="108"/>
      <c r="LYU577" s="108"/>
      <c r="LYV577" s="108"/>
      <c r="LYW577" s="108"/>
      <c r="LYX577" s="108"/>
      <c r="LYY577" s="108"/>
      <c r="LYZ577" s="108"/>
      <c r="LZA577" s="108"/>
      <c r="LZB577" s="108"/>
      <c r="LZC577" s="108"/>
      <c r="LZD577" s="108"/>
      <c r="LZE577" s="108"/>
      <c r="LZF577" s="108"/>
      <c r="LZG577" s="108"/>
      <c r="LZH577" s="108"/>
      <c r="LZI577" s="108"/>
      <c r="LZJ577" s="108"/>
      <c r="LZK577" s="108"/>
      <c r="LZL577" s="108"/>
      <c r="LZM577" s="108"/>
      <c r="LZN577" s="108"/>
      <c r="LZO577" s="108"/>
      <c r="LZP577" s="108"/>
      <c r="LZQ577" s="108"/>
      <c r="LZR577" s="108"/>
      <c r="LZS577" s="108"/>
      <c r="LZT577" s="108"/>
      <c r="LZU577" s="108"/>
      <c r="LZV577" s="108"/>
      <c r="LZW577" s="108"/>
      <c r="LZX577" s="108"/>
      <c r="LZY577" s="108"/>
      <c r="LZZ577" s="108"/>
      <c r="MAA577" s="108"/>
      <c r="MAB577" s="108"/>
      <c r="MAC577" s="108"/>
      <c r="MAD577" s="108"/>
      <c r="MAE577" s="108"/>
      <c r="MAF577" s="108"/>
      <c r="MAG577" s="108"/>
      <c r="MAH577" s="108"/>
      <c r="MAI577" s="108"/>
      <c r="MAJ577" s="108"/>
      <c r="MAK577" s="108"/>
      <c r="MAL577" s="108"/>
      <c r="MAM577" s="108"/>
      <c r="MAN577" s="108"/>
      <c r="MAO577" s="108"/>
      <c r="MAP577" s="108"/>
      <c r="MAQ577" s="108"/>
      <c r="MAR577" s="108"/>
      <c r="MAS577" s="108"/>
      <c r="MAT577" s="108"/>
      <c r="MAU577" s="108"/>
      <c r="MAV577" s="108"/>
      <c r="MAW577" s="108"/>
      <c r="MAX577" s="108"/>
      <c r="MAY577" s="108"/>
      <c r="MAZ577" s="108"/>
      <c r="MBA577" s="108"/>
      <c r="MBB577" s="108"/>
      <c r="MBC577" s="108"/>
      <c r="MBD577" s="108"/>
      <c r="MBE577" s="108"/>
      <c r="MBF577" s="108"/>
      <c r="MBG577" s="108"/>
      <c r="MBH577" s="108"/>
      <c r="MBI577" s="108"/>
      <c r="MBJ577" s="108"/>
      <c r="MBK577" s="108"/>
      <c r="MBL577" s="108"/>
      <c r="MBM577" s="108"/>
      <c r="MBN577" s="108"/>
      <c r="MBO577" s="108"/>
      <c r="MBP577" s="108"/>
      <c r="MBQ577" s="108"/>
      <c r="MBR577" s="108"/>
      <c r="MBS577" s="108"/>
      <c r="MBT577" s="108"/>
      <c r="MBU577" s="108"/>
      <c r="MBV577" s="108"/>
      <c r="MBW577" s="108"/>
      <c r="MBX577" s="108"/>
      <c r="MBY577" s="108"/>
      <c r="MBZ577" s="108"/>
      <c r="MCA577" s="108"/>
      <c r="MCB577" s="108"/>
      <c r="MCC577" s="108"/>
      <c r="MCD577" s="108"/>
      <c r="MCE577" s="108"/>
      <c r="MCF577" s="108"/>
      <c r="MCG577" s="108"/>
      <c r="MCH577" s="108"/>
      <c r="MCI577" s="108"/>
      <c r="MCJ577" s="108"/>
      <c r="MCK577" s="108"/>
      <c r="MCL577" s="108"/>
      <c r="MCM577" s="108"/>
      <c r="MCN577" s="108"/>
      <c r="MCO577" s="108"/>
      <c r="MCP577" s="108"/>
      <c r="MCQ577" s="108"/>
      <c r="MCR577" s="108"/>
      <c r="MCS577" s="108"/>
      <c r="MCT577" s="108"/>
      <c r="MCU577" s="108"/>
      <c r="MCV577" s="108"/>
      <c r="MCW577" s="108"/>
      <c r="MCX577" s="108"/>
      <c r="MCY577" s="108"/>
      <c r="MCZ577" s="108"/>
      <c r="MDA577" s="108"/>
      <c r="MDB577" s="108"/>
      <c r="MDC577" s="108"/>
      <c r="MDD577" s="108"/>
      <c r="MDE577" s="108"/>
      <c r="MDF577" s="108"/>
      <c r="MDG577" s="108"/>
      <c r="MDH577" s="108"/>
      <c r="MDI577" s="108"/>
      <c r="MDJ577" s="108"/>
      <c r="MDK577" s="108"/>
      <c r="MDL577" s="108"/>
      <c r="MDM577" s="108"/>
      <c r="MDN577" s="108"/>
      <c r="MDO577" s="108"/>
      <c r="MDP577" s="108"/>
      <c r="MDQ577" s="108"/>
      <c r="MDR577" s="108"/>
      <c r="MDS577" s="108"/>
      <c r="MDT577" s="108"/>
      <c r="MDU577" s="108"/>
      <c r="MDV577" s="108"/>
      <c r="MDW577" s="108"/>
      <c r="MDX577" s="108"/>
      <c r="MDY577" s="108"/>
      <c r="MDZ577" s="108"/>
      <c r="MEA577" s="108"/>
      <c r="MEB577" s="108"/>
      <c r="MEC577" s="108"/>
      <c r="MED577" s="108"/>
      <c r="MEE577" s="108"/>
      <c r="MEF577" s="108"/>
      <c r="MEG577" s="108"/>
      <c r="MEH577" s="108"/>
      <c r="MEI577" s="108"/>
      <c r="MEJ577" s="108"/>
      <c r="MEK577" s="108"/>
      <c r="MEL577" s="108"/>
      <c r="MEM577" s="108"/>
      <c r="MEN577" s="108"/>
      <c r="MEO577" s="108"/>
      <c r="MEP577" s="108"/>
      <c r="MEQ577" s="108"/>
      <c r="MER577" s="108"/>
      <c r="MES577" s="108"/>
      <c r="MET577" s="108"/>
      <c r="MEU577" s="108"/>
      <c r="MEV577" s="108"/>
      <c r="MEW577" s="108"/>
      <c r="MEX577" s="108"/>
      <c r="MEY577" s="108"/>
      <c r="MEZ577" s="108"/>
      <c r="MFA577" s="108"/>
      <c r="MFB577" s="108"/>
      <c r="MFC577" s="108"/>
      <c r="MFD577" s="108"/>
      <c r="MFE577" s="108"/>
      <c r="MFF577" s="108"/>
      <c r="MFG577" s="108"/>
      <c r="MFH577" s="108"/>
      <c r="MFI577" s="108"/>
      <c r="MFJ577" s="108"/>
      <c r="MFK577" s="108"/>
      <c r="MFL577" s="108"/>
      <c r="MFM577" s="108"/>
      <c r="MFN577" s="108"/>
      <c r="MFO577" s="108"/>
      <c r="MFP577" s="108"/>
      <c r="MFQ577" s="108"/>
      <c r="MFR577" s="108"/>
      <c r="MFS577" s="108"/>
      <c r="MFT577" s="108"/>
      <c r="MFU577" s="108"/>
      <c r="MFV577" s="108"/>
      <c r="MFW577" s="108"/>
      <c r="MFX577" s="108"/>
      <c r="MFY577" s="108"/>
      <c r="MFZ577" s="108"/>
      <c r="MGA577" s="108"/>
      <c r="MGB577" s="108"/>
      <c r="MGC577" s="108"/>
      <c r="MGD577" s="108"/>
      <c r="MGE577" s="108"/>
      <c r="MGF577" s="108"/>
      <c r="MGG577" s="108"/>
      <c r="MGH577" s="108"/>
      <c r="MGI577" s="108"/>
      <c r="MGJ577" s="108"/>
      <c r="MGK577" s="108"/>
      <c r="MGL577" s="108"/>
      <c r="MGM577" s="108"/>
      <c r="MGN577" s="108"/>
      <c r="MGO577" s="108"/>
      <c r="MGP577" s="108"/>
      <c r="MGQ577" s="108"/>
      <c r="MGR577" s="108"/>
      <c r="MGS577" s="108"/>
      <c r="MGT577" s="108"/>
      <c r="MGU577" s="108"/>
      <c r="MGV577" s="108"/>
      <c r="MGW577" s="108"/>
      <c r="MGX577" s="108"/>
      <c r="MGY577" s="108"/>
      <c r="MGZ577" s="108"/>
      <c r="MHA577" s="108"/>
      <c r="MHB577" s="108"/>
      <c r="MHC577" s="108"/>
      <c r="MHD577" s="108"/>
      <c r="MHE577" s="108"/>
      <c r="MHF577" s="108"/>
      <c r="MHG577" s="108"/>
      <c r="MHH577" s="108"/>
      <c r="MHI577" s="108"/>
      <c r="MHJ577" s="108"/>
      <c r="MHK577" s="108"/>
      <c r="MHL577" s="108"/>
      <c r="MHM577" s="108"/>
      <c r="MHN577" s="108"/>
      <c r="MHO577" s="108"/>
      <c r="MHP577" s="108"/>
      <c r="MHQ577" s="108"/>
      <c r="MHR577" s="108"/>
      <c r="MHS577" s="108"/>
      <c r="MHT577" s="108"/>
      <c r="MHU577" s="108"/>
      <c r="MHV577" s="108"/>
      <c r="MHW577" s="108"/>
      <c r="MHX577" s="108"/>
      <c r="MHY577" s="108"/>
      <c r="MHZ577" s="108"/>
      <c r="MIA577" s="108"/>
      <c r="MIB577" s="108"/>
      <c r="MIC577" s="108"/>
      <c r="MID577" s="108"/>
      <c r="MIE577" s="108"/>
      <c r="MIF577" s="108"/>
      <c r="MIG577" s="108"/>
      <c r="MIH577" s="108"/>
      <c r="MII577" s="108"/>
      <c r="MIJ577" s="108"/>
      <c r="MIK577" s="108"/>
      <c r="MIL577" s="108"/>
      <c r="MIM577" s="108"/>
      <c r="MIN577" s="108"/>
      <c r="MIO577" s="108"/>
      <c r="MIP577" s="108"/>
      <c r="MIQ577" s="108"/>
      <c r="MIR577" s="108"/>
      <c r="MIS577" s="108"/>
      <c r="MIT577" s="108"/>
      <c r="MIU577" s="108"/>
      <c r="MIV577" s="108"/>
      <c r="MIW577" s="108"/>
      <c r="MIX577" s="108"/>
      <c r="MIY577" s="108"/>
      <c r="MIZ577" s="108"/>
      <c r="MJA577" s="108"/>
      <c r="MJB577" s="108"/>
      <c r="MJC577" s="108"/>
      <c r="MJD577" s="108"/>
      <c r="MJE577" s="108"/>
      <c r="MJF577" s="108"/>
      <c r="MJG577" s="108"/>
      <c r="MJH577" s="108"/>
      <c r="MJI577" s="108"/>
      <c r="MJJ577" s="108"/>
      <c r="MJK577" s="108"/>
      <c r="MJL577" s="108"/>
      <c r="MJM577" s="108"/>
      <c r="MJN577" s="108"/>
      <c r="MJO577" s="108"/>
      <c r="MJP577" s="108"/>
      <c r="MJQ577" s="108"/>
      <c r="MJR577" s="108"/>
      <c r="MJS577" s="108"/>
      <c r="MJT577" s="108"/>
      <c r="MJU577" s="108"/>
      <c r="MJV577" s="108"/>
      <c r="MJW577" s="108"/>
      <c r="MJX577" s="108"/>
      <c r="MJY577" s="108"/>
      <c r="MJZ577" s="108"/>
      <c r="MKA577" s="108"/>
      <c r="MKB577" s="108"/>
      <c r="MKC577" s="108"/>
      <c r="MKD577" s="108"/>
      <c r="MKE577" s="108"/>
      <c r="MKF577" s="108"/>
      <c r="MKG577" s="108"/>
      <c r="MKH577" s="108"/>
      <c r="MKI577" s="108"/>
      <c r="MKJ577" s="108"/>
      <c r="MKK577" s="108"/>
      <c r="MKL577" s="108"/>
      <c r="MKM577" s="108"/>
      <c r="MKN577" s="108"/>
      <c r="MKO577" s="108"/>
      <c r="MKP577" s="108"/>
      <c r="MKQ577" s="108"/>
      <c r="MKR577" s="108"/>
      <c r="MKS577" s="108"/>
      <c r="MKT577" s="108"/>
      <c r="MKU577" s="108"/>
      <c r="MKV577" s="108"/>
      <c r="MKW577" s="108"/>
      <c r="MKX577" s="108"/>
      <c r="MKY577" s="108"/>
      <c r="MKZ577" s="108"/>
      <c r="MLA577" s="108"/>
      <c r="MLB577" s="108"/>
      <c r="MLC577" s="108"/>
      <c r="MLD577" s="108"/>
      <c r="MLE577" s="108"/>
      <c r="MLF577" s="108"/>
      <c r="MLG577" s="108"/>
      <c r="MLH577" s="108"/>
      <c r="MLI577" s="108"/>
      <c r="MLJ577" s="108"/>
      <c r="MLK577" s="108"/>
      <c r="MLL577" s="108"/>
      <c r="MLM577" s="108"/>
      <c r="MLN577" s="108"/>
      <c r="MLO577" s="108"/>
      <c r="MLP577" s="108"/>
      <c r="MLQ577" s="108"/>
      <c r="MLR577" s="108"/>
      <c r="MLS577" s="108"/>
      <c r="MLT577" s="108"/>
      <c r="MLU577" s="108"/>
      <c r="MLV577" s="108"/>
      <c r="MLW577" s="108"/>
      <c r="MLX577" s="108"/>
      <c r="MLY577" s="108"/>
      <c r="MLZ577" s="108"/>
      <c r="MMA577" s="108"/>
      <c r="MMB577" s="108"/>
      <c r="MMC577" s="108"/>
      <c r="MMD577" s="108"/>
      <c r="MME577" s="108"/>
      <c r="MMF577" s="108"/>
      <c r="MMG577" s="108"/>
      <c r="MMH577" s="108"/>
      <c r="MMI577" s="108"/>
      <c r="MMJ577" s="108"/>
      <c r="MMK577" s="108"/>
      <c r="MML577" s="108"/>
      <c r="MMM577" s="108"/>
      <c r="MMN577" s="108"/>
      <c r="MMO577" s="108"/>
      <c r="MMP577" s="108"/>
      <c r="MMQ577" s="108"/>
      <c r="MMR577" s="108"/>
      <c r="MMS577" s="108"/>
      <c r="MMT577" s="108"/>
      <c r="MMU577" s="108"/>
      <c r="MMV577" s="108"/>
      <c r="MMW577" s="108"/>
      <c r="MMX577" s="108"/>
      <c r="MMY577" s="108"/>
      <c r="MMZ577" s="108"/>
      <c r="MNA577" s="108"/>
      <c r="MNB577" s="108"/>
      <c r="MNC577" s="108"/>
      <c r="MND577" s="108"/>
      <c r="MNE577" s="108"/>
      <c r="MNF577" s="108"/>
      <c r="MNG577" s="108"/>
      <c r="MNH577" s="108"/>
      <c r="MNI577" s="108"/>
      <c r="MNJ577" s="108"/>
      <c r="MNK577" s="108"/>
      <c r="MNL577" s="108"/>
      <c r="MNM577" s="108"/>
      <c r="MNN577" s="108"/>
      <c r="MNO577" s="108"/>
      <c r="MNP577" s="108"/>
      <c r="MNQ577" s="108"/>
      <c r="MNR577" s="108"/>
      <c r="MNS577" s="108"/>
      <c r="MNT577" s="108"/>
      <c r="MNU577" s="108"/>
      <c r="MNV577" s="108"/>
      <c r="MNW577" s="108"/>
      <c r="MNX577" s="108"/>
      <c r="MNY577" s="108"/>
      <c r="MNZ577" s="108"/>
      <c r="MOA577" s="108"/>
      <c r="MOB577" s="108"/>
      <c r="MOC577" s="108"/>
      <c r="MOD577" s="108"/>
      <c r="MOE577" s="108"/>
      <c r="MOF577" s="108"/>
      <c r="MOG577" s="108"/>
      <c r="MOH577" s="108"/>
      <c r="MOI577" s="108"/>
      <c r="MOJ577" s="108"/>
      <c r="MOK577" s="108"/>
      <c r="MOL577" s="108"/>
      <c r="MOM577" s="108"/>
      <c r="MON577" s="108"/>
      <c r="MOO577" s="108"/>
      <c r="MOP577" s="108"/>
      <c r="MOQ577" s="108"/>
      <c r="MOR577" s="108"/>
      <c r="MOS577" s="108"/>
      <c r="MOT577" s="108"/>
      <c r="MOU577" s="108"/>
      <c r="MOV577" s="108"/>
      <c r="MOW577" s="108"/>
      <c r="MOX577" s="108"/>
      <c r="MOY577" s="108"/>
      <c r="MOZ577" s="108"/>
      <c r="MPA577" s="108"/>
      <c r="MPB577" s="108"/>
      <c r="MPC577" s="108"/>
      <c r="MPD577" s="108"/>
      <c r="MPE577" s="108"/>
      <c r="MPF577" s="108"/>
      <c r="MPG577" s="108"/>
      <c r="MPH577" s="108"/>
      <c r="MPI577" s="108"/>
      <c r="MPJ577" s="108"/>
      <c r="MPK577" s="108"/>
      <c r="MPL577" s="108"/>
      <c r="MPM577" s="108"/>
      <c r="MPN577" s="108"/>
      <c r="MPO577" s="108"/>
      <c r="MPP577" s="108"/>
      <c r="MPQ577" s="108"/>
      <c r="MPR577" s="108"/>
      <c r="MPS577" s="108"/>
      <c r="MPT577" s="108"/>
      <c r="MPU577" s="108"/>
      <c r="MPV577" s="108"/>
      <c r="MPW577" s="108"/>
      <c r="MPX577" s="108"/>
      <c r="MPY577" s="108"/>
      <c r="MPZ577" s="108"/>
      <c r="MQA577" s="108"/>
      <c r="MQB577" s="108"/>
      <c r="MQC577" s="108"/>
      <c r="MQD577" s="108"/>
      <c r="MQE577" s="108"/>
      <c r="MQF577" s="108"/>
      <c r="MQG577" s="108"/>
      <c r="MQH577" s="108"/>
      <c r="MQI577" s="108"/>
      <c r="MQJ577" s="108"/>
      <c r="MQK577" s="108"/>
      <c r="MQL577" s="108"/>
      <c r="MQM577" s="108"/>
      <c r="MQN577" s="108"/>
      <c r="MQO577" s="108"/>
      <c r="MQP577" s="108"/>
      <c r="MQQ577" s="108"/>
      <c r="MQR577" s="108"/>
      <c r="MQS577" s="108"/>
      <c r="MQT577" s="108"/>
      <c r="MQU577" s="108"/>
      <c r="MQV577" s="108"/>
      <c r="MQW577" s="108"/>
      <c r="MQX577" s="108"/>
      <c r="MQY577" s="108"/>
      <c r="MQZ577" s="108"/>
      <c r="MRA577" s="108"/>
      <c r="MRB577" s="108"/>
      <c r="MRC577" s="108"/>
      <c r="MRD577" s="108"/>
      <c r="MRE577" s="108"/>
      <c r="MRF577" s="108"/>
      <c r="MRG577" s="108"/>
      <c r="MRH577" s="108"/>
      <c r="MRI577" s="108"/>
      <c r="MRJ577" s="108"/>
      <c r="MRK577" s="108"/>
      <c r="MRL577" s="108"/>
      <c r="MRM577" s="108"/>
      <c r="MRN577" s="108"/>
      <c r="MRO577" s="108"/>
      <c r="MRP577" s="108"/>
      <c r="MRQ577" s="108"/>
      <c r="MRR577" s="108"/>
      <c r="MRS577" s="108"/>
      <c r="MRT577" s="108"/>
      <c r="MRU577" s="108"/>
      <c r="MRV577" s="108"/>
      <c r="MRW577" s="108"/>
      <c r="MRX577" s="108"/>
      <c r="MRY577" s="108"/>
      <c r="MRZ577" s="108"/>
      <c r="MSA577" s="108"/>
      <c r="MSB577" s="108"/>
      <c r="MSC577" s="108"/>
      <c r="MSD577" s="108"/>
      <c r="MSE577" s="108"/>
      <c r="MSF577" s="108"/>
      <c r="MSG577" s="108"/>
      <c r="MSH577" s="108"/>
      <c r="MSI577" s="108"/>
      <c r="MSJ577" s="108"/>
      <c r="MSK577" s="108"/>
      <c r="MSL577" s="108"/>
      <c r="MSM577" s="108"/>
      <c r="MSN577" s="108"/>
      <c r="MSO577" s="108"/>
      <c r="MSP577" s="108"/>
      <c r="MSQ577" s="108"/>
      <c r="MSR577" s="108"/>
      <c r="MSS577" s="108"/>
      <c r="MST577" s="108"/>
      <c r="MSU577" s="108"/>
      <c r="MSV577" s="108"/>
      <c r="MSW577" s="108"/>
      <c r="MSX577" s="108"/>
      <c r="MSY577" s="108"/>
      <c r="MSZ577" s="108"/>
      <c r="MTA577" s="108"/>
      <c r="MTB577" s="108"/>
      <c r="MTC577" s="108"/>
      <c r="MTD577" s="108"/>
      <c r="MTE577" s="108"/>
      <c r="MTF577" s="108"/>
      <c r="MTG577" s="108"/>
      <c r="MTH577" s="108"/>
      <c r="MTI577" s="108"/>
      <c r="MTJ577" s="108"/>
      <c r="MTK577" s="108"/>
      <c r="MTL577" s="108"/>
      <c r="MTM577" s="108"/>
      <c r="MTN577" s="108"/>
      <c r="MTO577" s="108"/>
      <c r="MTP577" s="108"/>
      <c r="MTQ577" s="108"/>
      <c r="MTR577" s="108"/>
      <c r="MTS577" s="108"/>
      <c r="MTT577" s="108"/>
      <c r="MTU577" s="108"/>
      <c r="MTV577" s="108"/>
      <c r="MTW577" s="108"/>
      <c r="MTX577" s="108"/>
      <c r="MTY577" s="108"/>
      <c r="MTZ577" s="108"/>
      <c r="MUA577" s="108"/>
      <c r="MUB577" s="108"/>
      <c r="MUC577" s="108"/>
      <c r="MUD577" s="108"/>
      <c r="MUE577" s="108"/>
      <c r="MUF577" s="108"/>
      <c r="MUG577" s="108"/>
      <c r="MUH577" s="108"/>
      <c r="MUI577" s="108"/>
      <c r="MUJ577" s="108"/>
      <c r="MUK577" s="108"/>
      <c r="MUL577" s="108"/>
      <c r="MUM577" s="108"/>
      <c r="MUN577" s="108"/>
      <c r="MUO577" s="108"/>
      <c r="MUP577" s="108"/>
      <c r="MUQ577" s="108"/>
      <c r="MUR577" s="108"/>
      <c r="MUS577" s="108"/>
      <c r="MUT577" s="108"/>
      <c r="MUU577" s="108"/>
      <c r="MUV577" s="108"/>
      <c r="MUW577" s="108"/>
      <c r="MUX577" s="108"/>
      <c r="MUY577" s="108"/>
      <c r="MUZ577" s="108"/>
      <c r="MVA577" s="108"/>
      <c r="MVB577" s="108"/>
      <c r="MVC577" s="108"/>
      <c r="MVD577" s="108"/>
      <c r="MVE577" s="108"/>
      <c r="MVF577" s="108"/>
      <c r="MVG577" s="108"/>
      <c r="MVH577" s="108"/>
      <c r="MVI577" s="108"/>
      <c r="MVJ577" s="108"/>
      <c r="MVK577" s="108"/>
      <c r="MVL577" s="108"/>
      <c r="MVM577" s="108"/>
      <c r="MVN577" s="108"/>
      <c r="MVO577" s="108"/>
      <c r="MVP577" s="108"/>
      <c r="MVQ577" s="108"/>
      <c r="MVR577" s="108"/>
      <c r="MVS577" s="108"/>
      <c r="MVT577" s="108"/>
      <c r="MVU577" s="108"/>
      <c r="MVV577" s="108"/>
      <c r="MVW577" s="108"/>
      <c r="MVX577" s="108"/>
      <c r="MVY577" s="108"/>
      <c r="MVZ577" s="108"/>
      <c r="MWA577" s="108"/>
      <c r="MWB577" s="108"/>
      <c r="MWC577" s="108"/>
      <c r="MWD577" s="108"/>
      <c r="MWE577" s="108"/>
      <c r="MWF577" s="108"/>
      <c r="MWG577" s="108"/>
      <c r="MWH577" s="108"/>
      <c r="MWI577" s="108"/>
      <c r="MWJ577" s="108"/>
      <c r="MWK577" s="108"/>
      <c r="MWL577" s="108"/>
      <c r="MWM577" s="108"/>
      <c r="MWN577" s="108"/>
      <c r="MWO577" s="108"/>
      <c r="MWP577" s="108"/>
      <c r="MWQ577" s="108"/>
      <c r="MWR577" s="108"/>
      <c r="MWS577" s="108"/>
      <c r="MWT577" s="108"/>
      <c r="MWU577" s="108"/>
      <c r="MWV577" s="108"/>
      <c r="MWW577" s="108"/>
      <c r="MWX577" s="108"/>
      <c r="MWY577" s="108"/>
      <c r="MWZ577" s="108"/>
      <c r="MXA577" s="108"/>
      <c r="MXB577" s="108"/>
      <c r="MXC577" s="108"/>
      <c r="MXD577" s="108"/>
      <c r="MXE577" s="108"/>
      <c r="MXF577" s="108"/>
      <c r="MXG577" s="108"/>
      <c r="MXH577" s="108"/>
      <c r="MXI577" s="108"/>
      <c r="MXJ577" s="108"/>
      <c r="MXK577" s="108"/>
      <c r="MXL577" s="108"/>
      <c r="MXM577" s="108"/>
      <c r="MXN577" s="108"/>
      <c r="MXO577" s="108"/>
      <c r="MXP577" s="108"/>
      <c r="MXQ577" s="108"/>
      <c r="MXR577" s="108"/>
      <c r="MXS577" s="108"/>
      <c r="MXT577" s="108"/>
      <c r="MXU577" s="108"/>
      <c r="MXV577" s="108"/>
      <c r="MXW577" s="108"/>
      <c r="MXX577" s="108"/>
      <c r="MXY577" s="108"/>
      <c r="MXZ577" s="108"/>
      <c r="MYA577" s="108"/>
      <c r="MYB577" s="108"/>
      <c r="MYC577" s="108"/>
      <c r="MYD577" s="108"/>
      <c r="MYE577" s="108"/>
      <c r="MYF577" s="108"/>
      <c r="MYG577" s="108"/>
      <c r="MYH577" s="108"/>
      <c r="MYI577" s="108"/>
      <c r="MYJ577" s="108"/>
      <c r="MYK577" s="108"/>
      <c r="MYL577" s="108"/>
      <c r="MYM577" s="108"/>
      <c r="MYN577" s="108"/>
      <c r="MYO577" s="108"/>
      <c r="MYP577" s="108"/>
      <c r="MYQ577" s="108"/>
      <c r="MYR577" s="108"/>
      <c r="MYS577" s="108"/>
      <c r="MYT577" s="108"/>
      <c r="MYU577" s="108"/>
      <c r="MYV577" s="108"/>
      <c r="MYW577" s="108"/>
      <c r="MYX577" s="108"/>
      <c r="MYY577" s="108"/>
      <c r="MYZ577" s="108"/>
      <c r="MZA577" s="108"/>
      <c r="MZB577" s="108"/>
      <c r="MZC577" s="108"/>
      <c r="MZD577" s="108"/>
      <c r="MZE577" s="108"/>
      <c r="MZF577" s="108"/>
      <c r="MZG577" s="108"/>
      <c r="MZH577" s="108"/>
      <c r="MZI577" s="108"/>
      <c r="MZJ577" s="108"/>
      <c r="MZK577" s="108"/>
      <c r="MZL577" s="108"/>
      <c r="MZM577" s="108"/>
      <c r="MZN577" s="108"/>
      <c r="MZO577" s="108"/>
      <c r="MZP577" s="108"/>
      <c r="MZQ577" s="108"/>
      <c r="MZR577" s="108"/>
      <c r="MZS577" s="108"/>
      <c r="MZT577" s="108"/>
      <c r="MZU577" s="108"/>
      <c r="MZV577" s="108"/>
      <c r="MZW577" s="108"/>
      <c r="MZX577" s="108"/>
      <c r="MZY577" s="108"/>
      <c r="MZZ577" s="108"/>
      <c r="NAA577" s="108"/>
      <c r="NAB577" s="108"/>
      <c r="NAC577" s="108"/>
      <c r="NAD577" s="108"/>
      <c r="NAE577" s="108"/>
      <c r="NAF577" s="108"/>
      <c r="NAG577" s="108"/>
      <c r="NAH577" s="108"/>
      <c r="NAI577" s="108"/>
      <c r="NAJ577" s="108"/>
      <c r="NAK577" s="108"/>
      <c r="NAL577" s="108"/>
      <c r="NAM577" s="108"/>
      <c r="NAN577" s="108"/>
      <c r="NAO577" s="108"/>
      <c r="NAP577" s="108"/>
      <c r="NAQ577" s="108"/>
      <c r="NAR577" s="108"/>
      <c r="NAS577" s="108"/>
      <c r="NAT577" s="108"/>
      <c r="NAU577" s="108"/>
      <c r="NAV577" s="108"/>
      <c r="NAW577" s="108"/>
      <c r="NAX577" s="108"/>
      <c r="NAY577" s="108"/>
      <c r="NAZ577" s="108"/>
      <c r="NBA577" s="108"/>
      <c r="NBB577" s="108"/>
      <c r="NBC577" s="108"/>
      <c r="NBD577" s="108"/>
      <c r="NBE577" s="108"/>
      <c r="NBF577" s="108"/>
      <c r="NBG577" s="108"/>
      <c r="NBH577" s="108"/>
      <c r="NBI577" s="108"/>
      <c r="NBJ577" s="108"/>
      <c r="NBK577" s="108"/>
      <c r="NBL577" s="108"/>
      <c r="NBM577" s="108"/>
      <c r="NBN577" s="108"/>
      <c r="NBO577" s="108"/>
      <c r="NBP577" s="108"/>
      <c r="NBQ577" s="108"/>
      <c r="NBR577" s="108"/>
      <c r="NBS577" s="108"/>
      <c r="NBT577" s="108"/>
      <c r="NBU577" s="108"/>
      <c r="NBV577" s="108"/>
      <c r="NBW577" s="108"/>
      <c r="NBX577" s="108"/>
      <c r="NBY577" s="108"/>
      <c r="NBZ577" s="108"/>
      <c r="NCA577" s="108"/>
      <c r="NCB577" s="108"/>
      <c r="NCC577" s="108"/>
      <c r="NCD577" s="108"/>
      <c r="NCE577" s="108"/>
      <c r="NCF577" s="108"/>
      <c r="NCG577" s="108"/>
      <c r="NCH577" s="108"/>
      <c r="NCI577" s="108"/>
      <c r="NCJ577" s="108"/>
      <c r="NCK577" s="108"/>
      <c r="NCL577" s="108"/>
      <c r="NCM577" s="108"/>
      <c r="NCN577" s="108"/>
      <c r="NCO577" s="108"/>
      <c r="NCP577" s="108"/>
      <c r="NCQ577" s="108"/>
      <c r="NCR577" s="108"/>
      <c r="NCS577" s="108"/>
      <c r="NCT577" s="108"/>
      <c r="NCU577" s="108"/>
      <c r="NCV577" s="108"/>
      <c r="NCW577" s="108"/>
      <c r="NCX577" s="108"/>
      <c r="NCY577" s="108"/>
      <c r="NCZ577" s="108"/>
      <c r="NDA577" s="108"/>
      <c r="NDB577" s="108"/>
      <c r="NDC577" s="108"/>
      <c r="NDD577" s="108"/>
      <c r="NDE577" s="108"/>
      <c r="NDF577" s="108"/>
      <c r="NDG577" s="108"/>
      <c r="NDH577" s="108"/>
      <c r="NDI577" s="108"/>
      <c r="NDJ577" s="108"/>
      <c r="NDK577" s="108"/>
      <c r="NDL577" s="108"/>
      <c r="NDM577" s="108"/>
      <c r="NDN577" s="108"/>
      <c r="NDO577" s="108"/>
      <c r="NDP577" s="108"/>
      <c r="NDQ577" s="108"/>
      <c r="NDR577" s="108"/>
      <c r="NDS577" s="108"/>
      <c r="NDT577" s="108"/>
      <c r="NDU577" s="108"/>
      <c r="NDV577" s="108"/>
      <c r="NDW577" s="108"/>
      <c r="NDX577" s="108"/>
      <c r="NDY577" s="108"/>
      <c r="NDZ577" s="108"/>
      <c r="NEA577" s="108"/>
      <c r="NEB577" s="108"/>
      <c r="NEC577" s="108"/>
      <c r="NED577" s="108"/>
      <c r="NEE577" s="108"/>
      <c r="NEF577" s="108"/>
      <c r="NEG577" s="108"/>
      <c r="NEH577" s="108"/>
      <c r="NEI577" s="108"/>
      <c r="NEJ577" s="108"/>
      <c r="NEK577" s="108"/>
      <c r="NEL577" s="108"/>
      <c r="NEM577" s="108"/>
      <c r="NEN577" s="108"/>
      <c r="NEO577" s="108"/>
      <c r="NEP577" s="108"/>
      <c r="NEQ577" s="108"/>
      <c r="NER577" s="108"/>
      <c r="NES577" s="108"/>
      <c r="NET577" s="108"/>
      <c r="NEU577" s="108"/>
      <c r="NEV577" s="108"/>
      <c r="NEW577" s="108"/>
      <c r="NEX577" s="108"/>
      <c r="NEY577" s="108"/>
      <c r="NEZ577" s="108"/>
      <c r="NFA577" s="108"/>
      <c r="NFB577" s="108"/>
      <c r="NFC577" s="108"/>
      <c r="NFD577" s="108"/>
      <c r="NFE577" s="108"/>
      <c r="NFF577" s="108"/>
      <c r="NFG577" s="108"/>
      <c r="NFH577" s="108"/>
      <c r="NFI577" s="108"/>
      <c r="NFJ577" s="108"/>
      <c r="NFK577" s="108"/>
      <c r="NFL577" s="108"/>
      <c r="NFM577" s="108"/>
      <c r="NFN577" s="108"/>
      <c r="NFO577" s="108"/>
      <c r="NFP577" s="108"/>
      <c r="NFQ577" s="108"/>
      <c r="NFR577" s="108"/>
      <c r="NFS577" s="108"/>
      <c r="NFT577" s="108"/>
      <c r="NFU577" s="108"/>
      <c r="NFV577" s="108"/>
      <c r="NFW577" s="108"/>
      <c r="NFX577" s="108"/>
      <c r="NFY577" s="108"/>
      <c r="NFZ577" s="108"/>
      <c r="NGA577" s="108"/>
      <c r="NGB577" s="108"/>
      <c r="NGC577" s="108"/>
      <c r="NGD577" s="108"/>
      <c r="NGE577" s="108"/>
      <c r="NGF577" s="108"/>
      <c r="NGG577" s="108"/>
      <c r="NGH577" s="108"/>
      <c r="NGI577" s="108"/>
      <c r="NGJ577" s="108"/>
      <c r="NGK577" s="108"/>
      <c r="NGL577" s="108"/>
      <c r="NGM577" s="108"/>
      <c r="NGN577" s="108"/>
      <c r="NGO577" s="108"/>
      <c r="NGP577" s="108"/>
      <c r="NGQ577" s="108"/>
      <c r="NGR577" s="108"/>
      <c r="NGS577" s="108"/>
      <c r="NGT577" s="108"/>
      <c r="NGU577" s="108"/>
      <c r="NGV577" s="108"/>
      <c r="NGW577" s="108"/>
      <c r="NGX577" s="108"/>
      <c r="NGY577" s="108"/>
      <c r="NGZ577" s="108"/>
      <c r="NHA577" s="108"/>
      <c r="NHB577" s="108"/>
      <c r="NHC577" s="108"/>
      <c r="NHD577" s="108"/>
      <c r="NHE577" s="108"/>
      <c r="NHF577" s="108"/>
      <c r="NHG577" s="108"/>
      <c r="NHH577" s="108"/>
      <c r="NHI577" s="108"/>
      <c r="NHJ577" s="108"/>
      <c r="NHK577" s="108"/>
      <c r="NHL577" s="108"/>
      <c r="NHM577" s="108"/>
      <c r="NHN577" s="108"/>
      <c r="NHO577" s="108"/>
      <c r="NHP577" s="108"/>
      <c r="NHQ577" s="108"/>
      <c r="NHR577" s="108"/>
      <c r="NHS577" s="108"/>
      <c r="NHT577" s="108"/>
      <c r="NHU577" s="108"/>
      <c r="NHV577" s="108"/>
      <c r="NHW577" s="108"/>
      <c r="NHX577" s="108"/>
      <c r="NHY577" s="108"/>
      <c r="NHZ577" s="108"/>
      <c r="NIA577" s="108"/>
      <c r="NIB577" s="108"/>
      <c r="NIC577" s="108"/>
      <c r="NID577" s="108"/>
      <c r="NIE577" s="108"/>
      <c r="NIF577" s="108"/>
      <c r="NIG577" s="108"/>
      <c r="NIH577" s="108"/>
      <c r="NII577" s="108"/>
      <c r="NIJ577" s="108"/>
      <c r="NIK577" s="108"/>
      <c r="NIL577" s="108"/>
      <c r="NIM577" s="108"/>
      <c r="NIN577" s="108"/>
      <c r="NIO577" s="108"/>
      <c r="NIP577" s="108"/>
      <c r="NIQ577" s="108"/>
      <c r="NIR577" s="108"/>
      <c r="NIS577" s="108"/>
      <c r="NIT577" s="108"/>
      <c r="NIU577" s="108"/>
      <c r="NIV577" s="108"/>
      <c r="NIW577" s="108"/>
      <c r="NIX577" s="108"/>
      <c r="NIY577" s="108"/>
      <c r="NIZ577" s="108"/>
      <c r="NJA577" s="108"/>
      <c r="NJB577" s="108"/>
      <c r="NJC577" s="108"/>
      <c r="NJD577" s="108"/>
      <c r="NJE577" s="108"/>
      <c r="NJF577" s="108"/>
      <c r="NJG577" s="108"/>
      <c r="NJH577" s="108"/>
      <c r="NJI577" s="108"/>
      <c r="NJJ577" s="108"/>
      <c r="NJK577" s="108"/>
      <c r="NJL577" s="108"/>
      <c r="NJM577" s="108"/>
      <c r="NJN577" s="108"/>
      <c r="NJO577" s="108"/>
      <c r="NJP577" s="108"/>
      <c r="NJQ577" s="108"/>
      <c r="NJR577" s="108"/>
      <c r="NJS577" s="108"/>
      <c r="NJT577" s="108"/>
      <c r="NJU577" s="108"/>
      <c r="NJV577" s="108"/>
      <c r="NJW577" s="108"/>
      <c r="NJX577" s="108"/>
      <c r="NJY577" s="108"/>
      <c r="NJZ577" s="108"/>
      <c r="NKA577" s="108"/>
      <c r="NKB577" s="108"/>
      <c r="NKC577" s="108"/>
      <c r="NKD577" s="108"/>
      <c r="NKE577" s="108"/>
      <c r="NKF577" s="108"/>
      <c r="NKG577" s="108"/>
      <c r="NKH577" s="108"/>
      <c r="NKI577" s="108"/>
      <c r="NKJ577" s="108"/>
      <c r="NKK577" s="108"/>
      <c r="NKL577" s="108"/>
      <c r="NKM577" s="108"/>
      <c r="NKN577" s="108"/>
      <c r="NKO577" s="108"/>
      <c r="NKP577" s="108"/>
      <c r="NKQ577" s="108"/>
      <c r="NKR577" s="108"/>
      <c r="NKS577" s="108"/>
      <c r="NKT577" s="108"/>
      <c r="NKU577" s="108"/>
      <c r="NKV577" s="108"/>
      <c r="NKW577" s="108"/>
      <c r="NKX577" s="108"/>
      <c r="NKY577" s="108"/>
      <c r="NKZ577" s="108"/>
      <c r="NLA577" s="108"/>
      <c r="NLB577" s="108"/>
      <c r="NLC577" s="108"/>
      <c r="NLD577" s="108"/>
      <c r="NLE577" s="108"/>
      <c r="NLF577" s="108"/>
      <c r="NLG577" s="108"/>
      <c r="NLH577" s="108"/>
      <c r="NLI577" s="108"/>
      <c r="NLJ577" s="108"/>
      <c r="NLK577" s="108"/>
      <c r="NLL577" s="108"/>
      <c r="NLM577" s="108"/>
      <c r="NLN577" s="108"/>
      <c r="NLO577" s="108"/>
      <c r="NLP577" s="108"/>
      <c r="NLQ577" s="108"/>
      <c r="NLR577" s="108"/>
      <c r="NLS577" s="108"/>
      <c r="NLT577" s="108"/>
      <c r="NLU577" s="108"/>
      <c r="NLV577" s="108"/>
      <c r="NLW577" s="108"/>
      <c r="NLX577" s="108"/>
      <c r="NLY577" s="108"/>
      <c r="NLZ577" s="108"/>
      <c r="NMA577" s="108"/>
      <c r="NMB577" s="108"/>
      <c r="NMC577" s="108"/>
      <c r="NMD577" s="108"/>
      <c r="NME577" s="108"/>
      <c r="NMF577" s="108"/>
      <c r="NMG577" s="108"/>
      <c r="NMH577" s="108"/>
      <c r="NMI577" s="108"/>
      <c r="NMJ577" s="108"/>
      <c r="NMK577" s="108"/>
      <c r="NML577" s="108"/>
      <c r="NMM577" s="108"/>
      <c r="NMN577" s="108"/>
      <c r="NMO577" s="108"/>
      <c r="NMP577" s="108"/>
      <c r="NMQ577" s="108"/>
      <c r="NMR577" s="108"/>
      <c r="NMS577" s="108"/>
      <c r="NMT577" s="108"/>
      <c r="NMU577" s="108"/>
      <c r="NMV577" s="108"/>
      <c r="NMW577" s="108"/>
      <c r="NMX577" s="108"/>
      <c r="NMY577" s="108"/>
      <c r="NMZ577" s="108"/>
      <c r="NNA577" s="108"/>
      <c r="NNB577" s="108"/>
      <c r="NNC577" s="108"/>
      <c r="NND577" s="108"/>
      <c r="NNE577" s="108"/>
      <c r="NNF577" s="108"/>
      <c r="NNG577" s="108"/>
      <c r="NNH577" s="108"/>
      <c r="NNI577" s="108"/>
      <c r="NNJ577" s="108"/>
      <c r="NNK577" s="108"/>
      <c r="NNL577" s="108"/>
      <c r="NNM577" s="108"/>
      <c r="NNN577" s="108"/>
      <c r="NNO577" s="108"/>
      <c r="NNP577" s="108"/>
      <c r="NNQ577" s="108"/>
      <c r="NNR577" s="108"/>
      <c r="NNS577" s="108"/>
      <c r="NNT577" s="108"/>
      <c r="NNU577" s="108"/>
      <c r="NNV577" s="108"/>
      <c r="NNW577" s="108"/>
      <c r="NNX577" s="108"/>
      <c r="NNY577" s="108"/>
      <c r="NNZ577" s="108"/>
      <c r="NOA577" s="108"/>
      <c r="NOB577" s="108"/>
      <c r="NOC577" s="108"/>
      <c r="NOD577" s="108"/>
      <c r="NOE577" s="108"/>
      <c r="NOF577" s="108"/>
      <c r="NOG577" s="108"/>
      <c r="NOH577" s="108"/>
      <c r="NOI577" s="108"/>
      <c r="NOJ577" s="108"/>
      <c r="NOK577" s="108"/>
      <c r="NOL577" s="108"/>
      <c r="NOM577" s="108"/>
      <c r="NON577" s="108"/>
      <c r="NOO577" s="108"/>
      <c r="NOP577" s="108"/>
      <c r="NOQ577" s="108"/>
      <c r="NOR577" s="108"/>
      <c r="NOS577" s="108"/>
      <c r="NOT577" s="108"/>
      <c r="NOU577" s="108"/>
      <c r="NOV577" s="108"/>
      <c r="NOW577" s="108"/>
      <c r="NOX577" s="108"/>
      <c r="NOY577" s="108"/>
      <c r="NOZ577" s="108"/>
      <c r="NPA577" s="108"/>
      <c r="NPB577" s="108"/>
      <c r="NPC577" s="108"/>
      <c r="NPD577" s="108"/>
      <c r="NPE577" s="108"/>
      <c r="NPF577" s="108"/>
      <c r="NPG577" s="108"/>
      <c r="NPH577" s="108"/>
      <c r="NPI577" s="108"/>
      <c r="NPJ577" s="108"/>
      <c r="NPK577" s="108"/>
      <c r="NPL577" s="108"/>
      <c r="NPM577" s="108"/>
      <c r="NPN577" s="108"/>
      <c r="NPO577" s="108"/>
      <c r="NPP577" s="108"/>
      <c r="NPQ577" s="108"/>
      <c r="NPR577" s="108"/>
      <c r="NPS577" s="108"/>
      <c r="NPT577" s="108"/>
      <c r="NPU577" s="108"/>
      <c r="NPV577" s="108"/>
      <c r="NPW577" s="108"/>
      <c r="NPX577" s="108"/>
      <c r="NPY577" s="108"/>
      <c r="NPZ577" s="108"/>
      <c r="NQA577" s="108"/>
      <c r="NQB577" s="108"/>
      <c r="NQC577" s="108"/>
      <c r="NQD577" s="108"/>
      <c r="NQE577" s="108"/>
      <c r="NQF577" s="108"/>
      <c r="NQG577" s="108"/>
      <c r="NQH577" s="108"/>
      <c r="NQI577" s="108"/>
      <c r="NQJ577" s="108"/>
      <c r="NQK577" s="108"/>
      <c r="NQL577" s="108"/>
      <c r="NQM577" s="108"/>
      <c r="NQN577" s="108"/>
      <c r="NQO577" s="108"/>
      <c r="NQP577" s="108"/>
      <c r="NQQ577" s="108"/>
      <c r="NQR577" s="108"/>
      <c r="NQS577" s="108"/>
      <c r="NQT577" s="108"/>
      <c r="NQU577" s="108"/>
      <c r="NQV577" s="108"/>
      <c r="NQW577" s="108"/>
      <c r="NQX577" s="108"/>
      <c r="NQY577" s="108"/>
      <c r="NQZ577" s="108"/>
      <c r="NRA577" s="108"/>
      <c r="NRB577" s="108"/>
      <c r="NRC577" s="108"/>
      <c r="NRD577" s="108"/>
      <c r="NRE577" s="108"/>
      <c r="NRF577" s="108"/>
      <c r="NRG577" s="108"/>
      <c r="NRH577" s="108"/>
      <c r="NRI577" s="108"/>
      <c r="NRJ577" s="108"/>
      <c r="NRK577" s="108"/>
      <c r="NRL577" s="108"/>
      <c r="NRM577" s="108"/>
      <c r="NRN577" s="108"/>
      <c r="NRO577" s="108"/>
      <c r="NRP577" s="108"/>
      <c r="NRQ577" s="108"/>
      <c r="NRR577" s="108"/>
      <c r="NRS577" s="108"/>
      <c r="NRT577" s="108"/>
      <c r="NRU577" s="108"/>
      <c r="NRV577" s="108"/>
      <c r="NRW577" s="108"/>
      <c r="NRX577" s="108"/>
      <c r="NRY577" s="108"/>
      <c r="NRZ577" s="108"/>
      <c r="NSA577" s="108"/>
      <c r="NSB577" s="108"/>
      <c r="NSC577" s="108"/>
      <c r="NSD577" s="108"/>
      <c r="NSE577" s="108"/>
      <c r="NSF577" s="108"/>
      <c r="NSG577" s="108"/>
      <c r="NSH577" s="108"/>
      <c r="NSI577" s="108"/>
      <c r="NSJ577" s="108"/>
      <c r="NSK577" s="108"/>
      <c r="NSL577" s="108"/>
      <c r="NSM577" s="108"/>
      <c r="NSN577" s="108"/>
      <c r="NSO577" s="108"/>
      <c r="NSP577" s="108"/>
      <c r="NSQ577" s="108"/>
      <c r="NSR577" s="108"/>
      <c r="NSS577" s="108"/>
      <c r="NST577" s="108"/>
      <c r="NSU577" s="108"/>
      <c r="NSV577" s="108"/>
      <c r="NSW577" s="108"/>
      <c r="NSX577" s="108"/>
      <c r="NSY577" s="108"/>
      <c r="NSZ577" s="108"/>
      <c r="NTA577" s="108"/>
      <c r="NTB577" s="108"/>
      <c r="NTC577" s="108"/>
      <c r="NTD577" s="108"/>
      <c r="NTE577" s="108"/>
      <c r="NTF577" s="108"/>
      <c r="NTG577" s="108"/>
      <c r="NTH577" s="108"/>
      <c r="NTI577" s="108"/>
      <c r="NTJ577" s="108"/>
      <c r="NTK577" s="108"/>
      <c r="NTL577" s="108"/>
      <c r="NTM577" s="108"/>
      <c r="NTN577" s="108"/>
      <c r="NTO577" s="108"/>
      <c r="NTP577" s="108"/>
      <c r="NTQ577" s="108"/>
      <c r="NTR577" s="108"/>
      <c r="NTS577" s="108"/>
      <c r="NTT577" s="108"/>
      <c r="NTU577" s="108"/>
      <c r="NTV577" s="108"/>
      <c r="NTW577" s="108"/>
      <c r="NTX577" s="108"/>
      <c r="NTY577" s="108"/>
      <c r="NTZ577" s="108"/>
      <c r="NUA577" s="108"/>
      <c r="NUB577" s="108"/>
      <c r="NUC577" s="108"/>
      <c r="NUD577" s="108"/>
      <c r="NUE577" s="108"/>
      <c r="NUF577" s="108"/>
      <c r="NUG577" s="108"/>
      <c r="NUH577" s="108"/>
      <c r="NUI577" s="108"/>
      <c r="NUJ577" s="108"/>
      <c r="NUK577" s="108"/>
      <c r="NUL577" s="108"/>
      <c r="NUM577" s="108"/>
      <c r="NUN577" s="108"/>
      <c r="NUO577" s="108"/>
      <c r="NUP577" s="108"/>
      <c r="NUQ577" s="108"/>
      <c r="NUR577" s="108"/>
      <c r="NUS577" s="108"/>
      <c r="NUT577" s="108"/>
      <c r="NUU577" s="108"/>
      <c r="NUV577" s="108"/>
      <c r="NUW577" s="108"/>
      <c r="NUX577" s="108"/>
      <c r="NUY577" s="108"/>
      <c r="NUZ577" s="108"/>
      <c r="NVA577" s="108"/>
      <c r="NVB577" s="108"/>
      <c r="NVC577" s="108"/>
      <c r="NVD577" s="108"/>
      <c r="NVE577" s="108"/>
      <c r="NVF577" s="108"/>
      <c r="NVG577" s="108"/>
      <c r="NVH577" s="108"/>
      <c r="NVI577" s="108"/>
      <c r="NVJ577" s="108"/>
      <c r="NVK577" s="108"/>
      <c r="NVL577" s="108"/>
      <c r="NVM577" s="108"/>
      <c r="NVN577" s="108"/>
      <c r="NVO577" s="108"/>
      <c r="NVP577" s="108"/>
      <c r="NVQ577" s="108"/>
      <c r="NVR577" s="108"/>
      <c r="NVS577" s="108"/>
      <c r="NVT577" s="108"/>
      <c r="NVU577" s="108"/>
      <c r="NVV577" s="108"/>
      <c r="NVW577" s="108"/>
      <c r="NVX577" s="108"/>
      <c r="NVY577" s="108"/>
      <c r="NVZ577" s="108"/>
      <c r="NWA577" s="108"/>
      <c r="NWB577" s="108"/>
      <c r="NWC577" s="108"/>
      <c r="NWD577" s="108"/>
      <c r="NWE577" s="108"/>
      <c r="NWF577" s="108"/>
      <c r="NWG577" s="108"/>
      <c r="NWH577" s="108"/>
      <c r="NWI577" s="108"/>
      <c r="NWJ577" s="108"/>
      <c r="NWK577" s="108"/>
      <c r="NWL577" s="108"/>
      <c r="NWM577" s="108"/>
      <c r="NWN577" s="108"/>
      <c r="NWO577" s="108"/>
      <c r="NWP577" s="108"/>
      <c r="NWQ577" s="108"/>
      <c r="NWR577" s="108"/>
      <c r="NWS577" s="108"/>
      <c r="NWT577" s="108"/>
      <c r="NWU577" s="108"/>
      <c r="NWV577" s="108"/>
      <c r="NWW577" s="108"/>
      <c r="NWX577" s="108"/>
      <c r="NWY577" s="108"/>
      <c r="NWZ577" s="108"/>
      <c r="NXA577" s="108"/>
      <c r="NXB577" s="108"/>
      <c r="NXC577" s="108"/>
      <c r="NXD577" s="108"/>
      <c r="NXE577" s="108"/>
      <c r="NXF577" s="108"/>
      <c r="NXG577" s="108"/>
      <c r="NXH577" s="108"/>
      <c r="NXI577" s="108"/>
      <c r="NXJ577" s="108"/>
      <c r="NXK577" s="108"/>
      <c r="NXL577" s="108"/>
      <c r="NXM577" s="108"/>
      <c r="NXN577" s="108"/>
      <c r="NXO577" s="108"/>
      <c r="NXP577" s="108"/>
      <c r="NXQ577" s="108"/>
      <c r="NXR577" s="108"/>
      <c r="NXS577" s="108"/>
      <c r="NXT577" s="108"/>
      <c r="NXU577" s="108"/>
      <c r="NXV577" s="108"/>
      <c r="NXW577" s="108"/>
      <c r="NXX577" s="108"/>
      <c r="NXY577" s="108"/>
      <c r="NXZ577" s="108"/>
      <c r="NYA577" s="108"/>
      <c r="NYB577" s="108"/>
      <c r="NYC577" s="108"/>
      <c r="NYD577" s="108"/>
      <c r="NYE577" s="108"/>
      <c r="NYF577" s="108"/>
      <c r="NYG577" s="108"/>
      <c r="NYH577" s="108"/>
      <c r="NYI577" s="108"/>
      <c r="NYJ577" s="108"/>
      <c r="NYK577" s="108"/>
      <c r="NYL577" s="108"/>
      <c r="NYM577" s="108"/>
      <c r="NYN577" s="108"/>
      <c r="NYO577" s="108"/>
      <c r="NYP577" s="108"/>
      <c r="NYQ577" s="108"/>
      <c r="NYR577" s="108"/>
      <c r="NYS577" s="108"/>
      <c r="NYT577" s="108"/>
      <c r="NYU577" s="108"/>
      <c r="NYV577" s="108"/>
      <c r="NYW577" s="108"/>
      <c r="NYX577" s="108"/>
      <c r="NYY577" s="108"/>
      <c r="NYZ577" s="108"/>
      <c r="NZA577" s="108"/>
      <c r="NZB577" s="108"/>
      <c r="NZC577" s="108"/>
      <c r="NZD577" s="108"/>
      <c r="NZE577" s="108"/>
      <c r="NZF577" s="108"/>
      <c r="NZG577" s="108"/>
      <c r="NZH577" s="108"/>
      <c r="NZI577" s="108"/>
      <c r="NZJ577" s="108"/>
      <c r="NZK577" s="108"/>
      <c r="NZL577" s="108"/>
      <c r="NZM577" s="108"/>
      <c r="NZN577" s="108"/>
      <c r="NZO577" s="108"/>
      <c r="NZP577" s="108"/>
      <c r="NZQ577" s="108"/>
      <c r="NZR577" s="108"/>
      <c r="NZS577" s="108"/>
      <c r="NZT577" s="108"/>
      <c r="NZU577" s="108"/>
      <c r="NZV577" s="108"/>
      <c r="NZW577" s="108"/>
      <c r="NZX577" s="108"/>
      <c r="NZY577" s="108"/>
      <c r="NZZ577" s="108"/>
      <c r="OAA577" s="108"/>
      <c r="OAB577" s="108"/>
      <c r="OAC577" s="108"/>
      <c r="OAD577" s="108"/>
      <c r="OAE577" s="108"/>
      <c r="OAF577" s="108"/>
      <c r="OAG577" s="108"/>
      <c r="OAH577" s="108"/>
      <c r="OAI577" s="108"/>
      <c r="OAJ577" s="108"/>
      <c r="OAK577" s="108"/>
      <c r="OAL577" s="108"/>
      <c r="OAM577" s="108"/>
      <c r="OAN577" s="108"/>
      <c r="OAO577" s="108"/>
      <c r="OAP577" s="108"/>
      <c r="OAQ577" s="108"/>
      <c r="OAR577" s="108"/>
      <c r="OAS577" s="108"/>
      <c r="OAT577" s="108"/>
      <c r="OAU577" s="108"/>
      <c r="OAV577" s="108"/>
      <c r="OAW577" s="108"/>
      <c r="OAX577" s="108"/>
      <c r="OAY577" s="108"/>
      <c r="OAZ577" s="108"/>
      <c r="OBA577" s="108"/>
      <c r="OBB577" s="108"/>
      <c r="OBC577" s="108"/>
      <c r="OBD577" s="108"/>
      <c r="OBE577" s="108"/>
      <c r="OBF577" s="108"/>
      <c r="OBG577" s="108"/>
      <c r="OBH577" s="108"/>
      <c r="OBI577" s="108"/>
      <c r="OBJ577" s="108"/>
      <c r="OBK577" s="108"/>
      <c r="OBL577" s="108"/>
      <c r="OBM577" s="108"/>
      <c r="OBN577" s="108"/>
      <c r="OBO577" s="108"/>
      <c r="OBP577" s="108"/>
      <c r="OBQ577" s="108"/>
      <c r="OBR577" s="108"/>
      <c r="OBS577" s="108"/>
      <c r="OBT577" s="108"/>
      <c r="OBU577" s="108"/>
      <c r="OBV577" s="108"/>
      <c r="OBW577" s="108"/>
      <c r="OBX577" s="108"/>
      <c r="OBY577" s="108"/>
      <c r="OBZ577" s="108"/>
      <c r="OCA577" s="108"/>
      <c r="OCB577" s="108"/>
      <c r="OCC577" s="108"/>
      <c r="OCD577" s="108"/>
      <c r="OCE577" s="108"/>
      <c r="OCF577" s="108"/>
      <c r="OCG577" s="108"/>
      <c r="OCH577" s="108"/>
      <c r="OCI577" s="108"/>
      <c r="OCJ577" s="108"/>
      <c r="OCK577" s="108"/>
      <c r="OCL577" s="108"/>
      <c r="OCM577" s="108"/>
      <c r="OCN577" s="108"/>
      <c r="OCO577" s="108"/>
      <c r="OCP577" s="108"/>
      <c r="OCQ577" s="108"/>
      <c r="OCR577" s="108"/>
      <c r="OCS577" s="108"/>
      <c r="OCT577" s="108"/>
      <c r="OCU577" s="108"/>
      <c r="OCV577" s="108"/>
      <c r="OCW577" s="108"/>
      <c r="OCX577" s="108"/>
      <c r="OCY577" s="108"/>
      <c r="OCZ577" s="108"/>
      <c r="ODA577" s="108"/>
      <c r="ODB577" s="108"/>
      <c r="ODC577" s="108"/>
      <c r="ODD577" s="108"/>
      <c r="ODE577" s="108"/>
      <c r="ODF577" s="108"/>
      <c r="ODG577" s="108"/>
      <c r="ODH577" s="108"/>
      <c r="ODI577" s="108"/>
      <c r="ODJ577" s="108"/>
      <c r="ODK577" s="108"/>
      <c r="ODL577" s="108"/>
      <c r="ODM577" s="108"/>
      <c r="ODN577" s="108"/>
      <c r="ODO577" s="108"/>
      <c r="ODP577" s="108"/>
      <c r="ODQ577" s="108"/>
      <c r="ODR577" s="108"/>
      <c r="ODS577" s="108"/>
      <c r="ODT577" s="108"/>
      <c r="ODU577" s="108"/>
      <c r="ODV577" s="108"/>
      <c r="ODW577" s="108"/>
      <c r="ODX577" s="108"/>
      <c r="ODY577" s="108"/>
      <c r="ODZ577" s="108"/>
      <c r="OEA577" s="108"/>
      <c r="OEB577" s="108"/>
      <c r="OEC577" s="108"/>
      <c r="OED577" s="108"/>
      <c r="OEE577" s="108"/>
      <c r="OEF577" s="108"/>
      <c r="OEG577" s="108"/>
      <c r="OEH577" s="108"/>
      <c r="OEI577" s="108"/>
      <c r="OEJ577" s="108"/>
      <c r="OEK577" s="108"/>
      <c r="OEL577" s="108"/>
      <c r="OEM577" s="108"/>
      <c r="OEN577" s="108"/>
      <c r="OEO577" s="108"/>
      <c r="OEP577" s="108"/>
      <c r="OEQ577" s="108"/>
      <c r="OER577" s="108"/>
      <c r="OES577" s="108"/>
      <c r="OET577" s="108"/>
      <c r="OEU577" s="108"/>
      <c r="OEV577" s="108"/>
      <c r="OEW577" s="108"/>
      <c r="OEX577" s="108"/>
      <c r="OEY577" s="108"/>
      <c r="OEZ577" s="108"/>
      <c r="OFA577" s="108"/>
      <c r="OFB577" s="108"/>
      <c r="OFC577" s="108"/>
      <c r="OFD577" s="108"/>
      <c r="OFE577" s="108"/>
      <c r="OFF577" s="108"/>
      <c r="OFG577" s="108"/>
      <c r="OFH577" s="108"/>
      <c r="OFI577" s="108"/>
      <c r="OFJ577" s="108"/>
      <c r="OFK577" s="108"/>
      <c r="OFL577" s="108"/>
      <c r="OFM577" s="108"/>
      <c r="OFN577" s="108"/>
      <c r="OFO577" s="108"/>
      <c r="OFP577" s="108"/>
      <c r="OFQ577" s="108"/>
      <c r="OFR577" s="108"/>
      <c r="OFS577" s="108"/>
      <c r="OFT577" s="108"/>
      <c r="OFU577" s="108"/>
      <c r="OFV577" s="108"/>
      <c r="OFW577" s="108"/>
      <c r="OFX577" s="108"/>
      <c r="OFY577" s="108"/>
      <c r="OFZ577" s="108"/>
      <c r="OGA577" s="108"/>
      <c r="OGB577" s="108"/>
      <c r="OGC577" s="108"/>
      <c r="OGD577" s="108"/>
      <c r="OGE577" s="108"/>
      <c r="OGF577" s="108"/>
      <c r="OGG577" s="108"/>
      <c r="OGH577" s="108"/>
      <c r="OGI577" s="108"/>
      <c r="OGJ577" s="108"/>
      <c r="OGK577" s="108"/>
      <c r="OGL577" s="108"/>
      <c r="OGM577" s="108"/>
      <c r="OGN577" s="108"/>
      <c r="OGO577" s="108"/>
      <c r="OGP577" s="108"/>
      <c r="OGQ577" s="108"/>
      <c r="OGR577" s="108"/>
      <c r="OGS577" s="108"/>
      <c r="OGT577" s="108"/>
      <c r="OGU577" s="108"/>
      <c r="OGV577" s="108"/>
      <c r="OGW577" s="108"/>
      <c r="OGX577" s="108"/>
      <c r="OGY577" s="108"/>
      <c r="OGZ577" s="108"/>
      <c r="OHA577" s="108"/>
      <c r="OHB577" s="108"/>
      <c r="OHC577" s="108"/>
      <c r="OHD577" s="108"/>
      <c r="OHE577" s="108"/>
      <c r="OHF577" s="108"/>
      <c r="OHG577" s="108"/>
      <c r="OHH577" s="108"/>
      <c r="OHI577" s="108"/>
      <c r="OHJ577" s="108"/>
      <c r="OHK577" s="108"/>
      <c r="OHL577" s="108"/>
      <c r="OHM577" s="108"/>
      <c r="OHN577" s="108"/>
      <c r="OHO577" s="108"/>
      <c r="OHP577" s="108"/>
      <c r="OHQ577" s="108"/>
      <c r="OHR577" s="108"/>
      <c r="OHS577" s="108"/>
      <c r="OHT577" s="108"/>
      <c r="OHU577" s="108"/>
      <c r="OHV577" s="108"/>
      <c r="OHW577" s="108"/>
      <c r="OHX577" s="108"/>
      <c r="OHY577" s="108"/>
      <c r="OHZ577" s="108"/>
      <c r="OIA577" s="108"/>
      <c r="OIB577" s="108"/>
      <c r="OIC577" s="108"/>
      <c r="OID577" s="108"/>
      <c r="OIE577" s="108"/>
      <c r="OIF577" s="108"/>
      <c r="OIG577" s="108"/>
      <c r="OIH577" s="108"/>
      <c r="OII577" s="108"/>
      <c r="OIJ577" s="108"/>
      <c r="OIK577" s="108"/>
      <c r="OIL577" s="108"/>
      <c r="OIM577" s="108"/>
      <c r="OIN577" s="108"/>
      <c r="OIO577" s="108"/>
      <c r="OIP577" s="108"/>
      <c r="OIQ577" s="108"/>
      <c r="OIR577" s="108"/>
      <c r="OIS577" s="108"/>
      <c r="OIT577" s="108"/>
      <c r="OIU577" s="108"/>
      <c r="OIV577" s="108"/>
      <c r="OIW577" s="108"/>
      <c r="OIX577" s="108"/>
      <c r="OIY577" s="108"/>
      <c r="OIZ577" s="108"/>
      <c r="OJA577" s="108"/>
      <c r="OJB577" s="108"/>
      <c r="OJC577" s="108"/>
      <c r="OJD577" s="108"/>
      <c r="OJE577" s="108"/>
      <c r="OJF577" s="108"/>
      <c r="OJG577" s="108"/>
      <c r="OJH577" s="108"/>
      <c r="OJI577" s="108"/>
      <c r="OJJ577" s="108"/>
      <c r="OJK577" s="108"/>
      <c r="OJL577" s="108"/>
      <c r="OJM577" s="108"/>
      <c r="OJN577" s="108"/>
      <c r="OJO577" s="108"/>
      <c r="OJP577" s="108"/>
      <c r="OJQ577" s="108"/>
      <c r="OJR577" s="108"/>
      <c r="OJS577" s="108"/>
      <c r="OJT577" s="108"/>
      <c r="OJU577" s="108"/>
      <c r="OJV577" s="108"/>
      <c r="OJW577" s="108"/>
      <c r="OJX577" s="108"/>
      <c r="OJY577" s="108"/>
      <c r="OJZ577" s="108"/>
      <c r="OKA577" s="108"/>
      <c r="OKB577" s="108"/>
      <c r="OKC577" s="108"/>
      <c r="OKD577" s="108"/>
      <c r="OKE577" s="108"/>
      <c r="OKF577" s="108"/>
      <c r="OKG577" s="108"/>
      <c r="OKH577" s="108"/>
      <c r="OKI577" s="108"/>
      <c r="OKJ577" s="108"/>
      <c r="OKK577" s="108"/>
      <c r="OKL577" s="108"/>
      <c r="OKM577" s="108"/>
      <c r="OKN577" s="108"/>
      <c r="OKO577" s="108"/>
      <c r="OKP577" s="108"/>
      <c r="OKQ577" s="108"/>
      <c r="OKR577" s="108"/>
      <c r="OKS577" s="108"/>
      <c r="OKT577" s="108"/>
      <c r="OKU577" s="108"/>
      <c r="OKV577" s="108"/>
      <c r="OKW577" s="108"/>
      <c r="OKX577" s="108"/>
      <c r="OKY577" s="108"/>
      <c r="OKZ577" s="108"/>
      <c r="OLA577" s="108"/>
      <c r="OLB577" s="108"/>
      <c r="OLC577" s="108"/>
      <c r="OLD577" s="108"/>
      <c r="OLE577" s="108"/>
      <c r="OLF577" s="108"/>
      <c r="OLG577" s="108"/>
      <c r="OLH577" s="108"/>
      <c r="OLI577" s="108"/>
      <c r="OLJ577" s="108"/>
      <c r="OLK577" s="108"/>
      <c r="OLL577" s="108"/>
      <c r="OLM577" s="108"/>
      <c r="OLN577" s="108"/>
      <c r="OLO577" s="108"/>
      <c r="OLP577" s="108"/>
      <c r="OLQ577" s="108"/>
      <c r="OLR577" s="108"/>
      <c r="OLS577" s="108"/>
      <c r="OLT577" s="108"/>
      <c r="OLU577" s="108"/>
      <c r="OLV577" s="108"/>
      <c r="OLW577" s="108"/>
      <c r="OLX577" s="108"/>
      <c r="OLY577" s="108"/>
      <c r="OLZ577" s="108"/>
      <c r="OMA577" s="108"/>
      <c r="OMB577" s="108"/>
      <c r="OMC577" s="108"/>
      <c r="OMD577" s="108"/>
      <c r="OME577" s="108"/>
      <c r="OMF577" s="108"/>
      <c r="OMG577" s="108"/>
      <c r="OMH577" s="108"/>
      <c r="OMI577" s="108"/>
      <c r="OMJ577" s="108"/>
      <c r="OMK577" s="108"/>
      <c r="OML577" s="108"/>
      <c r="OMM577" s="108"/>
      <c r="OMN577" s="108"/>
      <c r="OMO577" s="108"/>
      <c r="OMP577" s="108"/>
      <c r="OMQ577" s="108"/>
      <c r="OMR577" s="108"/>
      <c r="OMS577" s="108"/>
      <c r="OMT577" s="108"/>
      <c r="OMU577" s="108"/>
      <c r="OMV577" s="108"/>
      <c r="OMW577" s="108"/>
      <c r="OMX577" s="108"/>
      <c r="OMY577" s="108"/>
      <c r="OMZ577" s="108"/>
      <c r="ONA577" s="108"/>
      <c r="ONB577" s="108"/>
      <c r="ONC577" s="108"/>
      <c r="OND577" s="108"/>
      <c r="ONE577" s="108"/>
      <c r="ONF577" s="108"/>
      <c r="ONG577" s="108"/>
      <c r="ONH577" s="108"/>
      <c r="ONI577" s="108"/>
      <c r="ONJ577" s="108"/>
      <c r="ONK577" s="108"/>
      <c r="ONL577" s="108"/>
      <c r="ONM577" s="108"/>
      <c r="ONN577" s="108"/>
      <c r="ONO577" s="108"/>
      <c r="ONP577" s="108"/>
      <c r="ONQ577" s="108"/>
      <c r="ONR577" s="108"/>
      <c r="ONS577" s="108"/>
      <c r="ONT577" s="108"/>
      <c r="ONU577" s="108"/>
      <c r="ONV577" s="108"/>
      <c r="ONW577" s="108"/>
      <c r="ONX577" s="108"/>
      <c r="ONY577" s="108"/>
      <c r="ONZ577" s="108"/>
      <c r="OOA577" s="108"/>
      <c r="OOB577" s="108"/>
      <c r="OOC577" s="108"/>
      <c r="OOD577" s="108"/>
      <c r="OOE577" s="108"/>
      <c r="OOF577" s="108"/>
      <c r="OOG577" s="108"/>
      <c r="OOH577" s="108"/>
      <c r="OOI577" s="108"/>
      <c r="OOJ577" s="108"/>
      <c r="OOK577" s="108"/>
      <c r="OOL577" s="108"/>
      <c r="OOM577" s="108"/>
      <c r="OON577" s="108"/>
      <c r="OOO577" s="108"/>
      <c r="OOP577" s="108"/>
      <c r="OOQ577" s="108"/>
      <c r="OOR577" s="108"/>
      <c r="OOS577" s="108"/>
      <c r="OOT577" s="108"/>
      <c r="OOU577" s="108"/>
      <c r="OOV577" s="108"/>
      <c r="OOW577" s="108"/>
      <c r="OOX577" s="108"/>
      <c r="OOY577" s="108"/>
      <c r="OOZ577" s="108"/>
      <c r="OPA577" s="108"/>
      <c r="OPB577" s="108"/>
      <c r="OPC577" s="108"/>
      <c r="OPD577" s="108"/>
      <c r="OPE577" s="108"/>
      <c r="OPF577" s="108"/>
      <c r="OPG577" s="108"/>
      <c r="OPH577" s="108"/>
      <c r="OPI577" s="108"/>
      <c r="OPJ577" s="108"/>
      <c r="OPK577" s="108"/>
      <c r="OPL577" s="108"/>
      <c r="OPM577" s="108"/>
      <c r="OPN577" s="108"/>
      <c r="OPO577" s="108"/>
      <c r="OPP577" s="108"/>
      <c r="OPQ577" s="108"/>
      <c r="OPR577" s="108"/>
      <c r="OPS577" s="108"/>
      <c r="OPT577" s="108"/>
      <c r="OPU577" s="108"/>
      <c r="OPV577" s="108"/>
      <c r="OPW577" s="108"/>
      <c r="OPX577" s="108"/>
      <c r="OPY577" s="108"/>
      <c r="OPZ577" s="108"/>
      <c r="OQA577" s="108"/>
      <c r="OQB577" s="108"/>
      <c r="OQC577" s="108"/>
      <c r="OQD577" s="108"/>
      <c r="OQE577" s="108"/>
      <c r="OQF577" s="108"/>
      <c r="OQG577" s="108"/>
      <c r="OQH577" s="108"/>
      <c r="OQI577" s="108"/>
      <c r="OQJ577" s="108"/>
      <c r="OQK577" s="108"/>
      <c r="OQL577" s="108"/>
      <c r="OQM577" s="108"/>
      <c r="OQN577" s="108"/>
      <c r="OQO577" s="108"/>
      <c r="OQP577" s="108"/>
      <c r="OQQ577" s="108"/>
      <c r="OQR577" s="108"/>
      <c r="OQS577" s="108"/>
      <c r="OQT577" s="108"/>
      <c r="OQU577" s="108"/>
      <c r="OQV577" s="108"/>
      <c r="OQW577" s="108"/>
      <c r="OQX577" s="108"/>
      <c r="OQY577" s="108"/>
      <c r="OQZ577" s="108"/>
      <c r="ORA577" s="108"/>
      <c r="ORB577" s="108"/>
      <c r="ORC577" s="108"/>
      <c r="ORD577" s="108"/>
      <c r="ORE577" s="108"/>
      <c r="ORF577" s="108"/>
      <c r="ORG577" s="108"/>
      <c r="ORH577" s="108"/>
      <c r="ORI577" s="108"/>
      <c r="ORJ577" s="108"/>
      <c r="ORK577" s="108"/>
      <c r="ORL577" s="108"/>
      <c r="ORM577" s="108"/>
      <c r="ORN577" s="108"/>
      <c r="ORO577" s="108"/>
      <c r="ORP577" s="108"/>
      <c r="ORQ577" s="108"/>
      <c r="ORR577" s="108"/>
      <c r="ORS577" s="108"/>
      <c r="ORT577" s="108"/>
      <c r="ORU577" s="108"/>
      <c r="ORV577" s="108"/>
      <c r="ORW577" s="108"/>
      <c r="ORX577" s="108"/>
      <c r="ORY577" s="108"/>
      <c r="ORZ577" s="108"/>
      <c r="OSA577" s="108"/>
      <c r="OSB577" s="108"/>
      <c r="OSC577" s="108"/>
      <c r="OSD577" s="108"/>
      <c r="OSE577" s="108"/>
      <c r="OSF577" s="108"/>
      <c r="OSG577" s="108"/>
      <c r="OSH577" s="108"/>
      <c r="OSI577" s="108"/>
      <c r="OSJ577" s="108"/>
      <c r="OSK577" s="108"/>
      <c r="OSL577" s="108"/>
      <c r="OSM577" s="108"/>
      <c r="OSN577" s="108"/>
      <c r="OSO577" s="108"/>
      <c r="OSP577" s="108"/>
      <c r="OSQ577" s="108"/>
      <c r="OSR577" s="108"/>
      <c r="OSS577" s="108"/>
      <c r="OST577" s="108"/>
      <c r="OSU577" s="108"/>
      <c r="OSV577" s="108"/>
      <c r="OSW577" s="108"/>
      <c r="OSX577" s="108"/>
      <c r="OSY577" s="108"/>
      <c r="OSZ577" s="108"/>
      <c r="OTA577" s="108"/>
      <c r="OTB577" s="108"/>
      <c r="OTC577" s="108"/>
      <c r="OTD577" s="108"/>
      <c r="OTE577" s="108"/>
      <c r="OTF577" s="108"/>
      <c r="OTG577" s="108"/>
      <c r="OTH577" s="108"/>
      <c r="OTI577" s="108"/>
      <c r="OTJ577" s="108"/>
      <c r="OTK577" s="108"/>
      <c r="OTL577" s="108"/>
      <c r="OTM577" s="108"/>
      <c r="OTN577" s="108"/>
      <c r="OTO577" s="108"/>
      <c r="OTP577" s="108"/>
      <c r="OTQ577" s="108"/>
      <c r="OTR577" s="108"/>
      <c r="OTS577" s="108"/>
      <c r="OTT577" s="108"/>
      <c r="OTU577" s="108"/>
      <c r="OTV577" s="108"/>
      <c r="OTW577" s="108"/>
      <c r="OTX577" s="108"/>
      <c r="OTY577" s="108"/>
      <c r="OTZ577" s="108"/>
      <c r="OUA577" s="108"/>
      <c r="OUB577" s="108"/>
      <c r="OUC577" s="108"/>
      <c r="OUD577" s="108"/>
      <c r="OUE577" s="108"/>
      <c r="OUF577" s="108"/>
      <c r="OUG577" s="108"/>
      <c r="OUH577" s="108"/>
      <c r="OUI577" s="108"/>
      <c r="OUJ577" s="108"/>
      <c r="OUK577" s="108"/>
      <c r="OUL577" s="108"/>
      <c r="OUM577" s="108"/>
      <c r="OUN577" s="108"/>
      <c r="OUO577" s="108"/>
      <c r="OUP577" s="108"/>
      <c r="OUQ577" s="108"/>
      <c r="OUR577" s="108"/>
      <c r="OUS577" s="108"/>
      <c r="OUT577" s="108"/>
      <c r="OUU577" s="108"/>
      <c r="OUV577" s="108"/>
      <c r="OUW577" s="108"/>
      <c r="OUX577" s="108"/>
      <c r="OUY577" s="108"/>
      <c r="OUZ577" s="108"/>
      <c r="OVA577" s="108"/>
      <c r="OVB577" s="108"/>
      <c r="OVC577" s="108"/>
      <c r="OVD577" s="108"/>
      <c r="OVE577" s="108"/>
      <c r="OVF577" s="108"/>
      <c r="OVG577" s="108"/>
      <c r="OVH577" s="108"/>
      <c r="OVI577" s="108"/>
      <c r="OVJ577" s="108"/>
      <c r="OVK577" s="108"/>
      <c r="OVL577" s="108"/>
      <c r="OVM577" s="108"/>
      <c r="OVN577" s="108"/>
      <c r="OVO577" s="108"/>
      <c r="OVP577" s="108"/>
      <c r="OVQ577" s="108"/>
      <c r="OVR577" s="108"/>
      <c r="OVS577" s="108"/>
      <c r="OVT577" s="108"/>
      <c r="OVU577" s="108"/>
      <c r="OVV577" s="108"/>
      <c r="OVW577" s="108"/>
      <c r="OVX577" s="108"/>
      <c r="OVY577" s="108"/>
      <c r="OVZ577" s="108"/>
      <c r="OWA577" s="108"/>
      <c r="OWB577" s="108"/>
      <c r="OWC577" s="108"/>
      <c r="OWD577" s="108"/>
      <c r="OWE577" s="108"/>
      <c r="OWF577" s="108"/>
      <c r="OWG577" s="108"/>
      <c r="OWH577" s="108"/>
      <c r="OWI577" s="108"/>
      <c r="OWJ577" s="108"/>
      <c r="OWK577" s="108"/>
      <c r="OWL577" s="108"/>
      <c r="OWM577" s="108"/>
      <c r="OWN577" s="108"/>
      <c r="OWO577" s="108"/>
      <c r="OWP577" s="108"/>
      <c r="OWQ577" s="108"/>
      <c r="OWR577" s="108"/>
      <c r="OWS577" s="108"/>
      <c r="OWT577" s="108"/>
      <c r="OWU577" s="108"/>
      <c r="OWV577" s="108"/>
      <c r="OWW577" s="108"/>
      <c r="OWX577" s="108"/>
      <c r="OWY577" s="108"/>
      <c r="OWZ577" s="108"/>
      <c r="OXA577" s="108"/>
      <c r="OXB577" s="108"/>
      <c r="OXC577" s="108"/>
      <c r="OXD577" s="108"/>
      <c r="OXE577" s="108"/>
      <c r="OXF577" s="108"/>
      <c r="OXG577" s="108"/>
      <c r="OXH577" s="108"/>
      <c r="OXI577" s="108"/>
      <c r="OXJ577" s="108"/>
      <c r="OXK577" s="108"/>
      <c r="OXL577" s="108"/>
      <c r="OXM577" s="108"/>
      <c r="OXN577" s="108"/>
      <c r="OXO577" s="108"/>
      <c r="OXP577" s="108"/>
      <c r="OXQ577" s="108"/>
      <c r="OXR577" s="108"/>
      <c r="OXS577" s="108"/>
      <c r="OXT577" s="108"/>
      <c r="OXU577" s="108"/>
      <c r="OXV577" s="108"/>
      <c r="OXW577" s="108"/>
      <c r="OXX577" s="108"/>
      <c r="OXY577" s="108"/>
      <c r="OXZ577" s="108"/>
      <c r="OYA577" s="108"/>
      <c r="OYB577" s="108"/>
      <c r="OYC577" s="108"/>
      <c r="OYD577" s="108"/>
      <c r="OYE577" s="108"/>
      <c r="OYF577" s="108"/>
      <c r="OYG577" s="108"/>
      <c r="OYH577" s="108"/>
      <c r="OYI577" s="108"/>
      <c r="OYJ577" s="108"/>
      <c r="OYK577" s="108"/>
      <c r="OYL577" s="108"/>
      <c r="OYM577" s="108"/>
      <c r="OYN577" s="108"/>
      <c r="OYO577" s="108"/>
      <c r="OYP577" s="108"/>
      <c r="OYQ577" s="108"/>
      <c r="OYR577" s="108"/>
      <c r="OYS577" s="108"/>
      <c r="OYT577" s="108"/>
      <c r="OYU577" s="108"/>
      <c r="OYV577" s="108"/>
      <c r="OYW577" s="108"/>
      <c r="OYX577" s="108"/>
      <c r="OYY577" s="108"/>
      <c r="OYZ577" s="108"/>
      <c r="OZA577" s="108"/>
      <c r="OZB577" s="108"/>
      <c r="OZC577" s="108"/>
      <c r="OZD577" s="108"/>
      <c r="OZE577" s="108"/>
      <c r="OZF577" s="108"/>
      <c r="OZG577" s="108"/>
      <c r="OZH577" s="108"/>
      <c r="OZI577" s="108"/>
      <c r="OZJ577" s="108"/>
      <c r="OZK577" s="108"/>
      <c r="OZL577" s="108"/>
      <c r="OZM577" s="108"/>
      <c r="OZN577" s="108"/>
      <c r="OZO577" s="108"/>
      <c r="OZP577" s="108"/>
      <c r="OZQ577" s="108"/>
      <c r="OZR577" s="108"/>
      <c r="OZS577" s="108"/>
      <c r="OZT577" s="108"/>
      <c r="OZU577" s="108"/>
      <c r="OZV577" s="108"/>
      <c r="OZW577" s="108"/>
      <c r="OZX577" s="108"/>
      <c r="OZY577" s="108"/>
      <c r="OZZ577" s="108"/>
      <c r="PAA577" s="108"/>
      <c r="PAB577" s="108"/>
      <c r="PAC577" s="108"/>
      <c r="PAD577" s="108"/>
      <c r="PAE577" s="108"/>
      <c r="PAF577" s="108"/>
      <c r="PAG577" s="108"/>
      <c r="PAH577" s="108"/>
      <c r="PAI577" s="108"/>
      <c r="PAJ577" s="108"/>
      <c r="PAK577" s="108"/>
      <c r="PAL577" s="108"/>
      <c r="PAM577" s="108"/>
      <c r="PAN577" s="108"/>
      <c r="PAO577" s="108"/>
      <c r="PAP577" s="108"/>
      <c r="PAQ577" s="108"/>
      <c r="PAR577" s="108"/>
      <c r="PAS577" s="108"/>
      <c r="PAT577" s="108"/>
      <c r="PAU577" s="108"/>
      <c r="PAV577" s="108"/>
      <c r="PAW577" s="108"/>
      <c r="PAX577" s="108"/>
      <c r="PAY577" s="108"/>
      <c r="PAZ577" s="108"/>
      <c r="PBA577" s="108"/>
      <c r="PBB577" s="108"/>
      <c r="PBC577" s="108"/>
      <c r="PBD577" s="108"/>
      <c r="PBE577" s="108"/>
      <c r="PBF577" s="108"/>
      <c r="PBG577" s="108"/>
      <c r="PBH577" s="108"/>
      <c r="PBI577" s="108"/>
      <c r="PBJ577" s="108"/>
      <c r="PBK577" s="108"/>
      <c r="PBL577" s="108"/>
      <c r="PBM577" s="108"/>
      <c r="PBN577" s="108"/>
      <c r="PBO577" s="108"/>
      <c r="PBP577" s="108"/>
      <c r="PBQ577" s="108"/>
      <c r="PBR577" s="108"/>
      <c r="PBS577" s="108"/>
      <c r="PBT577" s="108"/>
      <c r="PBU577" s="108"/>
      <c r="PBV577" s="108"/>
      <c r="PBW577" s="108"/>
      <c r="PBX577" s="108"/>
      <c r="PBY577" s="108"/>
      <c r="PBZ577" s="108"/>
      <c r="PCA577" s="108"/>
      <c r="PCB577" s="108"/>
      <c r="PCC577" s="108"/>
      <c r="PCD577" s="108"/>
      <c r="PCE577" s="108"/>
      <c r="PCF577" s="108"/>
      <c r="PCG577" s="108"/>
      <c r="PCH577" s="108"/>
      <c r="PCI577" s="108"/>
      <c r="PCJ577" s="108"/>
      <c r="PCK577" s="108"/>
      <c r="PCL577" s="108"/>
      <c r="PCM577" s="108"/>
      <c r="PCN577" s="108"/>
      <c r="PCO577" s="108"/>
      <c r="PCP577" s="108"/>
      <c r="PCQ577" s="108"/>
      <c r="PCR577" s="108"/>
      <c r="PCS577" s="108"/>
      <c r="PCT577" s="108"/>
      <c r="PCU577" s="108"/>
      <c r="PCV577" s="108"/>
      <c r="PCW577" s="108"/>
      <c r="PCX577" s="108"/>
      <c r="PCY577" s="108"/>
      <c r="PCZ577" s="108"/>
      <c r="PDA577" s="108"/>
      <c r="PDB577" s="108"/>
      <c r="PDC577" s="108"/>
      <c r="PDD577" s="108"/>
      <c r="PDE577" s="108"/>
      <c r="PDF577" s="108"/>
      <c r="PDG577" s="108"/>
      <c r="PDH577" s="108"/>
      <c r="PDI577" s="108"/>
      <c r="PDJ577" s="108"/>
      <c r="PDK577" s="108"/>
      <c r="PDL577" s="108"/>
      <c r="PDM577" s="108"/>
      <c r="PDN577" s="108"/>
      <c r="PDO577" s="108"/>
      <c r="PDP577" s="108"/>
      <c r="PDQ577" s="108"/>
      <c r="PDR577" s="108"/>
      <c r="PDS577" s="108"/>
      <c r="PDT577" s="108"/>
      <c r="PDU577" s="108"/>
      <c r="PDV577" s="108"/>
      <c r="PDW577" s="108"/>
      <c r="PDX577" s="108"/>
      <c r="PDY577" s="108"/>
      <c r="PDZ577" s="108"/>
      <c r="PEA577" s="108"/>
      <c r="PEB577" s="108"/>
      <c r="PEC577" s="108"/>
      <c r="PED577" s="108"/>
      <c r="PEE577" s="108"/>
      <c r="PEF577" s="108"/>
      <c r="PEG577" s="108"/>
      <c r="PEH577" s="108"/>
      <c r="PEI577" s="108"/>
      <c r="PEJ577" s="108"/>
      <c r="PEK577" s="108"/>
      <c r="PEL577" s="108"/>
      <c r="PEM577" s="108"/>
      <c r="PEN577" s="108"/>
      <c r="PEO577" s="108"/>
      <c r="PEP577" s="108"/>
      <c r="PEQ577" s="108"/>
      <c r="PER577" s="108"/>
      <c r="PES577" s="108"/>
      <c r="PET577" s="108"/>
      <c r="PEU577" s="108"/>
      <c r="PEV577" s="108"/>
      <c r="PEW577" s="108"/>
      <c r="PEX577" s="108"/>
      <c r="PEY577" s="108"/>
      <c r="PEZ577" s="108"/>
      <c r="PFA577" s="108"/>
      <c r="PFB577" s="108"/>
      <c r="PFC577" s="108"/>
      <c r="PFD577" s="108"/>
      <c r="PFE577" s="108"/>
      <c r="PFF577" s="108"/>
      <c r="PFG577" s="108"/>
      <c r="PFH577" s="108"/>
      <c r="PFI577" s="108"/>
      <c r="PFJ577" s="108"/>
      <c r="PFK577" s="108"/>
      <c r="PFL577" s="108"/>
      <c r="PFM577" s="108"/>
      <c r="PFN577" s="108"/>
      <c r="PFO577" s="108"/>
      <c r="PFP577" s="108"/>
      <c r="PFQ577" s="108"/>
      <c r="PFR577" s="108"/>
      <c r="PFS577" s="108"/>
      <c r="PFT577" s="108"/>
      <c r="PFU577" s="108"/>
      <c r="PFV577" s="108"/>
      <c r="PFW577" s="108"/>
      <c r="PFX577" s="108"/>
      <c r="PFY577" s="108"/>
      <c r="PFZ577" s="108"/>
      <c r="PGA577" s="108"/>
      <c r="PGB577" s="108"/>
      <c r="PGC577" s="108"/>
      <c r="PGD577" s="108"/>
      <c r="PGE577" s="108"/>
      <c r="PGF577" s="108"/>
      <c r="PGG577" s="108"/>
      <c r="PGH577" s="108"/>
      <c r="PGI577" s="108"/>
      <c r="PGJ577" s="108"/>
      <c r="PGK577" s="108"/>
      <c r="PGL577" s="108"/>
      <c r="PGM577" s="108"/>
      <c r="PGN577" s="108"/>
      <c r="PGO577" s="108"/>
      <c r="PGP577" s="108"/>
      <c r="PGQ577" s="108"/>
      <c r="PGR577" s="108"/>
      <c r="PGS577" s="108"/>
      <c r="PGT577" s="108"/>
      <c r="PGU577" s="108"/>
      <c r="PGV577" s="108"/>
      <c r="PGW577" s="108"/>
      <c r="PGX577" s="108"/>
      <c r="PGY577" s="108"/>
      <c r="PGZ577" s="108"/>
      <c r="PHA577" s="108"/>
      <c r="PHB577" s="108"/>
      <c r="PHC577" s="108"/>
      <c r="PHD577" s="108"/>
      <c r="PHE577" s="108"/>
      <c r="PHF577" s="108"/>
      <c r="PHG577" s="108"/>
      <c r="PHH577" s="108"/>
      <c r="PHI577" s="108"/>
      <c r="PHJ577" s="108"/>
      <c r="PHK577" s="108"/>
      <c r="PHL577" s="108"/>
      <c r="PHM577" s="108"/>
      <c r="PHN577" s="108"/>
      <c r="PHO577" s="108"/>
      <c r="PHP577" s="108"/>
      <c r="PHQ577" s="108"/>
      <c r="PHR577" s="108"/>
      <c r="PHS577" s="108"/>
      <c r="PHT577" s="108"/>
      <c r="PHU577" s="108"/>
      <c r="PHV577" s="108"/>
      <c r="PHW577" s="108"/>
      <c r="PHX577" s="108"/>
      <c r="PHY577" s="108"/>
      <c r="PHZ577" s="108"/>
      <c r="PIA577" s="108"/>
      <c r="PIB577" s="108"/>
      <c r="PIC577" s="108"/>
      <c r="PID577" s="108"/>
      <c r="PIE577" s="108"/>
      <c r="PIF577" s="108"/>
      <c r="PIG577" s="108"/>
      <c r="PIH577" s="108"/>
      <c r="PII577" s="108"/>
      <c r="PIJ577" s="108"/>
      <c r="PIK577" s="108"/>
      <c r="PIL577" s="108"/>
      <c r="PIM577" s="108"/>
      <c r="PIN577" s="108"/>
      <c r="PIO577" s="108"/>
      <c r="PIP577" s="108"/>
      <c r="PIQ577" s="108"/>
      <c r="PIR577" s="108"/>
      <c r="PIS577" s="108"/>
      <c r="PIT577" s="108"/>
      <c r="PIU577" s="108"/>
      <c r="PIV577" s="108"/>
      <c r="PIW577" s="108"/>
      <c r="PIX577" s="108"/>
      <c r="PIY577" s="108"/>
      <c r="PIZ577" s="108"/>
      <c r="PJA577" s="108"/>
      <c r="PJB577" s="108"/>
      <c r="PJC577" s="108"/>
      <c r="PJD577" s="108"/>
      <c r="PJE577" s="108"/>
      <c r="PJF577" s="108"/>
      <c r="PJG577" s="108"/>
      <c r="PJH577" s="108"/>
      <c r="PJI577" s="108"/>
      <c r="PJJ577" s="108"/>
      <c r="PJK577" s="108"/>
      <c r="PJL577" s="108"/>
      <c r="PJM577" s="108"/>
      <c r="PJN577" s="108"/>
      <c r="PJO577" s="108"/>
      <c r="PJP577" s="108"/>
      <c r="PJQ577" s="108"/>
      <c r="PJR577" s="108"/>
      <c r="PJS577" s="108"/>
      <c r="PJT577" s="108"/>
      <c r="PJU577" s="108"/>
      <c r="PJV577" s="108"/>
      <c r="PJW577" s="108"/>
      <c r="PJX577" s="108"/>
      <c r="PJY577" s="108"/>
      <c r="PJZ577" s="108"/>
      <c r="PKA577" s="108"/>
      <c r="PKB577" s="108"/>
      <c r="PKC577" s="108"/>
      <c r="PKD577" s="108"/>
      <c r="PKE577" s="108"/>
      <c r="PKF577" s="108"/>
      <c r="PKG577" s="108"/>
      <c r="PKH577" s="108"/>
      <c r="PKI577" s="108"/>
      <c r="PKJ577" s="108"/>
      <c r="PKK577" s="108"/>
      <c r="PKL577" s="108"/>
      <c r="PKM577" s="108"/>
      <c r="PKN577" s="108"/>
      <c r="PKO577" s="108"/>
      <c r="PKP577" s="108"/>
      <c r="PKQ577" s="108"/>
      <c r="PKR577" s="108"/>
      <c r="PKS577" s="108"/>
      <c r="PKT577" s="108"/>
      <c r="PKU577" s="108"/>
      <c r="PKV577" s="108"/>
      <c r="PKW577" s="108"/>
      <c r="PKX577" s="108"/>
      <c r="PKY577" s="108"/>
      <c r="PKZ577" s="108"/>
      <c r="PLA577" s="108"/>
      <c r="PLB577" s="108"/>
      <c r="PLC577" s="108"/>
      <c r="PLD577" s="108"/>
      <c r="PLE577" s="108"/>
      <c r="PLF577" s="108"/>
      <c r="PLG577" s="108"/>
      <c r="PLH577" s="108"/>
      <c r="PLI577" s="108"/>
      <c r="PLJ577" s="108"/>
      <c r="PLK577" s="108"/>
      <c r="PLL577" s="108"/>
      <c r="PLM577" s="108"/>
      <c r="PLN577" s="108"/>
      <c r="PLO577" s="108"/>
      <c r="PLP577" s="108"/>
      <c r="PLQ577" s="108"/>
      <c r="PLR577" s="108"/>
      <c r="PLS577" s="108"/>
      <c r="PLT577" s="108"/>
      <c r="PLU577" s="108"/>
      <c r="PLV577" s="108"/>
      <c r="PLW577" s="108"/>
      <c r="PLX577" s="108"/>
      <c r="PLY577" s="108"/>
      <c r="PLZ577" s="108"/>
      <c r="PMA577" s="108"/>
      <c r="PMB577" s="108"/>
      <c r="PMC577" s="108"/>
      <c r="PMD577" s="108"/>
      <c r="PME577" s="108"/>
      <c r="PMF577" s="108"/>
      <c r="PMG577" s="108"/>
      <c r="PMH577" s="108"/>
      <c r="PMI577" s="108"/>
      <c r="PMJ577" s="108"/>
      <c r="PMK577" s="108"/>
      <c r="PML577" s="108"/>
      <c r="PMM577" s="108"/>
      <c r="PMN577" s="108"/>
      <c r="PMO577" s="108"/>
      <c r="PMP577" s="108"/>
      <c r="PMQ577" s="108"/>
      <c r="PMR577" s="108"/>
      <c r="PMS577" s="108"/>
      <c r="PMT577" s="108"/>
      <c r="PMU577" s="108"/>
      <c r="PMV577" s="108"/>
      <c r="PMW577" s="108"/>
      <c r="PMX577" s="108"/>
      <c r="PMY577" s="108"/>
      <c r="PMZ577" s="108"/>
      <c r="PNA577" s="108"/>
      <c r="PNB577" s="108"/>
      <c r="PNC577" s="108"/>
      <c r="PND577" s="108"/>
      <c r="PNE577" s="108"/>
      <c r="PNF577" s="108"/>
      <c r="PNG577" s="108"/>
      <c r="PNH577" s="108"/>
      <c r="PNI577" s="108"/>
      <c r="PNJ577" s="108"/>
      <c r="PNK577" s="108"/>
      <c r="PNL577" s="108"/>
      <c r="PNM577" s="108"/>
      <c r="PNN577" s="108"/>
      <c r="PNO577" s="108"/>
      <c r="PNP577" s="108"/>
      <c r="PNQ577" s="108"/>
      <c r="PNR577" s="108"/>
      <c r="PNS577" s="108"/>
      <c r="PNT577" s="108"/>
      <c r="PNU577" s="108"/>
      <c r="PNV577" s="108"/>
      <c r="PNW577" s="108"/>
      <c r="PNX577" s="108"/>
      <c r="PNY577" s="108"/>
      <c r="PNZ577" s="108"/>
      <c r="POA577" s="108"/>
      <c r="POB577" s="108"/>
      <c r="POC577" s="108"/>
      <c r="POD577" s="108"/>
      <c r="POE577" s="108"/>
      <c r="POF577" s="108"/>
      <c r="POG577" s="108"/>
      <c r="POH577" s="108"/>
      <c r="POI577" s="108"/>
      <c r="POJ577" s="108"/>
      <c r="POK577" s="108"/>
      <c r="POL577" s="108"/>
      <c r="POM577" s="108"/>
      <c r="PON577" s="108"/>
      <c r="POO577" s="108"/>
      <c r="POP577" s="108"/>
      <c r="POQ577" s="108"/>
      <c r="POR577" s="108"/>
      <c r="POS577" s="108"/>
      <c r="POT577" s="108"/>
      <c r="POU577" s="108"/>
      <c r="POV577" s="108"/>
      <c r="POW577" s="108"/>
      <c r="POX577" s="108"/>
      <c r="POY577" s="108"/>
      <c r="POZ577" s="108"/>
      <c r="PPA577" s="108"/>
      <c r="PPB577" s="108"/>
      <c r="PPC577" s="108"/>
      <c r="PPD577" s="108"/>
      <c r="PPE577" s="108"/>
      <c r="PPF577" s="108"/>
      <c r="PPG577" s="108"/>
      <c r="PPH577" s="108"/>
      <c r="PPI577" s="108"/>
      <c r="PPJ577" s="108"/>
      <c r="PPK577" s="108"/>
      <c r="PPL577" s="108"/>
      <c r="PPM577" s="108"/>
      <c r="PPN577" s="108"/>
      <c r="PPO577" s="108"/>
      <c r="PPP577" s="108"/>
      <c r="PPQ577" s="108"/>
      <c r="PPR577" s="108"/>
      <c r="PPS577" s="108"/>
      <c r="PPT577" s="108"/>
      <c r="PPU577" s="108"/>
      <c r="PPV577" s="108"/>
      <c r="PPW577" s="108"/>
      <c r="PPX577" s="108"/>
      <c r="PPY577" s="108"/>
      <c r="PPZ577" s="108"/>
      <c r="PQA577" s="108"/>
      <c r="PQB577" s="108"/>
      <c r="PQC577" s="108"/>
      <c r="PQD577" s="108"/>
      <c r="PQE577" s="108"/>
      <c r="PQF577" s="108"/>
      <c r="PQG577" s="108"/>
      <c r="PQH577" s="108"/>
      <c r="PQI577" s="108"/>
      <c r="PQJ577" s="108"/>
      <c r="PQK577" s="108"/>
      <c r="PQL577" s="108"/>
      <c r="PQM577" s="108"/>
      <c r="PQN577" s="108"/>
      <c r="PQO577" s="108"/>
      <c r="PQP577" s="108"/>
      <c r="PQQ577" s="108"/>
      <c r="PQR577" s="108"/>
      <c r="PQS577" s="108"/>
      <c r="PQT577" s="108"/>
      <c r="PQU577" s="108"/>
      <c r="PQV577" s="108"/>
      <c r="PQW577" s="108"/>
      <c r="PQX577" s="108"/>
      <c r="PQY577" s="108"/>
      <c r="PQZ577" s="108"/>
      <c r="PRA577" s="108"/>
      <c r="PRB577" s="108"/>
      <c r="PRC577" s="108"/>
      <c r="PRD577" s="108"/>
      <c r="PRE577" s="108"/>
      <c r="PRF577" s="108"/>
      <c r="PRG577" s="108"/>
      <c r="PRH577" s="108"/>
      <c r="PRI577" s="108"/>
      <c r="PRJ577" s="108"/>
      <c r="PRK577" s="108"/>
      <c r="PRL577" s="108"/>
      <c r="PRM577" s="108"/>
      <c r="PRN577" s="108"/>
      <c r="PRO577" s="108"/>
      <c r="PRP577" s="108"/>
      <c r="PRQ577" s="108"/>
      <c r="PRR577" s="108"/>
      <c r="PRS577" s="108"/>
      <c r="PRT577" s="108"/>
      <c r="PRU577" s="108"/>
      <c r="PRV577" s="108"/>
      <c r="PRW577" s="108"/>
      <c r="PRX577" s="108"/>
      <c r="PRY577" s="108"/>
      <c r="PRZ577" s="108"/>
      <c r="PSA577" s="108"/>
      <c r="PSB577" s="108"/>
      <c r="PSC577" s="108"/>
      <c r="PSD577" s="108"/>
      <c r="PSE577" s="108"/>
      <c r="PSF577" s="108"/>
      <c r="PSG577" s="108"/>
      <c r="PSH577" s="108"/>
      <c r="PSI577" s="108"/>
      <c r="PSJ577" s="108"/>
      <c r="PSK577" s="108"/>
      <c r="PSL577" s="108"/>
      <c r="PSM577" s="108"/>
      <c r="PSN577" s="108"/>
      <c r="PSO577" s="108"/>
      <c r="PSP577" s="108"/>
      <c r="PSQ577" s="108"/>
      <c r="PSR577" s="108"/>
      <c r="PSS577" s="108"/>
      <c r="PST577" s="108"/>
      <c r="PSU577" s="108"/>
      <c r="PSV577" s="108"/>
      <c r="PSW577" s="108"/>
      <c r="PSX577" s="108"/>
      <c r="PSY577" s="108"/>
      <c r="PSZ577" s="108"/>
      <c r="PTA577" s="108"/>
      <c r="PTB577" s="108"/>
      <c r="PTC577" s="108"/>
      <c r="PTD577" s="108"/>
      <c r="PTE577" s="108"/>
      <c r="PTF577" s="108"/>
      <c r="PTG577" s="108"/>
      <c r="PTH577" s="108"/>
      <c r="PTI577" s="108"/>
      <c r="PTJ577" s="108"/>
      <c r="PTK577" s="108"/>
      <c r="PTL577" s="108"/>
      <c r="PTM577" s="108"/>
      <c r="PTN577" s="108"/>
      <c r="PTO577" s="108"/>
      <c r="PTP577" s="108"/>
      <c r="PTQ577" s="108"/>
      <c r="PTR577" s="108"/>
      <c r="PTS577" s="108"/>
      <c r="PTT577" s="108"/>
      <c r="PTU577" s="108"/>
      <c r="PTV577" s="108"/>
      <c r="PTW577" s="108"/>
      <c r="PTX577" s="108"/>
      <c r="PTY577" s="108"/>
      <c r="PTZ577" s="108"/>
      <c r="PUA577" s="108"/>
      <c r="PUB577" s="108"/>
      <c r="PUC577" s="108"/>
      <c r="PUD577" s="108"/>
      <c r="PUE577" s="108"/>
      <c r="PUF577" s="108"/>
      <c r="PUG577" s="108"/>
      <c r="PUH577" s="108"/>
      <c r="PUI577" s="108"/>
      <c r="PUJ577" s="108"/>
      <c r="PUK577" s="108"/>
      <c r="PUL577" s="108"/>
      <c r="PUM577" s="108"/>
      <c r="PUN577" s="108"/>
      <c r="PUO577" s="108"/>
      <c r="PUP577" s="108"/>
      <c r="PUQ577" s="108"/>
      <c r="PUR577" s="108"/>
      <c r="PUS577" s="108"/>
      <c r="PUT577" s="108"/>
      <c r="PUU577" s="108"/>
      <c r="PUV577" s="108"/>
      <c r="PUW577" s="108"/>
      <c r="PUX577" s="108"/>
      <c r="PUY577" s="108"/>
      <c r="PUZ577" s="108"/>
      <c r="PVA577" s="108"/>
      <c r="PVB577" s="108"/>
      <c r="PVC577" s="108"/>
      <c r="PVD577" s="108"/>
      <c r="PVE577" s="108"/>
      <c r="PVF577" s="108"/>
      <c r="PVG577" s="108"/>
      <c r="PVH577" s="108"/>
      <c r="PVI577" s="108"/>
      <c r="PVJ577" s="108"/>
      <c r="PVK577" s="108"/>
      <c r="PVL577" s="108"/>
      <c r="PVM577" s="108"/>
      <c r="PVN577" s="108"/>
      <c r="PVO577" s="108"/>
      <c r="PVP577" s="108"/>
      <c r="PVQ577" s="108"/>
      <c r="PVR577" s="108"/>
      <c r="PVS577" s="108"/>
      <c r="PVT577" s="108"/>
      <c r="PVU577" s="108"/>
      <c r="PVV577" s="108"/>
      <c r="PVW577" s="108"/>
      <c r="PVX577" s="108"/>
      <c r="PVY577" s="108"/>
      <c r="PVZ577" s="108"/>
      <c r="PWA577" s="108"/>
      <c r="PWB577" s="108"/>
      <c r="PWC577" s="108"/>
      <c r="PWD577" s="108"/>
      <c r="PWE577" s="108"/>
      <c r="PWF577" s="108"/>
      <c r="PWG577" s="108"/>
      <c r="PWH577" s="108"/>
      <c r="PWI577" s="108"/>
      <c r="PWJ577" s="108"/>
      <c r="PWK577" s="108"/>
      <c r="PWL577" s="108"/>
      <c r="PWM577" s="108"/>
      <c r="PWN577" s="108"/>
      <c r="PWO577" s="108"/>
      <c r="PWP577" s="108"/>
      <c r="PWQ577" s="108"/>
      <c r="PWR577" s="108"/>
      <c r="PWS577" s="108"/>
      <c r="PWT577" s="108"/>
      <c r="PWU577" s="108"/>
      <c r="PWV577" s="108"/>
      <c r="PWW577" s="108"/>
      <c r="PWX577" s="108"/>
      <c r="PWY577" s="108"/>
      <c r="PWZ577" s="108"/>
      <c r="PXA577" s="108"/>
      <c r="PXB577" s="108"/>
      <c r="PXC577" s="108"/>
      <c r="PXD577" s="108"/>
      <c r="PXE577" s="108"/>
      <c r="PXF577" s="108"/>
      <c r="PXG577" s="108"/>
      <c r="PXH577" s="108"/>
      <c r="PXI577" s="108"/>
      <c r="PXJ577" s="108"/>
      <c r="PXK577" s="108"/>
      <c r="PXL577" s="108"/>
      <c r="PXM577" s="108"/>
      <c r="PXN577" s="108"/>
      <c r="PXO577" s="108"/>
      <c r="PXP577" s="108"/>
      <c r="PXQ577" s="108"/>
      <c r="PXR577" s="108"/>
      <c r="PXS577" s="108"/>
      <c r="PXT577" s="108"/>
      <c r="PXU577" s="108"/>
      <c r="PXV577" s="108"/>
      <c r="PXW577" s="108"/>
      <c r="PXX577" s="108"/>
      <c r="PXY577" s="108"/>
      <c r="PXZ577" s="108"/>
      <c r="PYA577" s="108"/>
      <c r="PYB577" s="108"/>
      <c r="PYC577" s="108"/>
      <c r="PYD577" s="108"/>
      <c r="PYE577" s="108"/>
      <c r="PYF577" s="108"/>
      <c r="PYG577" s="108"/>
      <c r="PYH577" s="108"/>
      <c r="PYI577" s="108"/>
      <c r="PYJ577" s="108"/>
      <c r="PYK577" s="108"/>
      <c r="PYL577" s="108"/>
      <c r="PYM577" s="108"/>
      <c r="PYN577" s="108"/>
      <c r="PYO577" s="108"/>
      <c r="PYP577" s="108"/>
      <c r="PYQ577" s="108"/>
      <c r="PYR577" s="108"/>
      <c r="PYS577" s="108"/>
      <c r="PYT577" s="108"/>
      <c r="PYU577" s="108"/>
      <c r="PYV577" s="108"/>
      <c r="PYW577" s="108"/>
      <c r="PYX577" s="108"/>
      <c r="PYY577" s="108"/>
      <c r="PYZ577" s="108"/>
      <c r="PZA577" s="108"/>
      <c r="PZB577" s="108"/>
      <c r="PZC577" s="108"/>
      <c r="PZD577" s="108"/>
      <c r="PZE577" s="108"/>
      <c r="PZF577" s="108"/>
      <c r="PZG577" s="108"/>
      <c r="PZH577" s="108"/>
      <c r="PZI577" s="108"/>
      <c r="PZJ577" s="108"/>
      <c r="PZK577" s="108"/>
      <c r="PZL577" s="108"/>
      <c r="PZM577" s="108"/>
      <c r="PZN577" s="108"/>
      <c r="PZO577" s="108"/>
      <c r="PZP577" s="108"/>
      <c r="PZQ577" s="108"/>
      <c r="PZR577" s="108"/>
      <c r="PZS577" s="108"/>
      <c r="PZT577" s="108"/>
      <c r="PZU577" s="108"/>
      <c r="PZV577" s="108"/>
      <c r="PZW577" s="108"/>
      <c r="PZX577" s="108"/>
      <c r="PZY577" s="108"/>
      <c r="PZZ577" s="108"/>
      <c r="QAA577" s="108"/>
      <c r="QAB577" s="108"/>
      <c r="QAC577" s="108"/>
      <c r="QAD577" s="108"/>
      <c r="QAE577" s="108"/>
      <c r="QAF577" s="108"/>
      <c r="QAG577" s="108"/>
      <c r="QAH577" s="108"/>
      <c r="QAI577" s="108"/>
      <c r="QAJ577" s="108"/>
      <c r="QAK577" s="108"/>
      <c r="QAL577" s="108"/>
      <c r="QAM577" s="108"/>
      <c r="QAN577" s="108"/>
      <c r="QAO577" s="108"/>
      <c r="QAP577" s="108"/>
      <c r="QAQ577" s="108"/>
      <c r="QAR577" s="108"/>
      <c r="QAS577" s="108"/>
      <c r="QAT577" s="108"/>
      <c r="QAU577" s="108"/>
      <c r="QAV577" s="108"/>
      <c r="QAW577" s="108"/>
      <c r="QAX577" s="108"/>
      <c r="QAY577" s="108"/>
      <c r="QAZ577" s="108"/>
      <c r="QBA577" s="108"/>
      <c r="QBB577" s="108"/>
      <c r="QBC577" s="108"/>
      <c r="QBD577" s="108"/>
      <c r="QBE577" s="108"/>
      <c r="QBF577" s="108"/>
      <c r="QBG577" s="108"/>
      <c r="QBH577" s="108"/>
      <c r="QBI577" s="108"/>
      <c r="QBJ577" s="108"/>
      <c r="QBK577" s="108"/>
      <c r="QBL577" s="108"/>
      <c r="QBM577" s="108"/>
      <c r="QBN577" s="108"/>
      <c r="QBO577" s="108"/>
      <c r="QBP577" s="108"/>
      <c r="QBQ577" s="108"/>
      <c r="QBR577" s="108"/>
      <c r="QBS577" s="108"/>
      <c r="QBT577" s="108"/>
      <c r="QBU577" s="108"/>
      <c r="QBV577" s="108"/>
      <c r="QBW577" s="108"/>
      <c r="QBX577" s="108"/>
      <c r="QBY577" s="108"/>
      <c r="QBZ577" s="108"/>
      <c r="QCA577" s="108"/>
      <c r="QCB577" s="108"/>
      <c r="QCC577" s="108"/>
      <c r="QCD577" s="108"/>
      <c r="QCE577" s="108"/>
      <c r="QCF577" s="108"/>
      <c r="QCG577" s="108"/>
      <c r="QCH577" s="108"/>
      <c r="QCI577" s="108"/>
      <c r="QCJ577" s="108"/>
      <c r="QCK577" s="108"/>
      <c r="QCL577" s="108"/>
      <c r="QCM577" s="108"/>
      <c r="QCN577" s="108"/>
      <c r="QCO577" s="108"/>
      <c r="QCP577" s="108"/>
      <c r="QCQ577" s="108"/>
      <c r="QCR577" s="108"/>
      <c r="QCS577" s="108"/>
      <c r="QCT577" s="108"/>
      <c r="QCU577" s="108"/>
      <c r="QCV577" s="108"/>
      <c r="QCW577" s="108"/>
      <c r="QCX577" s="108"/>
      <c r="QCY577" s="108"/>
      <c r="QCZ577" s="108"/>
      <c r="QDA577" s="108"/>
      <c r="QDB577" s="108"/>
      <c r="QDC577" s="108"/>
      <c r="QDD577" s="108"/>
      <c r="QDE577" s="108"/>
      <c r="QDF577" s="108"/>
      <c r="QDG577" s="108"/>
      <c r="QDH577" s="108"/>
      <c r="QDI577" s="108"/>
      <c r="QDJ577" s="108"/>
      <c r="QDK577" s="108"/>
      <c r="QDL577" s="108"/>
      <c r="QDM577" s="108"/>
      <c r="QDN577" s="108"/>
      <c r="QDO577" s="108"/>
      <c r="QDP577" s="108"/>
      <c r="QDQ577" s="108"/>
      <c r="QDR577" s="108"/>
      <c r="QDS577" s="108"/>
      <c r="QDT577" s="108"/>
      <c r="QDU577" s="108"/>
      <c r="QDV577" s="108"/>
      <c r="QDW577" s="108"/>
      <c r="QDX577" s="108"/>
      <c r="QDY577" s="108"/>
      <c r="QDZ577" s="108"/>
      <c r="QEA577" s="108"/>
      <c r="QEB577" s="108"/>
      <c r="QEC577" s="108"/>
      <c r="QED577" s="108"/>
      <c r="QEE577" s="108"/>
      <c r="QEF577" s="108"/>
      <c r="QEG577" s="108"/>
      <c r="QEH577" s="108"/>
      <c r="QEI577" s="108"/>
      <c r="QEJ577" s="108"/>
      <c r="QEK577" s="108"/>
      <c r="QEL577" s="108"/>
      <c r="QEM577" s="108"/>
      <c r="QEN577" s="108"/>
      <c r="QEO577" s="108"/>
      <c r="QEP577" s="108"/>
      <c r="QEQ577" s="108"/>
      <c r="QER577" s="108"/>
      <c r="QES577" s="108"/>
      <c r="QET577" s="108"/>
      <c r="QEU577" s="108"/>
      <c r="QEV577" s="108"/>
      <c r="QEW577" s="108"/>
      <c r="QEX577" s="108"/>
      <c r="QEY577" s="108"/>
      <c r="QEZ577" s="108"/>
      <c r="QFA577" s="108"/>
      <c r="QFB577" s="108"/>
      <c r="QFC577" s="108"/>
      <c r="QFD577" s="108"/>
      <c r="QFE577" s="108"/>
      <c r="QFF577" s="108"/>
      <c r="QFG577" s="108"/>
      <c r="QFH577" s="108"/>
      <c r="QFI577" s="108"/>
      <c r="QFJ577" s="108"/>
      <c r="QFK577" s="108"/>
      <c r="QFL577" s="108"/>
      <c r="QFM577" s="108"/>
      <c r="QFN577" s="108"/>
      <c r="QFO577" s="108"/>
      <c r="QFP577" s="108"/>
      <c r="QFQ577" s="108"/>
      <c r="QFR577" s="108"/>
      <c r="QFS577" s="108"/>
      <c r="QFT577" s="108"/>
      <c r="QFU577" s="108"/>
      <c r="QFV577" s="108"/>
      <c r="QFW577" s="108"/>
      <c r="QFX577" s="108"/>
      <c r="QFY577" s="108"/>
      <c r="QFZ577" s="108"/>
      <c r="QGA577" s="108"/>
      <c r="QGB577" s="108"/>
      <c r="QGC577" s="108"/>
      <c r="QGD577" s="108"/>
      <c r="QGE577" s="108"/>
      <c r="QGF577" s="108"/>
      <c r="QGG577" s="108"/>
      <c r="QGH577" s="108"/>
      <c r="QGI577" s="108"/>
      <c r="QGJ577" s="108"/>
      <c r="QGK577" s="108"/>
      <c r="QGL577" s="108"/>
      <c r="QGM577" s="108"/>
      <c r="QGN577" s="108"/>
      <c r="QGO577" s="108"/>
      <c r="QGP577" s="108"/>
      <c r="QGQ577" s="108"/>
      <c r="QGR577" s="108"/>
      <c r="QGS577" s="108"/>
      <c r="QGT577" s="108"/>
      <c r="QGU577" s="108"/>
      <c r="QGV577" s="108"/>
      <c r="QGW577" s="108"/>
      <c r="QGX577" s="108"/>
      <c r="QGY577" s="108"/>
      <c r="QGZ577" s="108"/>
      <c r="QHA577" s="108"/>
      <c r="QHB577" s="108"/>
      <c r="QHC577" s="108"/>
      <c r="QHD577" s="108"/>
      <c r="QHE577" s="108"/>
      <c r="QHF577" s="108"/>
      <c r="QHG577" s="108"/>
      <c r="QHH577" s="108"/>
      <c r="QHI577" s="108"/>
      <c r="QHJ577" s="108"/>
      <c r="QHK577" s="108"/>
      <c r="QHL577" s="108"/>
      <c r="QHM577" s="108"/>
      <c r="QHN577" s="108"/>
      <c r="QHO577" s="108"/>
      <c r="QHP577" s="108"/>
      <c r="QHQ577" s="108"/>
      <c r="QHR577" s="108"/>
      <c r="QHS577" s="108"/>
      <c r="QHT577" s="108"/>
      <c r="QHU577" s="108"/>
      <c r="QHV577" s="108"/>
      <c r="QHW577" s="108"/>
      <c r="QHX577" s="108"/>
      <c r="QHY577" s="108"/>
      <c r="QHZ577" s="108"/>
      <c r="QIA577" s="108"/>
      <c r="QIB577" s="108"/>
      <c r="QIC577" s="108"/>
      <c r="QID577" s="108"/>
      <c r="QIE577" s="108"/>
      <c r="QIF577" s="108"/>
      <c r="QIG577" s="108"/>
      <c r="QIH577" s="108"/>
      <c r="QII577" s="108"/>
      <c r="QIJ577" s="108"/>
      <c r="QIK577" s="108"/>
      <c r="QIL577" s="108"/>
      <c r="QIM577" s="108"/>
      <c r="QIN577" s="108"/>
      <c r="QIO577" s="108"/>
      <c r="QIP577" s="108"/>
      <c r="QIQ577" s="108"/>
      <c r="QIR577" s="108"/>
      <c r="QIS577" s="108"/>
      <c r="QIT577" s="108"/>
      <c r="QIU577" s="108"/>
      <c r="QIV577" s="108"/>
      <c r="QIW577" s="108"/>
      <c r="QIX577" s="108"/>
      <c r="QIY577" s="108"/>
      <c r="QIZ577" s="108"/>
      <c r="QJA577" s="108"/>
      <c r="QJB577" s="108"/>
      <c r="QJC577" s="108"/>
      <c r="QJD577" s="108"/>
      <c r="QJE577" s="108"/>
      <c r="QJF577" s="108"/>
      <c r="QJG577" s="108"/>
      <c r="QJH577" s="108"/>
      <c r="QJI577" s="108"/>
      <c r="QJJ577" s="108"/>
      <c r="QJK577" s="108"/>
      <c r="QJL577" s="108"/>
      <c r="QJM577" s="108"/>
      <c r="QJN577" s="108"/>
      <c r="QJO577" s="108"/>
      <c r="QJP577" s="108"/>
      <c r="QJQ577" s="108"/>
      <c r="QJR577" s="108"/>
      <c r="QJS577" s="108"/>
      <c r="QJT577" s="108"/>
      <c r="QJU577" s="108"/>
      <c r="QJV577" s="108"/>
      <c r="QJW577" s="108"/>
      <c r="QJX577" s="108"/>
      <c r="QJY577" s="108"/>
      <c r="QJZ577" s="108"/>
      <c r="QKA577" s="108"/>
      <c r="QKB577" s="108"/>
      <c r="QKC577" s="108"/>
      <c r="QKD577" s="108"/>
      <c r="QKE577" s="108"/>
      <c r="QKF577" s="108"/>
      <c r="QKG577" s="108"/>
      <c r="QKH577" s="108"/>
      <c r="QKI577" s="108"/>
      <c r="QKJ577" s="108"/>
      <c r="QKK577" s="108"/>
      <c r="QKL577" s="108"/>
      <c r="QKM577" s="108"/>
      <c r="QKN577" s="108"/>
      <c r="QKO577" s="108"/>
      <c r="QKP577" s="108"/>
      <c r="QKQ577" s="108"/>
      <c r="QKR577" s="108"/>
      <c r="QKS577" s="108"/>
      <c r="QKT577" s="108"/>
      <c r="QKU577" s="108"/>
      <c r="QKV577" s="108"/>
      <c r="QKW577" s="108"/>
      <c r="QKX577" s="108"/>
      <c r="QKY577" s="108"/>
      <c r="QKZ577" s="108"/>
      <c r="QLA577" s="108"/>
      <c r="QLB577" s="108"/>
      <c r="QLC577" s="108"/>
      <c r="QLD577" s="108"/>
      <c r="QLE577" s="108"/>
      <c r="QLF577" s="108"/>
      <c r="QLG577" s="108"/>
      <c r="QLH577" s="108"/>
      <c r="QLI577" s="108"/>
      <c r="QLJ577" s="108"/>
      <c r="QLK577" s="108"/>
      <c r="QLL577" s="108"/>
      <c r="QLM577" s="108"/>
      <c r="QLN577" s="108"/>
      <c r="QLO577" s="108"/>
      <c r="QLP577" s="108"/>
      <c r="QLQ577" s="108"/>
      <c r="QLR577" s="108"/>
      <c r="QLS577" s="108"/>
      <c r="QLT577" s="108"/>
      <c r="QLU577" s="108"/>
      <c r="QLV577" s="108"/>
      <c r="QLW577" s="108"/>
      <c r="QLX577" s="108"/>
      <c r="QLY577" s="108"/>
      <c r="QLZ577" s="108"/>
      <c r="QMA577" s="108"/>
      <c r="QMB577" s="108"/>
      <c r="QMC577" s="108"/>
      <c r="QMD577" s="108"/>
      <c r="QME577" s="108"/>
      <c r="QMF577" s="108"/>
      <c r="QMG577" s="108"/>
      <c r="QMH577" s="108"/>
      <c r="QMI577" s="108"/>
      <c r="QMJ577" s="108"/>
      <c r="QMK577" s="108"/>
      <c r="QML577" s="108"/>
      <c r="QMM577" s="108"/>
      <c r="QMN577" s="108"/>
      <c r="QMO577" s="108"/>
      <c r="QMP577" s="108"/>
      <c r="QMQ577" s="108"/>
      <c r="QMR577" s="108"/>
      <c r="QMS577" s="108"/>
      <c r="QMT577" s="108"/>
      <c r="QMU577" s="108"/>
      <c r="QMV577" s="108"/>
      <c r="QMW577" s="108"/>
      <c r="QMX577" s="108"/>
      <c r="QMY577" s="108"/>
      <c r="QMZ577" s="108"/>
      <c r="QNA577" s="108"/>
      <c r="QNB577" s="108"/>
      <c r="QNC577" s="108"/>
      <c r="QND577" s="108"/>
      <c r="QNE577" s="108"/>
      <c r="QNF577" s="108"/>
      <c r="QNG577" s="108"/>
      <c r="QNH577" s="108"/>
      <c r="QNI577" s="108"/>
      <c r="QNJ577" s="108"/>
      <c r="QNK577" s="108"/>
      <c r="QNL577" s="108"/>
      <c r="QNM577" s="108"/>
      <c r="QNN577" s="108"/>
      <c r="QNO577" s="108"/>
      <c r="QNP577" s="108"/>
      <c r="QNQ577" s="108"/>
      <c r="QNR577" s="108"/>
      <c r="QNS577" s="108"/>
      <c r="QNT577" s="108"/>
      <c r="QNU577" s="108"/>
      <c r="QNV577" s="108"/>
      <c r="QNW577" s="108"/>
      <c r="QNX577" s="108"/>
      <c r="QNY577" s="108"/>
      <c r="QNZ577" s="108"/>
      <c r="QOA577" s="108"/>
      <c r="QOB577" s="108"/>
      <c r="QOC577" s="108"/>
      <c r="QOD577" s="108"/>
      <c r="QOE577" s="108"/>
      <c r="QOF577" s="108"/>
      <c r="QOG577" s="108"/>
      <c r="QOH577" s="108"/>
      <c r="QOI577" s="108"/>
      <c r="QOJ577" s="108"/>
      <c r="QOK577" s="108"/>
      <c r="QOL577" s="108"/>
      <c r="QOM577" s="108"/>
      <c r="QON577" s="108"/>
      <c r="QOO577" s="108"/>
      <c r="QOP577" s="108"/>
      <c r="QOQ577" s="108"/>
      <c r="QOR577" s="108"/>
      <c r="QOS577" s="108"/>
      <c r="QOT577" s="108"/>
      <c r="QOU577" s="108"/>
      <c r="QOV577" s="108"/>
      <c r="QOW577" s="108"/>
      <c r="QOX577" s="108"/>
      <c r="QOY577" s="108"/>
      <c r="QOZ577" s="108"/>
      <c r="QPA577" s="108"/>
      <c r="QPB577" s="108"/>
      <c r="QPC577" s="108"/>
      <c r="QPD577" s="108"/>
      <c r="QPE577" s="108"/>
      <c r="QPF577" s="108"/>
      <c r="QPG577" s="108"/>
      <c r="QPH577" s="108"/>
      <c r="QPI577" s="108"/>
      <c r="QPJ577" s="108"/>
      <c r="QPK577" s="108"/>
      <c r="QPL577" s="108"/>
      <c r="QPM577" s="108"/>
      <c r="QPN577" s="108"/>
      <c r="QPO577" s="108"/>
      <c r="QPP577" s="108"/>
      <c r="QPQ577" s="108"/>
      <c r="QPR577" s="108"/>
      <c r="QPS577" s="108"/>
      <c r="QPT577" s="108"/>
      <c r="QPU577" s="108"/>
      <c r="QPV577" s="108"/>
      <c r="QPW577" s="108"/>
      <c r="QPX577" s="108"/>
      <c r="QPY577" s="108"/>
      <c r="QPZ577" s="108"/>
      <c r="QQA577" s="108"/>
      <c r="QQB577" s="108"/>
      <c r="QQC577" s="108"/>
      <c r="QQD577" s="108"/>
      <c r="QQE577" s="108"/>
      <c r="QQF577" s="108"/>
      <c r="QQG577" s="108"/>
      <c r="QQH577" s="108"/>
      <c r="QQI577" s="108"/>
      <c r="QQJ577" s="108"/>
      <c r="QQK577" s="108"/>
      <c r="QQL577" s="108"/>
      <c r="QQM577" s="108"/>
      <c r="QQN577" s="108"/>
      <c r="QQO577" s="108"/>
      <c r="QQP577" s="108"/>
      <c r="QQQ577" s="108"/>
      <c r="QQR577" s="108"/>
      <c r="QQS577" s="108"/>
      <c r="QQT577" s="108"/>
      <c r="QQU577" s="108"/>
      <c r="QQV577" s="108"/>
      <c r="QQW577" s="108"/>
      <c r="QQX577" s="108"/>
      <c r="QQY577" s="108"/>
      <c r="QQZ577" s="108"/>
      <c r="QRA577" s="108"/>
      <c r="QRB577" s="108"/>
      <c r="QRC577" s="108"/>
      <c r="QRD577" s="108"/>
      <c r="QRE577" s="108"/>
      <c r="QRF577" s="108"/>
      <c r="QRG577" s="108"/>
      <c r="QRH577" s="108"/>
      <c r="QRI577" s="108"/>
      <c r="QRJ577" s="108"/>
      <c r="QRK577" s="108"/>
      <c r="QRL577" s="108"/>
      <c r="QRM577" s="108"/>
      <c r="QRN577" s="108"/>
      <c r="QRO577" s="108"/>
      <c r="QRP577" s="108"/>
      <c r="QRQ577" s="108"/>
      <c r="QRR577" s="108"/>
      <c r="QRS577" s="108"/>
      <c r="QRT577" s="108"/>
      <c r="QRU577" s="108"/>
      <c r="QRV577" s="108"/>
      <c r="QRW577" s="108"/>
      <c r="QRX577" s="108"/>
      <c r="QRY577" s="108"/>
      <c r="QRZ577" s="108"/>
      <c r="QSA577" s="108"/>
      <c r="QSB577" s="108"/>
      <c r="QSC577" s="108"/>
      <c r="QSD577" s="108"/>
      <c r="QSE577" s="108"/>
      <c r="QSF577" s="108"/>
      <c r="QSG577" s="108"/>
      <c r="QSH577" s="108"/>
      <c r="QSI577" s="108"/>
      <c r="QSJ577" s="108"/>
      <c r="QSK577" s="108"/>
      <c r="QSL577" s="108"/>
      <c r="QSM577" s="108"/>
      <c r="QSN577" s="108"/>
      <c r="QSO577" s="108"/>
      <c r="QSP577" s="108"/>
      <c r="QSQ577" s="108"/>
      <c r="QSR577" s="108"/>
      <c r="QSS577" s="108"/>
      <c r="QST577" s="108"/>
      <c r="QSU577" s="108"/>
      <c r="QSV577" s="108"/>
      <c r="QSW577" s="108"/>
      <c r="QSX577" s="108"/>
      <c r="QSY577" s="108"/>
      <c r="QSZ577" s="108"/>
      <c r="QTA577" s="108"/>
      <c r="QTB577" s="108"/>
      <c r="QTC577" s="108"/>
      <c r="QTD577" s="108"/>
      <c r="QTE577" s="108"/>
      <c r="QTF577" s="108"/>
      <c r="QTG577" s="108"/>
      <c r="QTH577" s="108"/>
      <c r="QTI577" s="108"/>
      <c r="QTJ577" s="108"/>
      <c r="QTK577" s="108"/>
      <c r="QTL577" s="108"/>
      <c r="QTM577" s="108"/>
      <c r="QTN577" s="108"/>
      <c r="QTO577" s="108"/>
      <c r="QTP577" s="108"/>
      <c r="QTQ577" s="108"/>
      <c r="QTR577" s="108"/>
      <c r="QTS577" s="108"/>
      <c r="QTT577" s="108"/>
      <c r="QTU577" s="108"/>
      <c r="QTV577" s="108"/>
      <c r="QTW577" s="108"/>
      <c r="QTX577" s="108"/>
      <c r="QTY577" s="108"/>
      <c r="QTZ577" s="108"/>
      <c r="QUA577" s="108"/>
      <c r="QUB577" s="108"/>
      <c r="QUC577" s="108"/>
      <c r="QUD577" s="108"/>
      <c r="QUE577" s="108"/>
      <c r="QUF577" s="108"/>
      <c r="QUG577" s="108"/>
      <c r="QUH577" s="108"/>
      <c r="QUI577" s="108"/>
      <c r="QUJ577" s="108"/>
      <c r="QUK577" s="108"/>
      <c r="QUL577" s="108"/>
      <c r="QUM577" s="108"/>
      <c r="QUN577" s="108"/>
      <c r="QUO577" s="108"/>
      <c r="QUP577" s="108"/>
      <c r="QUQ577" s="108"/>
      <c r="QUR577" s="108"/>
      <c r="QUS577" s="108"/>
      <c r="QUT577" s="108"/>
      <c r="QUU577" s="108"/>
      <c r="QUV577" s="108"/>
      <c r="QUW577" s="108"/>
      <c r="QUX577" s="108"/>
      <c r="QUY577" s="108"/>
      <c r="QUZ577" s="108"/>
      <c r="QVA577" s="108"/>
      <c r="QVB577" s="108"/>
      <c r="QVC577" s="108"/>
      <c r="QVD577" s="108"/>
      <c r="QVE577" s="108"/>
      <c r="QVF577" s="108"/>
      <c r="QVG577" s="108"/>
      <c r="QVH577" s="108"/>
      <c r="QVI577" s="108"/>
      <c r="QVJ577" s="108"/>
      <c r="QVK577" s="108"/>
      <c r="QVL577" s="108"/>
      <c r="QVM577" s="108"/>
      <c r="QVN577" s="108"/>
      <c r="QVO577" s="108"/>
      <c r="QVP577" s="108"/>
      <c r="QVQ577" s="108"/>
      <c r="QVR577" s="108"/>
      <c r="QVS577" s="108"/>
      <c r="QVT577" s="108"/>
      <c r="QVU577" s="108"/>
      <c r="QVV577" s="108"/>
      <c r="QVW577" s="108"/>
      <c r="QVX577" s="108"/>
      <c r="QVY577" s="108"/>
      <c r="QVZ577" s="108"/>
      <c r="QWA577" s="108"/>
      <c r="QWB577" s="108"/>
      <c r="QWC577" s="108"/>
      <c r="QWD577" s="108"/>
      <c r="QWE577" s="108"/>
      <c r="QWF577" s="108"/>
      <c r="QWG577" s="108"/>
      <c r="QWH577" s="108"/>
      <c r="QWI577" s="108"/>
      <c r="QWJ577" s="108"/>
      <c r="QWK577" s="108"/>
      <c r="QWL577" s="108"/>
      <c r="QWM577" s="108"/>
      <c r="QWN577" s="108"/>
      <c r="QWO577" s="108"/>
      <c r="QWP577" s="108"/>
      <c r="QWQ577" s="108"/>
      <c r="QWR577" s="108"/>
      <c r="QWS577" s="108"/>
      <c r="QWT577" s="108"/>
      <c r="QWU577" s="108"/>
      <c r="QWV577" s="108"/>
      <c r="QWW577" s="108"/>
      <c r="QWX577" s="108"/>
      <c r="QWY577" s="108"/>
      <c r="QWZ577" s="108"/>
      <c r="QXA577" s="108"/>
      <c r="QXB577" s="108"/>
      <c r="QXC577" s="108"/>
      <c r="QXD577" s="108"/>
      <c r="QXE577" s="108"/>
      <c r="QXF577" s="108"/>
      <c r="QXG577" s="108"/>
      <c r="QXH577" s="108"/>
      <c r="QXI577" s="108"/>
      <c r="QXJ577" s="108"/>
      <c r="QXK577" s="108"/>
      <c r="QXL577" s="108"/>
      <c r="QXM577" s="108"/>
      <c r="QXN577" s="108"/>
      <c r="QXO577" s="108"/>
      <c r="QXP577" s="108"/>
      <c r="QXQ577" s="108"/>
      <c r="QXR577" s="108"/>
      <c r="QXS577" s="108"/>
      <c r="QXT577" s="108"/>
      <c r="QXU577" s="108"/>
      <c r="QXV577" s="108"/>
      <c r="QXW577" s="108"/>
      <c r="QXX577" s="108"/>
      <c r="QXY577" s="108"/>
      <c r="QXZ577" s="108"/>
      <c r="QYA577" s="108"/>
      <c r="QYB577" s="108"/>
      <c r="QYC577" s="108"/>
      <c r="QYD577" s="108"/>
      <c r="QYE577" s="108"/>
      <c r="QYF577" s="108"/>
      <c r="QYG577" s="108"/>
      <c r="QYH577" s="108"/>
      <c r="QYI577" s="108"/>
      <c r="QYJ577" s="108"/>
      <c r="QYK577" s="108"/>
      <c r="QYL577" s="108"/>
      <c r="QYM577" s="108"/>
      <c r="QYN577" s="108"/>
      <c r="QYO577" s="108"/>
      <c r="QYP577" s="108"/>
      <c r="QYQ577" s="108"/>
      <c r="QYR577" s="108"/>
      <c r="QYS577" s="108"/>
      <c r="QYT577" s="108"/>
      <c r="QYU577" s="108"/>
      <c r="QYV577" s="108"/>
      <c r="QYW577" s="108"/>
      <c r="QYX577" s="108"/>
      <c r="QYY577" s="108"/>
      <c r="QYZ577" s="108"/>
      <c r="QZA577" s="108"/>
      <c r="QZB577" s="108"/>
      <c r="QZC577" s="108"/>
      <c r="QZD577" s="108"/>
      <c r="QZE577" s="108"/>
      <c r="QZF577" s="108"/>
      <c r="QZG577" s="108"/>
      <c r="QZH577" s="108"/>
      <c r="QZI577" s="108"/>
      <c r="QZJ577" s="108"/>
      <c r="QZK577" s="108"/>
      <c r="QZL577" s="108"/>
      <c r="QZM577" s="108"/>
      <c r="QZN577" s="108"/>
      <c r="QZO577" s="108"/>
      <c r="QZP577" s="108"/>
      <c r="QZQ577" s="108"/>
      <c r="QZR577" s="108"/>
      <c r="QZS577" s="108"/>
      <c r="QZT577" s="108"/>
      <c r="QZU577" s="108"/>
      <c r="QZV577" s="108"/>
      <c r="QZW577" s="108"/>
      <c r="QZX577" s="108"/>
      <c r="QZY577" s="108"/>
      <c r="QZZ577" s="108"/>
      <c r="RAA577" s="108"/>
      <c r="RAB577" s="108"/>
      <c r="RAC577" s="108"/>
      <c r="RAD577" s="108"/>
      <c r="RAE577" s="108"/>
      <c r="RAF577" s="108"/>
      <c r="RAG577" s="108"/>
      <c r="RAH577" s="108"/>
      <c r="RAI577" s="108"/>
      <c r="RAJ577" s="108"/>
      <c r="RAK577" s="108"/>
      <c r="RAL577" s="108"/>
      <c r="RAM577" s="108"/>
      <c r="RAN577" s="108"/>
      <c r="RAO577" s="108"/>
      <c r="RAP577" s="108"/>
      <c r="RAQ577" s="108"/>
      <c r="RAR577" s="108"/>
      <c r="RAS577" s="108"/>
      <c r="RAT577" s="108"/>
      <c r="RAU577" s="108"/>
      <c r="RAV577" s="108"/>
      <c r="RAW577" s="108"/>
      <c r="RAX577" s="108"/>
      <c r="RAY577" s="108"/>
      <c r="RAZ577" s="108"/>
      <c r="RBA577" s="108"/>
      <c r="RBB577" s="108"/>
      <c r="RBC577" s="108"/>
      <c r="RBD577" s="108"/>
      <c r="RBE577" s="108"/>
      <c r="RBF577" s="108"/>
      <c r="RBG577" s="108"/>
      <c r="RBH577" s="108"/>
      <c r="RBI577" s="108"/>
      <c r="RBJ577" s="108"/>
      <c r="RBK577" s="108"/>
      <c r="RBL577" s="108"/>
      <c r="RBM577" s="108"/>
      <c r="RBN577" s="108"/>
      <c r="RBO577" s="108"/>
      <c r="RBP577" s="108"/>
      <c r="RBQ577" s="108"/>
      <c r="RBR577" s="108"/>
      <c r="RBS577" s="108"/>
      <c r="RBT577" s="108"/>
      <c r="RBU577" s="108"/>
      <c r="RBV577" s="108"/>
      <c r="RBW577" s="108"/>
      <c r="RBX577" s="108"/>
      <c r="RBY577" s="108"/>
      <c r="RBZ577" s="108"/>
      <c r="RCA577" s="108"/>
      <c r="RCB577" s="108"/>
      <c r="RCC577" s="108"/>
      <c r="RCD577" s="108"/>
      <c r="RCE577" s="108"/>
      <c r="RCF577" s="108"/>
      <c r="RCG577" s="108"/>
      <c r="RCH577" s="108"/>
      <c r="RCI577" s="108"/>
      <c r="RCJ577" s="108"/>
      <c r="RCK577" s="108"/>
      <c r="RCL577" s="108"/>
      <c r="RCM577" s="108"/>
      <c r="RCN577" s="108"/>
      <c r="RCO577" s="108"/>
      <c r="RCP577" s="108"/>
      <c r="RCQ577" s="108"/>
      <c r="RCR577" s="108"/>
      <c r="RCS577" s="108"/>
      <c r="RCT577" s="108"/>
      <c r="RCU577" s="108"/>
      <c r="RCV577" s="108"/>
      <c r="RCW577" s="108"/>
      <c r="RCX577" s="108"/>
      <c r="RCY577" s="108"/>
      <c r="RCZ577" s="108"/>
      <c r="RDA577" s="108"/>
      <c r="RDB577" s="108"/>
      <c r="RDC577" s="108"/>
      <c r="RDD577" s="108"/>
      <c r="RDE577" s="108"/>
      <c r="RDF577" s="108"/>
      <c r="RDG577" s="108"/>
      <c r="RDH577" s="108"/>
      <c r="RDI577" s="108"/>
      <c r="RDJ577" s="108"/>
      <c r="RDK577" s="108"/>
      <c r="RDL577" s="108"/>
      <c r="RDM577" s="108"/>
      <c r="RDN577" s="108"/>
      <c r="RDO577" s="108"/>
      <c r="RDP577" s="108"/>
      <c r="RDQ577" s="108"/>
      <c r="RDR577" s="108"/>
      <c r="RDS577" s="108"/>
      <c r="RDT577" s="108"/>
      <c r="RDU577" s="108"/>
      <c r="RDV577" s="108"/>
      <c r="RDW577" s="108"/>
      <c r="RDX577" s="108"/>
      <c r="RDY577" s="108"/>
      <c r="RDZ577" s="108"/>
      <c r="REA577" s="108"/>
      <c r="REB577" s="108"/>
      <c r="REC577" s="108"/>
      <c r="RED577" s="108"/>
      <c r="REE577" s="108"/>
      <c r="REF577" s="108"/>
      <c r="REG577" s="108"/>
      <c r="REH577" s="108"/>
      <c r="REI577" s="108"/>
      <c r="REJ577" s="108"/>
      <c r="REK577" s="108"/>
      <c r="REL577" s="108"/>
      <c r="REM577" s="108"/>
      <c r="REN577" s="108"/>
      <c r="REO577" s="108"/>
      <c r="REP577" s="108"/>
      <c r="REQ577" s="108"/>
      <c r="RER577" s="108"/>
      <c r="RES577" s="108"/>
      <c r="RET577" s="108"/>
      <c r="REU577" s="108"/>
      <c r="REV577" s="108"/>
      <c r="REW577" s="108"/>
      <c r="REX577" s="108"/>
      <c r="REY577" s="108"/>
      <c r="REZ577" s="108"/>
      <c r="RFA577" s="108"/>
      <c r="RFB577" s="108"/>
      <c r="RFC577" s="108"/>
      <c r="RFD577" s="108"/>
      <c r="RFE577" s="108"/>
      <c r="RFF577" s="108"/>
      <c r="RFG577" s="108"/>
      <c r="RFH577" s="108"/>
      <c r="RFI577" s="108"/>
      <c r="RFJ577" s="108"/>
      <c r="RFK577" s="108"/>
      <c r="RFL577" s="108"/>
      <c r="RFM577" s="108"/>
      <c r="RFN577" s="108"/>
      <c r="RFO577" s="108"/>
      <c r="RFP577" s="108"/>
      <c r="RFQ577" s="108"/>
      <c r="RFR577" s="108"/>
      <c r="RFS577" s="108"/>
      <c r="RFT577" s="108"/>
      <c r="RFU577" s="108"/>
      <c r="RFV577" s="108"/>
      <c r="RFW577" s="108"/>
      <c r="RFX577" s="108"/>
      <c r="RFY577" s="108"/>
      <c r="RFZ577" s="108"/>
      <c r="RGA577" s="108"/>
      <c r="RGB577" s="108"/>
      <c r="RGC577" s="108"/>
      <c r="RGD577" s="108"/>
      <c r="RGE577" s="108"/>
      <c r="RGF577" s="108"/>
      <c r="RGG577" s="108"/>
      <c r="RGH577" s="108"/>
      <c r="RGI577" s="108"/>
      <c r="RGJ577" s="108"/>
      <c r="RGK577" s="108"/>
      <c r="RGL577" s="108"/>
      <c r="RGM577" s="108"/>
      <c r="RGN577" s="108"/>
      <c r="RGO577" s="108"/>
      <c r="RGP577" s="108"/>
      <c r="RGQ577" s="108"/>
      <c r="RGR577" s="108"/>
      <c r="RGS577" s="108"/>
      <c r="RGT577" s="108"/>
      <c r="RGU577" s="108"/>
      <c r="RGV577" s="108"/>
      <c r="RGW577" s="108"/>
      <c r="RGX577" s="108"/>
      <c r="RGY577" s="108"/>
      <c r="RGZ577" s="108"/>
      <c r="RHA577" s="108"/>
      <c r="RHB577" s="108"/>
      <c r="RHC577" s="108"/>
      <c r="RHD577" s="108"/>
      <c r="RHE577" s="108"/>
      <c r="RHF577" s="108"/>
      <c r="RHG577" s="108"/>
      <c r="RHH577" s="108"/>
      <c r="RHI577" s="108"/>
      <c r="RHJ577" s="108"/>
      <c r="RHK577" s="108"/>
      <c r="RHL577" s="108"/>
      <c r="RHM577" s="108"/>
      <c r="RHN577" s="108"/>
      <c r="RHO577" s="108"/>
      <c r="RHP577" s="108"/>
      <c r="RHQ577" s="108"/>
      <c r="RHR577" s="108"/>
      <c r="RHS577" s="108"/>
      <c r="RHT577" s="108"/>
      <c r="RHU577" s="108"/>
      <c r="RHV577" s="108"/>
      <c r="RHW577" s="108"/>
      <c r="RHX577" s="108"/>
      <c r="RHY577" s="108"/>
      <c r="RHZ577" s="108"/>
      <c r="RIA577" s="108"/>
      <c r="RIB577" s="108"/>
      <c r="RIC577" s="108"/>
      <c r="RID577" s="108"/>
      <c r="RIE577" s="108"/>
      <c r="RIF577" s="108"/>
      <c r="RIG577" s="108"/>
      <c r="RIH577" s="108"/>
      <c r="RII577" s="108"/>
      <c r="RIJ577" s="108"/>
      <c r="RIK577" s="108"/>
      <c r="RIL577" s="108"/>
      <c r="RIM577" s="108"/>
      <c r="RIN577" s="108"/>
      <c r="RIO577" s="108"/>
      <c r="RIP577" s="108"/>
      <c r="RIQ577" s="108"/>
      <c r="RIR577" s="108"/>
      <c r="RIS577" s="108"/>
      <c r="RIT577" s="108"/>
      <c r="RIU577" s="108"/>
      <c r="RIV577" s="108"/>
      <c r="RIW577" s="108"/>
      <c r="RIX577" s="108"/>
      <c r="RIY577" s="108"/>
      <c r="RIZ577" s="108"/>
      <c r="RJA577" s="108"/>
      <c r="RJB577" s="108"/>
      <c r="RJC577" s="108"/>
      <c r="RJD577" s="108"/>
      <c r="RJE577" s="108"/>
      <c r="RJF577" s="108"/>
      <c r="RJG577" s="108"/>
      <c r="RJH577" s="108"/>
      <c r="RJI577" s="108"/>
      <c r="RJJ577" s="108"/>
      <c r="RJK577" s="108"/>
      <c r="RJL577" s="108"/>
      <c r="RJM577" s="108"/>
      <c r="RJN577" s="108"/>
      <c r="RJO577" s="108"/>
      <c r="RJP577" s="108"/>
      <c r="RJQ577" s="108"/>
      <c r="RJR577" s="108"/>
      <c r="RJS577" s="108"/>
      <c r="RJT577" s="108"/>
      <c r="RJU577" s="108"/>
      <c r="RJV577" s="108"/>
      <c r="RJW577" s="108"/>
      <c r="RJX577" s="108"/>
      <c r="RJY577" s="108"/>
      <c r="RJZ577" s="108"/>
      <c r="RKA577" s="108"/>
      <c r="RKB577" s="108"/>
      <c r="RKC577" s="108"/>
      <c r="RKD577" s="108"/>
      <c r="RKE577" s="108"/>
      <c r="RKF577" s="108"/>
      <c r="RKG577" s="108"/>
      <c r="RKH577" s="108"/>
      <c r="RKI577" s="108"/>
      <c r="RKJ577" s="108"/>
      <c r="RKK577" s="108"/>
      <c r="RKL577" s="108"/>
      <c r="RKM577" s="108"/>
      <c r="RKN577" s="108"/>
      <c r="RKO577" s="108"/>
      <c r="RKP577" s="108"/>
      <c r="RKQ577" s="108"/>
      <c r="RKR577" s="108"/>
      <c r="RKS577" s="108"/>
      <c r="RKT577" s="108"/>
      <c r="RKU577" s="108"/>
      <c r="RKV577" s="108"/>
      <c r="RKW577" s="108"/>
      <c r="RKX577" s="108"/>
      <c r="RKY577" s="108"/>
      <c r="RKZ577" s="108"/>
      <c r="RLA577" s="108"/>
      <c r="RLB577" s="108"/>
      <c r="RLC577" s="108"/>
      <c r="RLD577" s="108"/>
      <c r="RLE577" s="108"/>
      <c r="RLF577" s="108"/>
      <c r="RLG577" s="108"/>
      <c r="RLH577" s="108"/>
      <c r="RLI577" s="108"/>
      <c r="RLJ577" s="108"/>
      <c r="RLK577" s="108"/>
      <c r="RLL577" s="108"/>
      <c r="RLM577" s="108"/>
      <c r="RLN577" s="108"/>
      <c r="RLO577" s="108"/>
      <c r="RLP577" s="108"/>
      <c r="RLQ577" s="108"/>
      <c r="RLR577" s="108"/>
      <c r="RLS577" s="108"/>
      <c r="RLT577" s="108"/>
      <c r="RLU577" s="108"/>
      <c r="RLV577" s="108"/>
      <c r="RLW577" s="108"/>
      <c r="RLX577" s="108"/>
      <c r="RLY577" s="108"/>
      <c r="RLZ577" s="108"/>
      <c r="RMA577" s="108"/>
      <c r="RMB577" s="108"/>
      <c r="RMC577" s="108"/>
      <c r="RMD577" s="108"/>
      <c r="RME577" s="108"/>
      <c r="RMF577" s="108"/>
      <c r="RMG577" s="108"/>
      <c r="RMH577" s="108"/>
      <c r="RMI577" s="108"/>
      <c r="RMJ577" s="108"/>
      <c r="RMK577" s="108"/>
      <c r="RML577" s="108"/>
      <c r="RMM577" s="108"/>
      <c r="RMN577" s="108"/>
      <c r="RMO577" s="108"/>
      <c r="RMP577" s="108"/>
      <c r="RMQ577" s="108"/>
      <c r="RMR577" s="108"/>
      <c r="RMS577" s="108"/>
      <c r="RMT577" s="108"/>
      <c r="RMU577" s="108"/>
      <c r="RMV577" s="108"/>
      <c r="RMW577" s="108"/>
      <c r="RMX577" s="108"/>
      <c r="RMY577" s="108"/>
      <c r="RMZ577" s="108"/>
      <c r="RNA577" s="108"/>
      <c r="RNB577" s="108"/>
      <c r="RNC577" s="108"/>
      <c r="RND577" s="108"/>
      <c r="RNE577" s="108"/>
      <c r="RNF577" s="108"/>
      <c r="RNG577" s="108"/>
      <c r="RNH577" s="108"/>
      <c r="RNI577" s="108"/>
      <c r="RNJ577" s="108"/>
      <c r="RNK577" s="108"/>
      <c r="RNL577" s="108"/>
      <c r="RNM577" s="108"/>
      <c r="RNN577" s="108"/>
      <c r="RNO577" s="108"/>
      <c r="RNP577" s="108"/>
      <c r="RNQ577" s="108"/>
      <c r="RNR577" s="108"/>
      <c r="RNS577" s="108"/>
      <c r="RNT577" s="108"/>
      <c r="RNU577" s="108"/>
      <c r="RNV577" s="108"/>
      <c r="RNW577" s="108"/>
      <c r="RNX577" s="108"/>
      <c r="RNY577" s="108"/>
      <c r="RNZ577" s="108"/>
      <c r="ROA577" s="108"/>
      <c r="ROB577" s="108"/>
      <c r="ROC577" s="108"/>
      <c r="ROD577" s="108"/>
      <c r="ROE577" s="108"/>
      <c r="ROF577" s="108"/>
      <c r="ROG577" s="108"/>
      <c r="ROH577" s="108"/>
      <c r="ROI577" s="108"/>
      <c r="ROJ577" s="108"/>
      <c r="ROK577" s="108"/>
      <c r="ROL577" s="108"/>
      <c r="ROM577" s="108"/>
      <c r="RON577" s="108"/>
      <c r="ROO577" s="108"/>
      <c r="ROP577" s="108"/>
      <c r="ROQ577" s="108"/>
      <c r="ROR577" s="108"/>
      <c r="ROS577" s="108"/>
      <c r="ROT577" s="108"/>
      <c r="ROU577" s="108"/>
      <c r="ROV577" s="108"/>
      <c r="ROW577" s="108"/>
      <c r="ROX577" s="108"/>
      <c r="ROY577" s="108"/>
      <c r="ROZ577" s="108"/>
      <c r="RPA577" s="108"/>
      <c r="RPB577" s="108"/>
      <c r="RPC577" s="108"/>
      <c r="RPD577" s="108"/>
      <c r="RPE577" s="108"/>
      <c r="RPF577" s="108"/>
      <c r="RPG577" s="108"/>
      <c r="RPH577" s="108"/>
      <c r="RPI577" s="108"/>
      <c r="RPJ577" s="108"/>
      <c r="RPK577" s="108"/>
      <c r="RPL577" s="108"/>
      <c r="RPM577" s="108"/>
      <c r="RPN577" s="108"/>
      <c r="RPO577" s="108"/>
      <c r="RPP577" s="108"/>
      <c r="RPQ577" s="108"/>
      <c r="RPR577" s="108"/>
      <c r="RPS577" s="108"/>
      <c r="RPT577" s="108"/>
      <c r="RPU577" s="108"/>
      <c r="RPV577" s="108"/>
      <c r="RPW577" s="108"/>
      <c r="RPX577" s="108"/>
      <c r="RPY577" s="108"/>
      <c r="RPZ577" s="108"/>
      <c r="RQA577" s="108"/>
      <c r="RQB577" s="108"/>
      <c r="RQC577" s="108"/>
      <c r="RQD577" s="108"/>
      <c r="RQE577" s="108"/>
      <c r="RQF577" s="108"/>
      <c r="RQG577" s="108"/>
      <c r="RQH577" s="108"/>
      <c r="RQI577" s="108"/>
      <c r="RQJ577" s="108"/>
      <c r="RQK577" s="108"/>
      <c r="RQL577" s="108"/>
      <c r="RQM577" s="108"/>
      <c r="RQN577" s="108"/>
      <c r="RQO577" s="108"/>
      <c r="RQP577" s="108"/>
      <c r="RQQ577" s="108"/>
      <c r="RQR577" s="108"/>
      <c r="RQS577" s="108"/>
      <c r="RQT577" s="108"/>
      <c r="RQU577" s="108"/>
      <c r="RQV577" s="108"/>
      <c r="RQW577" s="108"/>
      <c r="RQX577" s="108"/>
      <c r="RQY577" s="108"/>
      <c r="RQZ577" s="108"/>
      <c r="RRA577" s="108"/>
      <c r="RRB577" s="108"/>
      <c r="RRC577" s="108"/>
      <c r="RRD577" s="108"/>
      <c r="RRE577" s="108"/>
      <c r="RRF577" s="108"/>
      <c r="RRG577" s="108"/>
      <c r="RRH577" s="108"/>
      <c r="RRI577" s="108"/>
      <c r="RRJ577" s="108"/>
      <c r="RRK577" s="108"/>
      <c r="RRL577" s="108"/>
      <c r="RRM577" s="108"/>
      <c r="RRN577" s="108"/>
      <c r="RRO577" s="108"/>
      <c r="RRP577" s="108"/>
      <c r="RRQ577" s="108"/>
      <c r="RRR577" s="108"/>
      <c r="RRS577" s="108"/>
      <c r="RRT577" s="108"/>
      <c r="RRU577" s="108"/>
      <c r="RRV577" s="108"/>
      <c r="RRW577" s="108"/>
      <c r="RRX577" s="108"/>
      <c r="RRY577" s="108"/>
      <c r="RRZ577" s="108"/>
      <c r="RSA577" s="108"/>
      <c r="RSB577" s="108"/>
      <c r="RSC577" s="108"/>
      <c r="RSD577" s="108"/>
      <c r="RSE577" s="108"/>
      <c r="RSF577" s="108"/>
      <c r="RSG577" s="108"/>
      <c r="RSH577" s="108"/>
      <c r="RSI577" s="108"/>
      <c r="RSJ577" s="108"/>
      <c r="RSK577" s="108"/>
      <c r="RSL577" s="108"/>
      <c r="RSM577" s="108"/>
      <c r="RSN577" s="108"/>
      <c r="RSO577" s="108"/>
      <c r="RSP577" s="108"/>
      <c r="RSQ577" s="108"/>
      <c r="RSR577" s="108"/>
      <c r="RSS577" s="108"/>
      <c r="RST577" s="108"/>
      <c r="RSU577" s="108"/>
      <c r="RSV577" s="108"/>
      <c r="RSW577" s="108"/>
      <c r="RSX577" s="108"/>
      <c r="RSY577" s="108"/>
      <c r="RSZ577" s="108"/>
      <c r="RTA577" s="108"/>
      <c r="RTB577" s="108"/>
      <c r="RTC577" s="108"/>
      <c r="RTD577" s="108"/>
      <c r="RTE577" s="108"/>
      <c r="RTF577" s="108"/>
      <c r="RTG577" s="108"/>
      <c r="RTH577" s="108"/>
      <c r="RTI577" s="108"/>
      <c r="RTJ577" s="108"/>
      <c r="RTK577" s="108"/>
      <c r="RTL577" s="108"/>
      <c r="RTM577" s="108"/>
      <c r="RTN577" s="108"/>
      <c r="RTO577" s="108"/>
      <c r="RTP577" s="108"/>
      <c r="RTQ577" s="108"/>
      <c r="RTR577" s="108"/>
      <c r="RTS577" s="108"/>
      <c r="RTT577" s="108"/>
      <c r="RTU577" s="108"/>
      <c r="RTV577" s="108"/>
      <c r="RTW577" s="108"/>
      <c r="RTX577" s="108"/>
      <c r="RTY577" s="108"/>
      <c r="RTZ577" s="108"/>
      <c r="RUA577" s="108"/>
      <c r="RUB577" s="108"/>
      <c r="RUC577" s="108"/>
      <c r="RUD577" s="108"/>
      <c r="RUE577" s="108"/>
      <c r="RUF577" s="108"/>
      <c r="RUG577" s="108"/>
      <c r="RUH577" s="108"/>
      <c r="RUI577" s="108"/>
      <c r="RUJ577" s="108"/>
      <c r="RUK577" s="108"/>
      <c r="RUL577" s="108"/>
      <c r="RUM577" s="108"/>
      <c r="RUN577" s="108"/>
      <c r="RUO577" s="108"/>
      <c r="RUP577" s="108"/>
      <c r="RUQ577" s="108"/>
      <c r="RUR577" s="108"/>
      <c r="RUS577" s="108"/>
      <c r="RUT577" s="108"/>
      <c r="RUU577" s="108"/>
      <c r="RUV577" s="108"/>
      <c r="RUW577" s="108"/>
      <c r="RUX577" s="108"/>
      <c r="RUY577" s="108"/>
      <c r="RUZ577" s="108"/>
      <c r="RVA577" s="108"/>
      <c r="RVB577" s="108"/>
      <c r="RVC577" s="108"/>
      <c r="RVD577" s="108"/>
      <c r="RVE577" s="108"/>
      <c r="RVF577" s="108"/>
      <c r="RVG577" s="108"/>
      <c r="RVH577" s="108"/>
      <c r="RVI577" s="108"/>
      <c r="RVJ577" s="108"/>
      <c r="RVK577" s="108"/>
      <c r="RVL577" s="108"/>
      <c r="RVM577" s="108"/>
      <c r="RVN577" s="108"/>
      <c r="RVO577" s="108"/>
      <c r="RVP577" s="108"/>
      <c r="RVQ577" s="108"/>
      <c r="RVR577" s="108"/>
      <c r="RVS577" s="108"/>
      <c r="RVT577" s="108"/>
      <c r="RVU577" s="108"/>
      <c r="RVV577" s="108"/>
      <c r="RVW577" s="108"/>
      <c r="RVX577" s="108"/>
      <c r="RVY577" s="108"/>
      <c r="RVZ577" s="108"/>
      <c r="RWA577" s="108"/>
      <c r="RWB577" s="108"/>
      <c r="RWC577" s="108"/>
      <c r="RWD577" s="108"/>
      <c r="RWE577" s="108"/>
      <c r="RWF577" s="108"/>
      <c r="RWG577" s="108"/>
      <c r="RWH577" s="108"/>
      <c r="RWI577" s="108"/>
      <c r="RWJ577" s="108"/>
      <c r="RWK577" s="108"/>
      <c r="RWL577" s="108"/>
      <c r="RWM577" s="108"/>
      <c r="RWN577" s="108"/>
      <c r="RWO577" s="108"/>
      <c r="RWP577" s="108"/>
      <c r="RWQ577" s="108"/>
      <c r="RWR577" s="108"/>
      <c r="RWS577" s="108"/>
      <c r="RWT577" s="108"/>
      <c r="RWU577" s="108"/>
      <c r="RWV577" s="108"/>
      <c r="RWW577" s="108"/>
      <c r="RWX577" s="108"/>
      <c r="RWY577" s="108"/>
      <c r="RWZ577" s="108"/>
      <c r="RXA577" s="108"/>
      <c r="RXB577" s="108"/>
      <c r="RXC577" s="108"/>
      <c r="RXD577" s="108"/>
      <c r="RXE577" s="108"/>
      <c r="RXF577" s="108"/>
      <c r="RXG577" s="108"/>
      <c r="RXH577" s="108"/>
      <c r="RXI577" s="108"/>
      <c r="RXJ577" s="108"/>
      <c r="RXK577" s="108"/>
      <c r="RXL577" s="108"/>
      <c r="RXM577" s="108"/>
      <c r="RXN577" s="108"/>
      <c r="RXO577" s="108"/>
      <c r="RXP577" s="108"/>
      <c r="RXQ577" s="108"/>
      <c r="RXR577" s="108"/>
      <c r="RXS577" s="108"/>
      <c r="RXT577" s="108"/>
      <c r="RXU577" s="108"/>
      <c r="RXV577" s="108"/>
      <c r="RXW577" s="108"/>
      <c r="RXX577" s="108"/>
      <c r="RXY577" s="108"/>
      <c r="RXZ577" s="108"/>
      <c r="RYA577" s="108"/>
      <c r="RYB577" s="108"/>
      <c r="RYC577" s="108"/>
      <c r="RYD577" s="108"/>
      <c r="RYE577" s="108"/>
      <c r="RYF577" s="108"/>
      <c r="RYG577" s="108"/>
      <c r="RYH577" s="108"/>
      <c r="RYI577" s="108"/>
      <c r="RYJ577" s="108"/>
      <c r="RYK577" s="108"/>
      <c r="RYL577" s="108"/>
      <c r="RYM577" s="108"/>
      <c r="RYN577" s="108"/>
      <c r="RYO577" s="108"/>
      <c r="RYP577" s="108"/>
      <c r="RYQ577" s="108"/>
      <c r="RYR577" s="108"/>
      <c r="RYS577" s="108"/>
      <c r="RYT577" s="108"/>
      <c r="RYU577" s="108"/>
      <c r="RYV577" s="108"/>
      <c r="RYW577" s="108"/>
      <c r="RYX577" s="108"/>
      <c r="RYY577" s="108"/>
      <c r="RYZ577" s="108"/>
      <c r="RZA577" s="108"/>
      <c r="RZB577" s="108"/>
      <c r="RZC577" s="108"/>
      <c r="RZD577" s="108"/>
      <c r="RZE577" s="108"/>
      <c r="RZF577" s="108"/>
      <c r="RZG577" s="108"/>
      <c r="RZH577" s="108"/>
      <c r="RZI577" s="108"/>
      <c r="RZJ577" s="108"/>
      <c r="RZK577" s="108"/>
      <c r="RZL577" s="108"/>
      <c r="RZM577" s="108"/>
      <c r="RZN577" s="108"/>
      <c r="RZO577" s="108"/>
      <c r="RZP577" s="108"/>
      <c r="RZQ577" s="108"/>
      <c r="RZR577" s="108"/>
      <c r="RZS577" s="108"/>
      <c r="RZT577" s="108"/>
      <c r="RZU577" s="108"/>
      <c r="RZV577" s="108"/>
      <c r="RZW577" s="108"/>
      <c r="RZX577" s="108"/>
      <c r="RZY577" s="108"/>
      <c r="RZZ577" s="108"/>
      <c r="SAA577" s="108"/>
      <c r="SAB577" s="108"/>
      <c r="SAC577" s="108"/>
      <c r="SAD577" s="108"/>
      <c r="SAE577" s="108"/>
      <c r="SAF577" s="108"/>
      <c r="SAG577" s="108"/>
      <c r="SAH577" s="108"/>
      <c r="SAI577" s="108"/>
      <c r="SAJ577" s="108"/>
      <c r="SAK577" s="108"/>
      <c r="SAL577" s="108"/>
      <c r="SAM577" s="108"/>
      <c r="SAN577" s="108"/>
      <c r="SAO577" s="108"/>
      <c r="SAP577" s="108"/>
      <c r="SAQ577" s="108"/>
      <c r="SAR577" s="108"/>
      <c r="SAS577" s="108"/>
      <c r="SAT577" s="108"/>
      <c r="SAU577" s="108"/>
      <c r="SAV577" s="108"/>
      <c r="SAW577" s="108"/>
      <c r="SAX577" s="108"/>
      <c r="SAY577" s="108"/>
      <c r="SAZ577" s="108"/>
      <c r="SBA577" s="108"/>
      <c r="SBB577" s="108"/>
      <c r="SBC577" s="108"/>
      <c r="SBD577" s="108"/>
      <c r="SBE577" s="108"/>
      <c r="SBF577" s="108"/>
      <c r="SBG577" s="108"/>
      <c r="SBH577" s="108"/>
      <c r="SBI577" s="108"/>
      <c r="SBJ577" s="108"/>
      <c r="SBK577" s="108"/>
      <c r="SBL577" s="108"/>
      <c r="SBM577" s="108"/>
      <c r="SBN577" s="108"/>
      <c r="SBO577" s="108"/>
      <c r="SBP577" s="108"/>
      <c r="SBQ577" s="108"/>
      <c r="SBR577" s="108"/>
      <c r="SBS577" s="108"/>
      <c r="SBT577" s="108"/>
      <c r="SBU577" s="108"/>
      <c r="SBV577" s="108"/>
      <c r="SBW577" s="108"/>
      <c r="SBX577" s="108"/>
      <c r="SBY577" s="108"/>
      <c r="SBZ577" s="108"/>
      <c r="SCA577" s="108"/>
      <c r="SCB577" s="108"/>
      <c r="SCC577" s="108"/>
      <c r="SCD577" s="108"/>
      <c r="SCE577" s="108"/>
      <c r="SCF577" s="108"/>
      <c r="SCG577" s="108"/>
      <c r="SCH577" s="108"/>
      <c r="SCI577" s="108"/>
      <c r="SCJ577" s="108"/>
      <c r="SCK577" s="108"/>
      <c r="SCL577" s="108"/>
      <c r="SCM577" s="108"/>
      <c r="SCN577" s="108"/>
      <c r="SCO577" s="108"/>
      <c r="SCP577" s="108"/>
      <c r="SCQ577" s="108"/>
      <c r="SCR577" s="108"/>
      <c r="SCS577" s="108"/>
      <c r="SCT577" s="108"/>
      <c r="SCU577" s="108"/>
      <c r="SCV577" s="108"/>
      <c r="SCW577" s="108"/>
      <c r="SCX577" s="108"/>
      <c r="SCY577" s="108"/>
      <c r="SCZ577" s="108"/>
      <c r="SDA577" s="108"/>
      <c r="SDB577" s="108"/>
      <c r="SDC577" s="108"/>
      <c r="SDD577" s="108"/>
      <c r="SDE577" s="108"/>
      <c r="SDF577" s="108"/>
      <c r="SDG577" s="108"/>
      <c r="SDH577" s="108"/>
      <c r="SDI577" s="108"/>
      <c r="SDJ577" s="108"/>
      <c r="SDK577" s="108"/>
      <c r="SDL577" s="108"/>
      <c r="SDM577" s="108"/>
      <c r="SDN577" s="108"/>
      <c r="SDO577" s="108"/>
      <c r="SDP577" s="108"/>
      <c r="SDQ577" s="108"/>
      <c r="SDR577" s="108"/>
      <c r="SDS577" s="108"/>
      <c r="SDT577" s="108"/>
      <c r="SDU577" s="108"/>
      <c r="SDV577" s="108"/>
      <c r="SDW577" s="108"/>
      <c r="SDX577" s="108"/>
      <c r="SDY577" s="108"/>
      <c r="SDZ577" s="108"/>
      <c r="SEA577" s="108"/>
      <c r="SEB577" s="108"/>
      <c r="SEC577" s="108"/>
      <c r="SED577" s="108"/>
      <c r="SEE577" s="108"/>
      <c r="SEF577" s="108"/>
      <c r="SEG577" s="108"/>
      <c r="SEH577" s="108"/>
      <c r="SEI577" s="108"/>
      <c r="SEJ577" s="108"/>
      <c r="SEK577" s="108"/>
      <c r="SEL577" s="108"/>
      <c r="SEM577" s="108"/>
      <c r="SEN577" s="108"/>
      <c r="SEO577" s="108"/>
      <c r="SEP577" s="108"/>
      <c r="SEQ577" s="108"/>
      <c r="SER577" s="108"/>
      <c r="SES577" s="108"/>
      <c r="SET577" s="108"/>
      <c r="SEU577" s="108"/>
      <c r="SEV577" s="108"/>
      <c r="SEW577" s="108"/>
      <c r="SEX577" s="108"/>
      <c r="SEY577" s="108"/>
      <c r="SEZ577" s="108"/>
      <c r="SFA577" s="108"/>
      <c r="SFB577" s="108"/>
      <c r="SFC577" s="108"/>
      <c r="SFD577" s="108"/>
      <c r="SFE577" s="108"/>
      <c r="SFF577" s="108"/>
      <c r="SFG577" s="108"/>
      <c r="SFH577" s="108"/>
      <c r="SFI577" s="108"/>
      <c r="SFJ577" s="108"/>
      <c r="SFK577" s="108"/>
      <c r="SFL577" s="108"/>
      <c r="SFM577" s="108"/>
      <c r="SFN577" s="108"/>
      <c r="SFO577" s="108"/>
      <c r="SFP577" s="108"/>
      <c r="SFQ577" s="108"/>
      <c r="SFR577" s="108"/>
      <c r="SFS577" s="108"/>
      <c r="SFT577" s="108"/>
      <c r="SFU577" s="108"/>
      <c r="SFV577" s="108"/>
      <c r="SFW577" s="108"/>
      <c r="SFX577" s="108"/>
      <c r="SFY577" s="108"/>
      <c r="SFZ577" s="108"/>
      <c r="SGA577" s="108"/>
      <c r="SGB577" s="108"/>
      <c r="SGC577" s="108"/>
      <c r="SGD577" s="108"/>
      <c r="SGE577" s="108"/>
      <c r="SGF577" s="108"/>
      <c r="SGG577" s="108"/>
      <c r="SGH577" s="108"/>
      <c r="SGI577" s="108"/>
      <c r="SGJ577" s="108"/>
      <c r="SGK577" s="108"/>
      <c r="SGL577" s="108"/>
      <c r="SGM577" s="108"/>
      <c r="SGN577" s="108"/>
      <c r="SGO577" s="108"/>
      <c r="SGP577" s="108"/>
      <c r="SGQ577" s="108"/>
      <c r="SGR577" s="108"/>
      <c r="SGS577" s="108"/>
      <c r="SGT577" s="108"/>
      <c r="SGU577" s="108"/>
      <c r="SGV577" s="108"/>
      <c r="SGW577" s="108"/>
      <c r="SGX577" s="108"/>
      <c r="SGY577" s="108"/>
      <c r="SGZ577" s="108"/>
      <c r="SHA577" s="108"/>
      <c r="SHB577" s="108"/>
      <c r="SHC577" s="108"/>
      <c r="SHD577" s="108"/>
      <c r="SHE577" s="108"/>
      <c r="SHF577" s="108"/>
      <c r="SHG577" s="108"/>
      <c r="SHH577" s="108"/>
      <c r="SHI577" s="108"/>
      <c r="SHJ577" s="108"/>
      <c r="SHK577" s="108"/>
      <c r="SHL577" s="108"/>
      <c r="SHM577" s="108"/>
      <c r="SHN577" s="108"/>
      <c r="SHO577" s="108"/>
      <c r="SHP577" s="108"/>
      <c r="SHQ577" s="108"/>
      <c r="SHR577" s="108"/>
      <c r="SHS577" s="108"/>
      <c r="SHT577" s="108"/>
      <c r="SHU577" s="108"/>
      <c r="SHV577" s="108"/>
      <c r="SHW577" s="108"/>
      <c r="SHX577" s="108"/>
      <c r="SHY577" s="108"/>
      <c r="SHZ577" s="108"/>
      <c r="SIA577" s="108"/>
      <c r="SIB577" s="108"/>
      <c r="SIC577" s="108"/>
      <c r="SID577" s="108"/>
      <c r="SIE577" s="108"/>
      <c r="SIF577" s="108"/>
      <c r="SIG577" s="108"/>
      <c r="SIH577" s="108"/>
      <c r="SII577" s="108"/>
      <c r="SIJ577" s="108"/>
      <c r="SIK577" s="108"/>
      <c r="SIL577" s="108"/>
      <c r="SIM577" s="108"/>
      <c r="SIN577" s="108"/>
      <c r="SIO577" s="108"/>
      <c r="SIP577" s="108"/>
      <c r="SIQ577" s="108"/>
      <c r="SIR577" s="108"/>
      <c r="SIS577" s="108"/>
      <c r="SIT577" s="108"/>
      <c r="SIU577" s="108"/>
      <c r="SIV577" s="108"/>
      <c r="SIW577" s="108"/>
      <c r="SIX577" s="108"/>
      <c r="SIY577" s="108"/>
      <c r="SIZ577" s="108"/>
      <c r="SJA577" s="108"/>
      <c r="SJB577" s="108"/>
      <c r="SJC577" s="108"/>
      <c r="SJD577" s="108"/>
      <c r="SJE577" s="108"/>
      <c r="SJF577" s="108"/>
      <c r="SJG577" s="108"/>
      <c r="SJH577" s="108"/>
      <c r="SJI577" s="108"/>
      <c r="SJJ577" s="108"/>
      <c r="SJK577" s="108"/>
      <c r="SJL577" s="108"/>
      <c r="SJM577" s="108"/>
      <c r="SJN577" s="108"/>
      <c r="SJO577" s="108"/>
      <c r="SJP577" s="108"/>
      <c r="SJQ577" s="108"/>
      <c r="SJR577" s="108"/>
      <c r="SJS577" s="108"/>
      <c r="SJT577" s="108"/>
      <c r="SJU577" s="108"/>
      <c r="SJV577" s="108"/>
      <c r="SJW577" s="108"/>
      <c r="SJX577" s="108"/>
      <c r="SJY577" s="108"/>
      <c r="SJZ577" s="108"/>
      <c r="SKA577" s="108"/>
      <c r="SKB577" s="108"/>
      <c r="SKC577" s="108"/>
      <c r="SKD577" s="108"/>
      <c r="SKE577" s="108"/>
      <c r="SKF577" s="108"/>
      <c r="SKG577" s="108"/>
      <c r="SKH577" s="108"/>
      <c r="SKI577" s="108"/>
      <c r="SKJ577" s="108"/>
      <c r="SKK577" s="108"/>
      <c r="SKL577" s="108"/>
      <c r="SKM577" s="108"/>
      <c r="SKN577" s="108"/>
      <c r="SKO577" s="108"/>
      <c r="SKP577" s="108"/>
      <c r="SKQ577" s="108"/>
      <c r="SKR577" s="108"/>
      <c r="SKS577" s="108"/>
      <c r="SKT577" s="108"/>
      <c r="SKU577" s="108"/>
      <c r="SKV577" s="108"/>
      <c r="SKW577" s="108"/>
      <c r="SKX577" s="108"/>
      <c r="SKY577" s="108"/>
      <c r="SKZ577" s="108"/>
      <c r="SLA577" s="108"/>
      <c r="SLB577" s="108"/>
      <c r="SLC577" s="108"/>
      <c r="SLD577" s="108"/>
      <c r="SLE577" s="108"/>
      <c r="SLF577" s="108"/>
      <c r="SLG577" s="108"/>
      <c r="SLH577" s="108"/>
      <c r="SLI577" s="108"/>
      <c r="SLJ577" s="108"/>
      <c r="SLK577" s="108"/>
      <c r="SLL577" s="108"/>
      <c r="SLM577" s="108"/>
      <c r="SLN577" s="108"/>
      <c r="SLO577" s="108"/>
      <c r="SLP577" s="108"/>
      <c r="SLQ577" s="108"/>
      <c r="SLR577" s="108"/>
      <c r="SLS577" s="108"/>
      <c r="SLT577" s="108"/>
      <c r="SLU577" s="108"/>
      <c r="SLV577" s="108"/>
      <c r="SLW577" s="108"/>
      <c r="SLX577" s="108"/>
      <c r="SLY577" s="108"/>
      <c r="SLZ577" s="108"/>
      <c r="SMA577" s="108"/>
      <c r="SMB577" s="108"/>
      <c r="SMC577" s="108"/>
      <c r="SMD577" s="108"/>
      <c r="SME577" s="108"/>
      <c r="SMF577" s="108"/>
      <c r="SMG577" s="108"/>
      <c r="SMH577" s="108"/>
      <c r="SMI577" s="108"/>
      <c r="SMJ577" s="108"/>
      <c r="SMK577" s="108"/>
      <c r="SML577" s="108"/>
      <c r="SMM577" s="108"/>
      <c r="SMN577" s="108"/>
      <c r="SMO577" s="108"/>
      <c r="SMP577" s="108"/>
      <c r="SMQ577" s="108"/>
      <c r="SMR577" s="108"/>
      <c r="SMS577" s="108"/>
      <c r="SMT577" s="108"/>
      <c r="SMU577" s="108"/>
      <c r="SMV577" s="108"/>
      <c r="SMW577" s="108"/>
      <c r="SMX577" s="108"/>
      <c r="SMY577" s="108"/>
      <c r="SMZ577" s="108"/>
      <c r="SNA577" s="108"/>
      <c r="SNB577" s="108"/>
      <c r="SNC577" s="108"/>
      <c r="SND577" s="108"/>
      <c r="SNE577" s="108"/>
      <c r="SNF577" s="108"/>
      <c r="SNG577" s="108"/>
      <c r="SNH577" s="108"/>
      <c r="SNI577" s="108"/>
      <c r="SNJ577" s="108"/>
      <c r="SNK577" s="108"/>
      <c r="SNL577" s="108"/>
      <c r="SNM577" s="108"/>
      <c r="SNN577" s="108"/>
      <c r="SNO577" s="108"/>
      <c r="SNP577" s="108"/>
      <c r="SNQ577" s="108"/>
      <c r="SNR577" s="108"/>
      <c r="SNS577" s="108"/>
      <c r="SNT577" s="108"/>
      <c r="SNU577" s="108"/>
      <c r="SNV577" s="108"/>
      <c r="SNW577" s="108"/>
      <c r="SNX577" s="108"/>
      <c r="SNY577" s="108"/>
      <c r="SNZ577" s="108"/>
      <c r="SOA577" s="108"/>
      <c r="SOB577" s="108"/>
      <c r="SOC577" s="108"/>
      <c r="SOD577" s="108"/>
      <c r="SOE577" s="108"/>
      <c r="SOF577" s="108"/>
      <c r="SOG577" s="108"/>
      <c r="SOH577" s="108"/>
      <c r="SOI577" s="108"/>
      <c r="SOJ577" s="108"/>
      <c r="SOK577" s="108"/>
      <c r="SOL577" s="108"/>
      <c r="SOM577" s="108"/>
      <c r="SON577" s="108"/>
      <c r="SOO577" s="108"/>
      <c r="SOP577" s="108"/>
      <c r="SOQ577" s="108"/>
      <c r="SOR577" s="108"/>
      <c r="SOS577" s="108"/>
      <c r="SOT577" s="108"/>
      <c r="SOU577" s="108"/>
      <c r="SOV577" s="108"/>
      <c r="SOW577" s="108"/>
      <c r="SOX577" s="108"/>
      <c r="SOY577" s="108"/>
      <c r="SOZ577" s="108"/>
      <c r="SPA577" s="108"/>
      <c r="SPB577" s="108"/>
      <c r="SPC577" s="108"/>
      <c r="SPD577" s="108"/>
      <c r="SPE577" s="108"/>
      <c r="SPF577" s="108"/>
      <c r="SPG577" s="108"/>
      <c r="SPH577" s="108"/>
      <c r="SPI577" s="108"/>
      <c r="SPJ577" s="108"/>
      <c r="SPK577" s="108"/>
      <c r="SPL577" s="108"/>
      <c r="SPM577" s="108"/>
      <c r="SPN577" s="108"/>
      <c r="SPO577" s="108"/>
      <c r="SPP577" s="108"/>
      <c r="SPQ577" s="108"/>
      <c r="SPR577" s="108"/>
      <c r="SPS577" s="108"/>
      <c r="SPT577" s="108"/>
      <c r="SPU577" s="108"/>
      <c r="SPV577" s="108"/>
      <c r="SPW577" s="108"/>
      <c r="SPX577" s="108"/>
      <c r="SPY577" s="108"/>
      <c r="SPZ577" s="108"/>
      <c r="SQA577" s="108"/>
      <c r="SQB577" s="108"/>
      <c r="SQC577" s="108"/>
      <c r="SQD577" s="108"/>
      <c r="SQE577" s="108"/>
      <c r="SQF577" s="108"/>
      <c r="SQG577" s="108"/>
      <c r="SQH577" s="108"/>
      <c r="SQI577" s="108"/>
      <c r="SQJ577" s="108"/>
      <c r="SQK577" s="108"/>
      <c r="SQL577" s="108"/>
      <c r="SQM577" s="108"/>
      <c r="SQN577" s="108"/>
      <c r="SQO577" s="108"/>
      <c r="SQP577" s="108"/>
      <c r="SQQ577" s="108"/>
      <c r="SQR577" s="108"/>
      <c r="SQS577" s="108"/>
      <c r="SQT577" s="108"/>
      <c r="SQU577" s="108"/>
      <c r="SQV577" s="108"/>
      <c r="SQW577" s="108"/>
      <c r="SQX577" s="108"/>
      <c r="SQY577" s="108"/>
      <c r="SQZ577" s="108"/>
      <c r="SRA577" s="108"/>
      <c r="SRB577" s="108"/>
      <c r="SRC577" s="108"/>
      <c r="SRD577" s="108"/>
      <c r="SRE577" s="108"/>
      <c r="SRF577" s="108"/>
      <c r="SRG577" s="108"/>
      <c r="SRH577" s="108"/>
      <c r="SRI577" s="108"/>
      <c r="SRJ577" s="108"/>
      <c r="SRK577" s="108"/>
      <c r="SRL577" s="108"/>
      <c r="SRM577" s="108"/>
      <c r="SRN577" s="108"/>
      <c r="SRO577" s="108"/>
      <c r="SRP577" s="108"/>
      <c r="SRQ577" s="108"/>
      <c r="SRR577" s="108"/>
      <c r="SRS577" s="108"/>
      <c r="SRT577" s="108"/>
      <c r="SRU577" s="108"/>
      <c r="SRV577" s="108"/>
      <c r="SRW577" s="108"/>
      <c r="SRX577" s="108"/>
      <c r="SRY577" s="108"/>
      <c r="SRZ577" s="108"/>
      <c r="SSA577" s="108"/>
      <c r="SSB577" s="108"/>
      <c r="SSC577" s="108"/>
      <c r="SSD577" s="108"/>
      <c r="SSE577" s="108"/>
      <c r="SSF577" s="108"/>
      <c r="SSG577" s="108"/>
      <c r="SSH577" s="108"/>
      <c r="SSI577" s="108"/>
      <c r="SSJ577" s="108"/>
      <c r="SSK577" s="108"/>
      <c r="SSL577" s="108"/>
      <c r="SSM577" s="108"/>
      <c r="SSN577" s="108"/>
      <c r="SSO577" s="108"/>
      <c r="SSP577" s="108"/>
      <c r="SSQ577" s="108"/>
      <c r="SSR577" s="108"/>
      <c r="SSS577" s="108"/>
      <c r="SST577" s="108"/>
      <c r="SSU577" s="108"/>
      <c r="SSV577" s="108"/>
      <c r="SSW577" s="108"/>
      <c r="SSX577" s="108"/>
      <c r="SSY577" s="108"/>
      <c r="SSZ577" s="108"/>
      <c r="STA577" s="108"/>
      <c r="STB577" s="108"/>
      <c r="STC577" s="108"/>
      <c r="STD577" s="108"/>
      <c r="STE577" s="108"/>
      <c r="STF577" s="108"/>
      <c r="STG577" s="108"/>
      <c r="STH577" s="108"/>
      <c r="STI577" s="108"/>
      <c r="STJ577" s="108"/>
      <c r="STK577" s="108"/>
      <c r="STL577" s="108"/>
      <c r="STM577" s="108"/>
      <c r="STN577" s="108"/>
      <c r="STO577" s="108"/>
      <c r="STP577" s="108"/>
      <c r="STQ577" s="108"/>
      <c r="STR577" s="108"/>
      <c r="STS577" s="108"/>
      <c r="STT577" s="108"/>
      <c r="STU577" s="108"/>
      <c r="STV577" s="108"/>
      <c r="STW577" s="108"/>
      <c r="STX577" s="108"/>
      <c r="STY577" s="108"/>
      <c r="STZ577" s="108"/>
      <c r="SUA577" s="108"/>
      <c r="SUB577" s="108"/>
      <c r="SUC577" s="108"/>
      <c r="SUD577" s="108"/>
      <c r="SUE577" s="108"/>
      <c r="SUF577" s="108"/>
      <c r="SUG577" s="108"/>
      <c r="SUH577" s="108"/>
      <c r="SUI577" s="108"/>
      <c r="SUJ577" s="108"/>
      <c r="SUK577" s="108"/>
      <c r="SUL577" s="108"/>
      <c r="SUM577" s="108"/>
      <c r="SUN577" s="108"/>
      <c r="SUO577" s="108"/>
      <c r="SUP577" s="108"/>
      <c r="SUQ577" s="108"/>
      <c r="SUR577" s="108"/>
      <c r="SUS577" s="108"/>
      <c r="SUT577" s="108"/>
      <c r="SUU577" s="108"/>
      <c r="SUV577" s="108"/>
      <c r="SUW577" s="108"/>
      <c r="SUX577" s="108"/>
      <c r="SUY577" s="108"/>
      <c r="SUZ577" s="108"/>
      <c r="SVA577" s="108"/>
      <c r="SVB577" s="108"/>
      <c r="SVC577" s="108"/>
      <c r="SVD577" s="108"/>
      <c r="SVE577" s="108"/>
      <c r="SVF577" s="108"/>
      <c r="SVG577" s="108"/>
      <c r="SVH577" s="108"/>
      <c r="SVI577" s="108"/>
      <c r="SVJ577" s="108"/>
      <c r="SVK577" s="108"/>
      <c r="SVL577" s="108"/>
      <c r="SVM577" s="108"/>
      <c r="SVN577" s="108"/>
      <c r="SVO577" s="108"/>
      <c r="SVP577" s="108"/>
      <c r="SVQ577" s="108"/>
      <c r="SVR577" s="108"/>
      <c r="SVS577" s="108"/>
      <c r="SVT577" s="108"/>
      <c r="SVU577" s="108"/>
      <c r="SVV577" s="108"/>
      <c r="SVW577" s="108"/>
      <c r="SVX577" s="108"/>
      <c r="SVY577" s="108"/>
      <c r="SVZ577" s="108"/>
      <c r="SWA577" s="108"/>
      <c r="SWB577" s="108"/>
      <c r="SWC577" s="108"/>
      <c r="SWD577" s="108"/>
      <c r="SWE577" s="108"/>
      <c r="SWF577" s="108"/>
      <c r="SWG577" s="108"/>
      <c r="SWH577" s="108"/>
      <c r="SWI577" s="108"/>
      <c r="SWJ577" s="108"/>
      <c r="SWK577" s="108"/>
      <c r="SWL577" s="108"/>
      <c r="SWM577" s="108"/>
      <c r="SWN577" s="108"/>
      <c r="SWO577" s="108"/>
      <c r="SWP577" s="108"/>
      <c r="SWQ577" s="108"/>
      <c r="SWR577" s="108"/>
      <c r="SWS577" s="108"/>
      <c r="SWT577" s="108"/>
      <c r="SWU577" s="108"/>
      <c r="SWV577" s="108"/>
      <c r="SWW577" s="108"/>
      <c r="SWX577" s="108"/>
      <c r="SWY577" s="108"/>
      <c r="SWZ577" s="108"/>
      <c r="SXA577" s="108"/>
      <c r="SXB577" s="108"/>
      <c r="SXC577" s="108"/>
      <c r="SXD577" s="108"/>
      <c r="SXE577" s="108"/>
      <c r="SXF577" s="108"/>
      <c r="SXG577" s="108"/>
      <c r="SXH577" s="108"/>
      <c r="SXI577" s="108"/>
      <c r="SXJ577" s="108"/>
      <c r="SXK577" s="108"/>
      <c r="SXL577" s="108"/>
      <c r="SXM577" s="108"/>
      <c r="SXN577" s="108"/>
      <c r="SXO577" s="108"/>
      <c r="SXP577" s="108"/>
      <c r="SXQ577" s="108"/>
      <c r="SXR577" s="108"/>
      <c r="SXS577" s="108"/>
      <c r="SXT577" s="108"/>
      <c r="SXU577" s="108"/>
      <c r="SXV577" s="108"/>
      <c r="SXW577" s="108"/>
      <c r="SXX577" s="108"/>
      <c r="SXY577" s="108"/>
      <c r="SXZ577" s="108"/>
      <c r="SYA577" s="108"/>
      <c r="SYB577" s="108"/>
      <c r="SYC577" s="108"/>
      <c r="SYD577" s="108"/>
      <c r="SYE577" s="108"/>
      <c r="SYF577" s="108"/>
      <c r="SYG577" s="108"/>
      <c r="SYH577" s="108"/>
      <c r="SYI577" s="108"/>
      <c r="SYJ577" s="108"/>
      <c r="SYK577" s="108"/>
      <c r="SYL577" s="108"/>
      <c r="SYM577" s="108"/>
      <c r="SYN577" s="108"/>
      <c r="SYO577" s="108"/>
      <c r="SYP577" s="108"/>
      <c r="SYQ577" s="108"/>
      <c r="SYR577" s="108"/>
      <c r="SYS577" s="108"/>
      <c r="SYT577" s="108"/>
      <c r="SYU577" s="108"/>
      <c r="SYV577" s="108"/>
      <c r="SYW577" s="108"/>
      <c r="SYX577" s="108"/>
      <c r="SYY577" s="108"/>
      <c r="SYZ577" s="108"/>
      <c r="SZA577" s="108"/>
      <c r="SZB577" s="108"/>
      <c r="SZC577" s="108"/>
      <c r="SZD577" s="108"/>
      <c r="SZE577" s="108"/>
      <c r="SZF577" s="108"/>
      <c r="SZG577" s="108"/>
      <c r="SZH577" s="108"/>
      <c r="SZI577" s="108"/>
      <c r="SZJ577" s="108"/>
      <c r="SZK577" s="108"/>
      <c r="SZL577" s="108"/>
      <c r="SZM577" s="108"/>
      <c r="SZN577" s="108"/>
      <c r="SZO577" s="108"/>
      <c r="SZP577" s="108"/>
      <c r="SZQ577" s="108"/>
      <c r="SZR577" s="108"/>
      <c r="SZS577" s="108"/>
      <c r="SZT577" s="108"/>
      <c r="SZU577" s="108"/>
      <c r="SZV577" s="108"/>
      <c r="SZW577" s="108"/>
      <c r="SZX577" s="108"/>
      <c r="SZY577" s="108"/>
      <c r="SZZ577" s="108"/>
      <c r="TAA577" s="108"/>
      <c r="TAB577" s="108"/>
      <c r="TAC577" s="108"/>
      <c r="TAD577" s="108"/>
      <c r="TAE577" s="108"/>
      <c r="TAF577" s="108"/>
      <c r="TAG577" s="108"/>
      <c r="TAH577" s="108"/>
      <c r="TAI577" s="108"/>
      <c r="TAJ577" s="108"/>
      <c r="TAK577" s="108"/>
      <c r="TAL577" s="108"/>
      <c r="TAM577" s="108"/>
      <c r="TAN577" s="108"/>
      <c r="TAO577" s="108"/>
      <c r="TAP577" s="108"/>
      <c r="TAQ577" s="108"/>
      <c r="TAR577" s="108"/>
      <c r="TAS577" s="108"/>
      <c r="TAT577" s="108"/>
      <c r="TAU577" s="108"/>
      <c r="TAV577" s="108"/>
      <c r="TAW577" s="108"/>
      <c r="TAX577" s="108"/>
      <c r="TAY577" s="108"/>
      <c r="TAZ577" s="108"/>
      <c r="TBA577" s="108"/>
      <c r="TBB577" s="108"/>
      <c r="TBC577" s="108"/>
      <c r="TBD577" s="108"/>
      <c r="TBE577" s="108"/>
      <c r="TBF577" s="108"/>
      <c r="TBG577" s="108"/>
      <c r="TBH577" s="108"/>
      <c r="TBI577" s="108"/>
      <c r="TBJ577" s="108"/>
      <c r="TBK577" s="108"/>
      <c r="TBL577" s="108"/>
      <c r="TBM577" s="108"/>
      <c r="TBN577" s="108"/>
      <c r="TBO577" s="108"/>
      <c r="TBP577" s="108"/>
      <c r="TBQ577" s="108"/>
      <c r="TBR577" s="108"/>
      <c r="TBS577" s="108"/>
      <c r="TBT577" s="108"/>
      <c r="TBU577" s="108"/>
      <c r="TBV577" s="108"/>
      <c r="TBW577" s="108"/>
      <c r="TBX577" s="108"/>
      <c r="TBY577" s="108"/>
      <c r="TBZ577" s="108"/>
      <c r="TCA577" s="108"/>
      <c r="TCB577" s="108"/>
      <c r="TCC577" s="108"/>
      <c r="TCD577" s="108"/>
      <c r="TCE577" s="108"/>
      <c r="TCF577" s="108"/>
      <c r="TCG577" s="108"/>
      <c r="TCH577" s="108"/>
      <c r="TCI577" s="108"/>
      <c r="TCJ577" s="108"/>
      <c r="TCK577" s="108"/>
      <c r="TCL577" s="108"/>
      <c r="TCM577" s="108"/>
      <c r="TCN577" s="108"/>
      <c r="TCO577" s="108"/>
      <c r="TCP577" s="108"/>
      <c r="TCQ577" s="108"/>
      <c r="TCR577" s="108"/>
      <c r="TCS577" s="108"/>
      <c r="TCT577" s="108"/>
      <c r="TCU577" s="108"/>
      <c r="TCV577" s="108"/>
      <c r="TCW577" s="108"/>
      <c r="TCX577" s="108"/>
      <c r="TCY577" s="108"/>
      <c r="TCZ577" s="108"/>
      <c r="TDA577" s="108"/>
      <c r="TDB577" s="108"/>
      <c r="TDC577" s="108"/>
      <c r="TDD577" s="108"/>
      <c r="TDE577" s="108"/>
      <c r="TDF577" s="108"/>
      <c r="TDG577" s="108"/>
      <c r="TDH577" s="108"/>
      <c r="TDI577" s="108"/>
      <c r="TDJ577" s="108"/>
      <c r="TDK577" s="108"/>
      <c r="TDL577" s="108"/>
      <c r="TDM577" s="108"/>
      <c r="TDN577" s="108"/>
      <c r="TDO577" s="108"/>
      <c r="TDP577" s="108"/>
      <c r="TDQ577" s="108"/>
      <c r="TDR577" s="108"/>
      <c r="TDS577" s="108"/>
      <c r="TDT577" s="108"/>
      <c r="TDU577" s="108"/>
      <c r="TDV577" s="108"/>
      <c r="TDW577" s="108"/>
      <c r="TDX577" s="108"/>
      <c r="TDY577" s="108"/>
      <c r="TDZ577" s="108"/>
      <c r="TEA577" s="108"/>
      <c r="TEB577" s="108"/>
      <c r="TEC577" s="108"/>
      <c r="TED577" s="108"/>
      <c r="TEE577" s="108"/>
      <c r="TEF577" s="108"/>
      <c r="TEG577" s="108"/>
      <c r="TEH577" s="108"/>
      <c r="TEI577" s="108"/>
      <c r="TEJ577" s="108"/>
      <c r="TEK577" s="108"/>
      <c r="TEL577" s="108"/>
      <c r="TEM577" s="108"/>
      <c r="TEN577" s="108"/>
      <c r="TEO577" s="108"/>
      <c r="TEP577" s="108"/>
      <c r="TEQ577" s="108"/>
      <c r="TER577" s="108"/>
      <c r="TES577" s="108"/>
      <c r="TET577" s="108"/>
      <c r="TEU577" s="108"/>
      <c r="TEV577" s="108"/>
      <c r="TEW577" s="108"/>
      <c r="TEX577" s="108"/>
      <c r="TEY577" s="108"/>
      <c r="TEZ577" s="108"/>
      <c r="TFA577" s="108"/>
      <c r="TFB577" s="108"/>
      <c r="TFC577" s="108"/>
      <c r="TFD577" s="108"/>
      <c r="TFE577" s="108"/>
      <c r="TFF577" s="108"/>
      <c r="TFG577" s="108"/>
      <c r="TFH577" s="108"/>
      <c r="TFI577" s="108"/>
      <c r="TFJ577" s="108"/>
      <c r="TFK577" s="108"/>
      <c r="TFL577" s="108"/>
      <c r="TFM577" s="108"/>
      <c r="TFN577" s="108"/>
      <c r="TFO577" s="108"/>
      <c r="TFP577" s="108"/>
      <c r="TFQ577" s="108"/>
      <c r="TFR577" s="108"/>
      <c r="TFS577" s="108"/>
      <c r="TFT577" s="108"/>
      <c r="TFU577" s="108"/>
      <c r="TFV577" s="108"/>
      <c r="TFW577" s="108"/>
      <c r="TFX577" s="108"/>
      <c r="TFY577" s="108"/>
      <c r="TFZ577" s="108"/>
      <c r="TGA577" s="108"/>
      <c r="TGB577" s="108"/>
      <c r="TGC577" s="108"/>
      <c r="TGD577" s="108"/>
      <c r="TGE577" s="108"/>
      <c r="TGF577" s="108"/>
      <c r="TGG577" s="108"/>
      <c r="TGH577" s="108"/>
      <c r="TGI577" s="108"/>
      <c r="TGJ577" s="108"/>
      <c r="TGK577" s="108"/>
      <c r="TGL577" s="108"/>
      <c r="TGM577" s="108"/>
      <c r="TGN577" s="108"/>
      <c r="TGO577" s="108"/>
      <c r="TGP577" s="108"/>
      <c r="TGQ577" s="108"/>
      <c r="TGR577" s="108"/>
      <c r="TGS577" s="108"/>
      <c r="TGT577" s="108"/>
      <c r="TGU577" s="108"/>
      <c r="TGV577" s="108"/>
      <c r="TGW577" s="108"/>
      <c r="TGX577" s="108"/>
      <c r="TGY577" s="108"/>
      <c r="TGZ577" s="108"/>
      <c r="THA577" s="108"/>
      <c r="THB577" s="108"/>
      <c r="THC577" s="108"/>
      <c r="THD577" s="108"/>
      <c r="THE577" s="108"/>
      <c r="THF577" s="108"/>
      <c r="THG577" s="108"/>
      <c r="THH577" s="108"/>
      <c r="THI577" s="108"/>
      <c r="THJ577" s="108"/>
      <c r="THK577" s="108"/>
      <c r="THL577" s="108"/>
      <c r="THM577" s="108"/>
      <c r="THN577" s="108"/>
      <c r="THO577" s="108"/>
      <c r="THP577" s="108"/>
      <c r="THQ577" s="108"/>
      <c r="THR577" s="108"/>
      <c r="THS577" s="108"/>
      <c r="THT577" s="108"/>
      <c r="THU577" s="108"/>
      <c r="THV577" s="108"/>
      <c r="THW577" s="108"/>
      <c r="THX577" s="108"/>
      <c r="THY577" s="108"/>
      <c r="THZ577" s="108"/>
      <c r="TIA577" s="108"/>
      <c r="TIB577" s="108"/>
      <c r="TIC577" s="108"/>
      <c r="TID577" s="108"/>
      <c r="TIE577" s="108"/>
      <c r="TIF577" s="108"/>
      <c r="TIG577" s="108"/>
      <c r="TIH577" s="108"/>
      <c r="TII577" s="108"/>
      <c r="TIJ577" s="108"/>
      <c r="TIK577" s="108"/>
      <c r="TIL577" s="108"/>
      <c r="TIM577" s="108"/>
      <c r="TIN577" s="108"/>
      <c r="TIO577" s="108"/>
      <c r="TIP577" s="108"/>
      <c r="TIQ577" s="108"/>
      <c r="TIR577" s="108"/>
      <c r="TIS577" s="108"/>
      <c r="TIT577" s="108"/>
      <c r="TIU577" s="108"/>
      <c r="TIV577" s="108"/>
      <c r="TIW577" s="108"/>
      <c r="TIX577" s="108"/>
      <c r="TIY577" s="108"/>
      <c r="TIZ577" s="108"/>
      <c r="TJA577" s="108"/>
      <c r="TJB577" s="108"/>
      <c r="TJC577" s="108"/>
      <c r="TJD577" s="108"/>
      <c r="TJE577" s="108"/>
      <c r="TJF577" s="108"/>
      <c r="TJG577" s="108"/>
      <c r="TJH577" s="108"/>
      <c r="TJI577" s="108"/>
      <c r="TJJ577" s="108"/>
      <c r="TJK577" s="108"/>
      <c r="TJL577" s="108"/>
      <c r="TJM577" s="108"/>
      <c r="TJN577" s="108"/>
      <c r="TJO577" s="108"/>
      <c r="TJP577" s="108"/>
      <c r="TJQ577" s="108"/>
      <c r="TJR577" s="108"/>
      <c r="TJS577" s="108"/>
      <c r="TJT577" s="108"/>
      <c r="TJU577" s="108"/>
      <c r="TJV577" s="108"/>
      <c r="TJW577" s="108"/>
      <c r="TJX577" s="108"/>
      <c r="TJY577" s="108"/>
      <c r="TJZ577" s="108"/>
      <c r="TKA577" s="108"/>
      <c r="TKB577" s="108"/>
      <c r="TKC577" s="108"/>
      <c r="TKD577" s="108"/>
      <c r="TKE577" s="108"/>
      <c r="TKF577" s="108"/>
      <c r="TKG577" s="108"/>
      <c r="TKH577" s="108"/>
      <c r="TKI577" s="108"/>
      <c r="TKJ577" s="108"/>
      <c r="TKK577" s="108"/>
      <c r="TKL577" s="108"/>
      <c r="TKM577" s="108"/>
      <c r="TKN577" s="108"/>
      <c r="TKO577" s="108"/>
      <c r="TKP577" s="108"/>
      <c r="TKQ577" s="108"/>
      <c r="TKR577" s="108"/>
      <c r="TKS577" s="108"/>
      <c r="TKT577" s="108"/>
      <c r="TKU577" s="108"/>
      <c r="TKV577" s="108"/>
      <c r="TKW577" s="108"/>
      <c r="TKX577" s="108"/>
      <c r="TKY577" s="108"/>
      <c r="TKZ577" s="108"/>
      <c r="TLA577" s="108"/>
      <c r="TLB577" s="108"/>
      <c r="TLC577" s="108"/>
      <c r="TLD577" s="108"/>
      <c r="TLE577" s="108"/>
      <c r="TLF577" s="108"/>
      <c r="TLG577" s="108"/>
      <c r="TLH577" s="108"/>
      <c r="TLI577" s="108"/>
      <c r="TLJ577" s="108"/>
      <c r="TLK577" s="108"/>
      <c r="TLL577" s="108"/>
      <c r="TLM577" s="108"/>
      <c r="TLN577" s="108"/>
      <c r="TLO577" s="108"/>
      <c r="TLP577" s="108"/>
      <c r="TLQ577" s="108"/>
      <c r="TLR577" s="108"/>
      <c r="TLS577" s="108"/>
      <c r="TLT577" s="108"/>
      <c r="TLU577" s="108"/>
      <c r="TLV577" s="108"/>
      <c r="TLW577" s="108"/>
      <c r="TLX577" s="108"/>
      <c r="TLY577" s="108"/>
      <c r="TLZ577" s="108"/>
      <c r="TMA577" s="108"/>
      <c r="TMB577" s="108"/>
      <c r="TMC577" s="108"/>
      <c r="TMD577" s="108"/>
      <c r="TME577" s="108"/>
      <c r="TMF577" s="108"/>
      <c r="TMG577" s="108"/>
      <c r="TMH577" s="108"/>
      <c r="TMI577" s="108"/>
      <c r="TMJ577" s="108"/>
      <c r="TMK577" s="108"/>
      <c r="TML577" s="108"/>
      <c r="TMM577" s="108"/>
      <c r="TMN577" s="108"/>
      <c r="TMO577" s="108"/>
      <c r="TMP577" s="108"/>
      <c r="TMQ577" s="108"/>
      <c r="TMR577" s="108"/>
      <c r="TMS577" s="108"/>
      <c r="TMT577" s="108"/>
      <c r="TMU577" s="108"/>
      <c r="TMV577" s="108"/>
      <c r="TMW577" s="108"/>
      <c r="TMX577" s="108"/>
      <c r="TMY577" s="108"/>
      <c r="TMZ577" s="108"/>
      <c r="TNA577" s="108"/>
      <c r="TNB577" s="108"/>
      <c r="TNC577" s="108"/>
      <c r="TND577" s="108"/>
      <c r="TNE577" s="108"/>
      <c r="TNF577" s="108"/>
      <c r="TNG577" s="108"/>
      <c r="TNH577" s="108"/>
      <c r="TNI577" s="108"/>
      <c r="TNJ577" s="108"/>
      <c r="TNK577" s="108"/>
      <c r="TNL577" s="108"/>
      <c r="TNM577" s="108"/>
      <c r="TNN577" s="108"/>
      <c r="TNO577" s="108"/>
      <c r="TNP577" s="108"/>
      <c r="TNQ577" s="108"/>
      <c r="TNR577" s="108"/>
      <c r="TNS577" s="108"/>
      <c r="TNT577" s="108"/>
      <c r="TNU577" s="108"/>
      <c r="TNV577" s="108"/>
      <c r="TNW577" s="108"/>
      <c r="TNX577" s="108"/>
      <c r="TNY577" s="108"/>
      <c r="TNZ577" s="108"/>
      <c r="TOA577" s="108"/>
      <c r="TOB577" s="108"/>
      <c r="TOC577" s="108"/>
      <c r="TOD577" s="108"/>
      <c r="TOE577" s="108"/>
      <c r="TOF577" s="108"/>
      <c r="TOG577" s="108"/>
      <c r="TOH577" s="108"/>
      <c r="TOI577" s="108"/>
      <c r="TOJ577" s="108"/>
      <c r="TOK577" s="108"/>
      <c r="TOL577" s="108"/>
      <c r="TOM577" s="108"/>
      <c r="TON577" s="108"/>
      <c r="TOO577" s="108"/>
      <c r="TOP577" s="108"/>
      <c r="TOQ577" s="108"/>
      <c r="TOR577" s="108"/>
      <c r="TOS577" s="108"/>
      <c r="TOT577" s="108"/>
      <c r="TOU577" s="108"/>
      <c r="TOV577" s="108"/>
      <c r="TOW577" s="108"/>
      <c r="TOX577" s="108"/>
      <c r="TOY577" s="108"/>
      <c r="TOZ577" s="108"/>
      <c r="TPA577" s="108"/>
      <c r="TPB577" s="108"/>
      <c r="TPC577" s="108"/>
      <c r="TPD577" s="108"/>
      <c r="TPE577" s="108"/>
      <c r="TPF577" s="108"/>
      <c r="TPG577" s="108"/>
      <c r="TPH577" s="108"/>
      <c r="TPI577" s="108"/>
      <c r="TPJ577" s="108"/>
      <c r="TPK577" s="108"/>
      <c r="TPL577" s="108"/>
      <c r="TPM577" s="108"/>
      <c r="TPN577" s="108"/>
      <c r="TPO577" s="108"/>
      <c r="TPP577" s="108"/>
      <c r="TPQ577" s="108"/>
      <c r="TPR577" s="108"/>
      <c r="TPS577" s="108"/>
      <c r="TPT577" s="108"/>
      <c r="TPU577" s="108"/>
      <c r="TPV577" s="108"/>
      <c r="TPW577" s="108"/>
      <c r="TPX577" s="108"/>
      <c r="TPY577" s="108"/>
      <c r="TPZ577" s="108"/>
      <c r="TQA577" s="108"/>
      <c r="TQB577" s="108"/>
      <c r="TQC577" s="108"/>
      <c r="TQD577" s="108"/>
      <c r="TQE577" s="108"/>
      <c r="TQF577" s="108"/>
      <c r="TQG577" s="108"/>
      <c r="TQH577" s="108"/>
      <c r="TQI577" s="108"/>
      <c r="TQJ577" s="108"/>
      <c r="TQK577" s="108"/>
      <c r="TQL577" s="108"/>
      <c r="TQM577" s="108"/>
      <c r="TQN577" s="108"/>
      <c r="TQO577" s="108"/>
      <c r="TQP577" s="108"/>
      <c r="TQQ577" s="108"/>
      <c r="TQR577" s="108"/>
      <c r="TQS577" s="108"/>
      <c r="TQT577" s="108"/>
      <c r="TQU577" s="108"/>
      <c r="TQV577" s="108"/>
      <c r="TQW577" s="108"/>
      <c r="TQX577" s="108"/>
      <c r="TQY577" s="108"/>
      <c r="TQZ577" s="108"/>
      <c r="TRA577" s="108"/>
      <c r="TRB577" s="108"/>
      <c r="TRC577" s="108"/>
      <c r="TRD577" s="108"/>
      <c r="TRE577" s="108"/>
      <c r="TRF577" s="108"/>
      <c r="TRG577" s="108"/>
      <c r="TRH577" s="108"/>
      <c r="TRI577" s="108"/>
      <c r="TRJ577" s="108"/>
      <c r="TRK577" s="108"/>
      <c r="TRL577" s="108"/>
      <c r="TRM577" s="108"/>
      <c r="TRN577" s="108"/>
      <c r="TRO577" s="108"/>
      <c r="TRP577" s="108"/>
      <c r="TRQ577" s="108"/>
      <c r="TRR577" s="108"/>
      <c r="TRS577" s="108"/>
      <c r="TRT577" s="108"/>
      <c r="TRU577" s="108"/>
      <c r="TRV577" s="108"/>
      <c r="TRW577" s="108"/>
      <c r="TRX577" s="108"/>
      <c r="TRY577" s="108"/>
      <c r="TRZ577" s="108"/>
      <c r="TSA577" s="108"/>
      <c r="TSB577" s="108"/>
      <c r="TSC577" s="108"/>
      <c r="TSD577" s="108"/>
      <c r="TSE577" s="108"/>
      <c r="TSF577" s="108"/>
      <c r="TSG577" s="108"/>
      <c r="TSH577" s="108"/>
      <c r="TSI577" s="108"/>
      <c r="TSJ577" s="108"/>
      <c r="TSK577" s="108"/>
      <c r="TSL577" s="108"/>
      <c r="TSM577" s="108"/>
      <c r="TSN577" s="108"/>
      <c r="TSO577" s="108"/>
      <c r="TSP577" s="108"/>
      <c r="TSQ577" s="108"/>
      <c r="TSR577" s="108"/>
      <c r="TSS577" s="108"/>
      <c r="TST577" s="108"/>
      <c r="TSU577" s="108"/>
      <c r="TSV577" s="108"/>
      <c r="TSW577" s="108"/>
      <c r="TSX577" s="108"/>
      <c r="TSY577" s="108"/>
      <c r="TSZ577" s="108"/>
      <c r="TTA577" s="108"/>
      <c r="TTB577" s="108"/>
      <c r="TTC577" s="108"/>
      <c r="TTD577" s="108"/>
      <c r="TTE577" s="108"/>
      <c r="TTF577" s="108"/>
      <c r="TTG577" s="108"/>
      <c r="TTH577" s="108"/>
      <c r="TTI577" s="108"/>
      <c r="TTJ577" s="108"/>
      <c r="TTK577" s="108"/>
      <c r="TTL577" s="108"/>
      <c r="TTM577" s="108"/>
      <c r="TTN577" s="108"/>
      <c r="TTO577" s="108"/>
      <c r="TTP577" s="108"/>
      <c r="TTQ577" s="108"/>
      <c r="TTR577" s="108"/>
      <c r="TTS577" s="108"/>
      <c r="TTT577" s="108"/>
      <c r="TTU577" s="108"/>
      <c r="TTV577" s="108"/>
      <c r="TTW577" s="108"/>
      <c r="TTX577" s="108"/>
      <c r="TTY577" s="108"/>
      <c r="TTZ577" s="108"/>
      <c r="TUA577" s="108"/>
      <c r="TUB577" s="108"/>
      <c r="TUC577" s="108"/>
      <c r="TUD577" s="108"/>
      <c r="TUE577" s="108"/>
      <c r="TUF577" s="108"/>
      <c r="TUG577" s="108"/>
      <c r="TUH577" s="108"/>
      <c r="TUI577" s="108"/>
      <c r="TUJ577" s="108"/>
      <c r="TUK577" s="108"/>
      <c r="TUL577" s="108"/>
      <c r="TUM577" s="108"/>
      <c r="TUN577" s="108"/>
      <c r="TUO577" s="108"/>
      <c r="TUP577" s="108"/>
      <c r="TUQ577" s="108"/>
      <c r="TUR577" s="108"/>
      <c r="TUS577" s="108"/>
      <c r="TUT577" s="108"/>
      <c r="TUU577" s="108"/>
      <c r="TUV577" s="108"/>
      <c r="TUW577" s="108"/>
      <c r="TUX577" s="108"/>
      <c r="TUY577" s="108"/>
      <c r="TUZ577" s="108"/>
      <c r="TVA577" s="108"/>
      <c r="TVB577" s="108"/>
      <c r="TVC577" s="108"/>
      <c r="TVD577" s="108"/>
      <c r="TVE577" s="108"/>
      <c r="TVF577" s="108"/>
      <c r="TVG577" s="108"/>
      <c r="TVH577" s="108"/>
      <c r="TVI577" s="108"/>
      <c r="TVJ577" s="108"/>
      <c r="TVK577" s="108"/>
      <c r="TVL577" s="108"/>
      <c r="TVM577" s="108"/>
      <c r="TVN577" s="108"/>
      <c r="TVO577" s="108"/>
      <c r="TVP577" s="108"/>
      <c r="TVQ577" s="108"/>
      <c r="TVR577" s="108"/>
      <c r="TVS577" s="108"/>
      <c r="TVT577" s="108"/>
      <c r="TVU577" s="108"/>
      <c r="TVV577" s="108"/>
      <c r="TVW577" s="108"/>
      <c r="TVX577" s="108"/>
      <c r="TVY577" s="108"/>
      <c r="TVZ577" s="108"/>
      <c r="TWA577" s="108"/>
      <c r="TWB577" s="108"/>
      <c r="TWC577" s="108"/>
      <c r="TWD577" s="108"/>
      <c r="TWE577" s="108"/>
      <c r="TWF577" s="108"/>
      <c r="TWG577" s="108"/>
      <c r="TWH577" s="108"/>
      <c r="TWI577" s="108"/>
      <c r="TWJ577" s="108"/>
      <c r="TWK577" s="108"/>
      <c r="TWL577" s="108"/>
      <c r="TWM577" s="108"/>
      <c r="TWN577" s="108"/>
      <c r="TWO577" s="108"/>
      <c r="TWP577" s="108"/>
      <c r="TWQ577" s="108"/>
      <c r="TWR577" s="108"/>
      <c r="TWS577" s="108"/>
      <c r="TWT577" s="108"/>
      <c r="TWU577" s="108"/>
      <c r="TWV577" s="108"/>
      <c r="TWW577" s="108"/>
      <c r="TWX577" s="108"/>
      <c r="TWY577" s="108"/>
      <c r="TWZ577" s="108"/>
      <c r="TXA577" s="108"/>
      <c r="TXB577" s="108"/>
      <c r="TXC577" s="108"/>
      <c r="TXD577" s="108"/>
      <c r="TXE577" s="108"/>
      <c r="TXF577" s="108"/>
      <c r="TXG577" s="108"/>
      <c r="TXH577" s="108"/>
      <c r="TXI577" s="108"/>
      <c r="TXJ577" s="108"/>
      <c r="TXK577" s="108"/>
      <c r="TXL577" s="108"/>
      <c r="TXM577" s="108"/>
      <c r="TXN577" s="108"/>
      <c r="TXO577" s="108"/>
      <c r="TXP577" s="108"/>
      <c r="TXQ577" s="108"/>
      <c r="TXR577" s="108"/>
      <c r="TXS577" s="108"/>
      <c r="TXT577" s="108"/>
      <c r="TXU577" s="108"/>
      <c r="TXV577" s="108"/>
      <c r="TXW577" s="108"/>
      <c r="TXX577" s="108"/>
      <c r="TXY577" s="108"/>
      <c r="TXZ577" s="108"/>
      <c r="TYA577" s="108"/>
      <c r="TYB577" s="108"/>
      <c r="TYC577" s="108"/>
      <c r="TYD577" s="108"/>
      <c r="TYE577" s="108"/>
      <c r="TYF577" s="108"/>
      <c r="TYG577" s="108"/>
      <c r="TYH577" s="108"/>
      <c r="TYI577" s="108"/>
      <c r="TYJ577" s="108"/>
      <c r="TYK577" s="108"/>
      <c r="TYL577" s="108"/>
      <c r="TYM577" s="108"/>
      <c r="TYN577" s="108"/>
      <c r="TYO577" s="108"/>
      <c r="TYP577" s="108"/>
      <c r="TYQ577" s="108"/>
      <c r="TYR577" s="108"/>
      <c r="TYS577" s="108"/>
      <c r="TYT577" s="108"/>
      <c r="TYU577" s="108"/>
      <c r="TYV577" s="108"/>
      <c r="TYW577" s="108"/>
      <c r="TYX577" s="108"/>
      <c r="TYY577" s="108"/>
      <c r="TYZ577" s="108"/>
      <c r="TZA577" s="108"/>
      <c r="TZB577" s="108"/>
      <c r="TZC577" s="108"/>
      <c r="TZD577" s="108"/>
      <c r="TZE577" s="108"/>
      <c r="TZF577" s="108"/>
      <c r="TZG577" s="108"/>
      <c r="TZH577" s="108"/>
      <c r="TZI577" s="108"/>
      <c r="TZJ577" s="108"/>
      <c r="TZK577" s="108"/>
      <c r="TZL577" s="108"/>
      <c r="TZM577" s="108"/>
      <c r="TZN577" s="108"/>
      <c r="TZO577" s="108"/>
      <c r="TZP577" s="108"/>
      <c r="TZQ577" s="108"/>
      <c r="TZR577" s="108"/>
      <c r="TZS577" s="108"/>
      <c r="TZT577" s="108"/>
      <c r="TZU577" s="108"/>
      <c r="TZV577" s="108"/>
      <c r="TZW577" s="108"/>
      <c r="TZX577" s="108"/>
      <c r="TZY577" s="108"/>
      <c r="TZZ577" s="108"/>
      <c r="UAA577" s="108"/>
      <c r="UAB577" s="108"/>
      <c r="UAC577" s="108"/>
      <c r="UAD577" s="108"/>
      <c r="UAE577" s="108"/>
      <c r="UAF577" s="108"/>
      <c r="UAG577" s="108"/>
      <c r="UAH577" s="108"/>
      <c r="UAI577" s="108"/>
      <c r="UAJ577" s="108"/>
      <c r="UAK577" s="108"/>
      <c r="UAL577" s="108"/>
      <c r="UAM577" s="108"/>
      <c r="UAN577" s="108"/>
      <c r="UAO577" s="108"/>
      <c r="UAP577" s="108"/>
      <c r="UAQ577" s="108"/>
      <c r="UAR577" s="108"/>
      <c r="UAS577" s="108"/>
      <c r="UAT577" s="108"/>
      <c r="UAU577" s="108"/>
      <c r="UAV577" s="108"/>
      <c r="UAW577" s="108"/>
      <c r="UAX577" s="108"/>
      <c r="UAY577" s="108"/>
      <c r="UAZ577" s="108"/>
      <c r="UBA577" s="108"/>
      <c r="UBB577" s="108"/>
      <c r="UBC577" s="108"/>
      <c r="UBD577" s="108"/>
      <c r="UBE577" s="108"/>
      <c r="UBF577" s="108"/>
      <c r="UBG577" s="108"/>
      <c r="UBH577" s="108"/>
      <c r="UBI577" s="108"/>
      <c r="UBJ577" s="108"/>
      <c r="UBK577" s="108"/>
      <c r="UBL577" s="108"/>
      <c r="UBM577" s="108"/>
      <c r="UBN577" s="108"/>
      <c r="UBO577" s="108"/>
      <c r="UBP577" s="108"/>
      <c r="UBQ577" s="108"/>
      <c r="UBR577" s="108"/>
      <c r="UBS577" s="108"/>
      <c r="UBT577" s="108"/>
      <c r="UBU577" s="108"/>
      <c r="UBV577" s="108"/>
      <c r="UBW577" s="108"/>
      <c r="UBX577" s="108"/>
      <c r="UBY577" s="108"/>
      <c r="UBZ577" s="108"/>
      <c r="UCA577" s="108"/>
      <c r="UCB577" s="108"/>
      <c r="UCC577" s="108"/>
      <c r="UCD577" s="108"/>
      <c r="UCE577" s="108"/>
      <c r="UCF577" s="108"/>
      <c r="UCG577" s="108"/>
      <c r="UCH577" s="108"/>
      <c r="UCI577" s="108"/>
      <c r="UCJ577" s="108"/>
      <c r="UCK577" s="108"/>
      <c r="UCL577" s="108"/>
      <c r="UCM577" s="108"/>
      <c r="UCN577" s="108"/>
      <c r="UCO577" s="108"/>
      <c r="UCP577" s="108"/>
      <c r="UCQ577" s="108"/>
      <c r="UCR577" s="108"/>
      <c r="UCS577" s="108"/>
      <c r="UCT577" s="108"/>
      <c r="UCU577" s="108"/>
      <c r="UCV577" s="108"/>
      <c r="UCW577" s="108"/>
      <c r="UCX577" s="108"/>
      <c r="UCY577" s="108"/>
      <c r="UCZ577" s="108"/>
      <c r="UDA577" s="108"/>
      <c r="UDB577" s="108"/>
      <c r="UDC577" s="108"/>
      <c r="UDD577" s="108"/>
      <c r="UDE577" s="108"/>
      <c r="UDF577" s="108"/>
      <c r="UDG577" s="108"/>
      <c r="UDH577" s="108"/>
      <c r="UDI577" s="108"/>
      <c r="UDJ577" s="108"/>
      <c r="UDK577" s="108"/>
      <c r="UDL577" s="108"/>
      <c r="UDM577" s="108"/>
      <c r="UDN577" s="108"/>
      <c r="UDO577" s="108"/>
      <c r="UDP577" s="108"/>
      <c r="UDQ577" s="108"/>
      <c r="UDR577" s="108"/>
      <c r="UDS577" s="108"/>
      <c r="UDT577" s="108"/>
      <c r="UDU577" s="108"/>
      <c r="UDV577" s="108"/>
      <c r="UDW577" s="108"/>
      <c r="UDX577" s="108"/>
      <c r="UDY577" s="108"/>
      <c r="UDZ577" s="108"/>
      <c r="UEA577" s="108"/>
      <c r="UEB577" s="108"/>
      <c r="UEC577" s="108"/>
      <c r="UED577" s="108"/>
      <c r="UEE577" s="108"/>
      <c r="UEF577" s="108"/>
      <c r="UEG577" s="108"/>
      <c r="UEH577" s="108"/>
      <c r="UEI577" s="108"/>
      <c r="UEJ577" s="108"/>
      <c r="UEK577" s="108"/>
      <c r="UEL577" s="108"/>
      <c r="UEM577" s="108"/>
      <c r="UEN577" s="108"/>
      <c r="UEO577" s="108"/>
      <c r="UEP577" s="108"/>
      <c r="UEQ577" s="108"/>
      <c r="UER577" s="108"/>
      <c r="UES577" s="108"/>
      <c r="UET577" s="108"/>
      <c r="UEU577" s="108"/>
      <c r="UEV577" s="108"/>
      <c r="UEW577" s="108"/>
      <c r="UEX577" s="108"/>
      <c r="UEY577" s="108"/>
      <c r="UEZ577" s="108"/>
      <c r="UFA577" s="108"/>
      <c r="UFB577" s="108"/>
      <c r="UFC577" s="108"/>
      <c r="UFD577" s="108"/>
      <c r="UFE577" s="108"/>
      <c r="UFF577" s="108"/>
      <c r="UFG577" s="108"/>
      <c r="UFH577" s="108"/>
      <c r="UFI577" s="108"/>
      <c r="UFJ577" s="108"/>
      <c r="UFK577" s="108"/>
      <c r="UFL577" s="108"/>
      <c r="UFM577" s="108"/>
      <c r="UFN577" s="108"/>
      <c r="UFO577" s="108"/>
      <c r="UFP577" s="108"/>
      <c r="UFQ577" s="108"/>
      <c r="UFR577" s="108"/>
      <c r="UFS577" s="108"/>
      <c r="UFT577" s="108"/>
      <c r="UFU577" s="108"/>
      <c r="UFV577" s="108"/>
      <c r="UFW577" s="108"/>
      <c r="UFX577" s="108"/>
      <c r="UFY577" s="108"/>
      <c r="UFZ577" s="108"/>
      <c r="UGA577" s="108"/>
      <c r="UGB577" s="108"/>
      <c r="UGC577" s="108"/>
      <c r="UGD577" s="108"/>
      <c r="UGE577" s="108"/>
      <c r="UGF577" s="108"/>
      <c r="UGG577" s="108"/>
      <c r="UGH577" s="108"/>
      <c r="UGI577" s="108"/>
      <c r="UGJ577" s="108"/>
      <c r="UGK577" s="108"/>
      <c r="UGL577" s="108"/>
      <c r="UGM577" s="108"/>
      <c r="UGN577" s="108"/>
      <c r="UGO577" s="108"/>
      <c r="UGP577" s="108"/>
      <c r="UGQ577" s="108"/>
      <c r="UGR577" s="108"/>
      <c r="UGS577" s="108"/>
      <c r="UGT577" s="108"/>
      <c r="UGU577" s="108"/>
      <c r="UGV577" s="108"/>
      <c r="UGW577" s="108"/>
      <c r="UGX577" s="108"/>
      <c r="UGY577" s="108"/>
      <c r="UGZ577" s="108"/>
      <c r="UHA577" s="108"/>
      <c r="UHB577" s="108"/>
      <c r="UHC577" s="108"/>
      <c r="UHD577" s="108"/>
      <c r="UHE577" s="108"/>
      <c r="UHF577" s="108"/>
      <c r="UHG577" s="108"/>
      <c r="UHH577" s="108"/>
      <c r="UHI577" s="108"/>
      <c r="UHJ577" s="108"/>
      <c r="UHK577" s="108"/>
      <c r="UHL577" s="108"/>
      <c r="UHM577" s="108"/>
      <c r="UHN577" s="108"/>
      <c r="UHO577" s="108"/>
      <c r="UHP577" s="108"/>
      <c r="UHQ577" s="108"/>
      <c r="UHR577" s="108"/>
      <c r="UHS577" s="108"/>
      <c r="UHT577" s="108"/>
      <c r="UHU577" s="108"/>
      <c r="UHV577" s="108"/>
      <c r="UHW577" s="108"/>
      <c r="UHX577" s="108"/>
      <c r="UHY577" s="108"/>
      <c r="UHZ577" s="108"/>
      <c r="UIA577" s="108"/>
      <c r="UIB577" s="108"/>
      <c r="UIC577" s="108"/>
      <c r="UID577" s="108"/>
      <c r="UIE577" s="108"/>
      <c r="UIF577" s="108"/>
      <c r="UIG577" s="108"/>
      <c r="UIH577" s="108"/>
      <c r="UII577" s="108"/>
      <c r="UIJ577" s="108"/>
      <c r="UIK577" s="108"/>
      <c r="UIL577" s="108"/>
      <c r="UIM577" s="108"/>
      <c r="UIN577" s="108"/>
      <c r="UIO577" s="108"/>
      <c r="UIP577" s="108"/>
      <c r="UIQ577" s="108"/>
      <c r="UIR577" s="108"/>
      <c r="UIS577" s="108"/>
      <c r="UIT577" s="108"/>
      <c r="UIU577" s="108"/>
      <c r="UIV577" s="108"/>
      <c r="UIW577" s="108"/>
      <c r="UIX577" s="108"/>
      <c r="UIY577" s="108"/>
      <c r="UIZ577" s="108"/>
      <c r="UJA577" s="108"/>
      <c r="UJB577" s="108"/>
      <c r="UJC577" s="108"/>
      <c r="UJD577" s="108"/>
      <c r="UJE577" s="108"/>
      <c r="UJF577" s="108"/>
      <c r="UJG577" s="108"/>
      <c r="UJH577" s="108"/>
      <c r="UJI577" s="108"/>
      <c r="UJJ577" s="108"/>
      <c r="UJK577" s="108"/>
      <c r="UJL577" s="108"/>
      <c r="UJM577" s="108"/>
      <c r="UJN577" s="108"/>
      <c r="UJO577" s="108"/>
      <c r="UJP577" s="108"/>
      <c r="UJQ577" s="108"/>
      <c r="UJR577" s="108"/>
      <c r="UJS577" s="108"/>
      <c r="UJT577" s="108"/>
      <c r="UJU577" s="108"/>
      <c r="UJV577" s="108"/>
      <c r="UJW577" s="108"/>
      <c r="UJX577" s="108"/>
      <c r="UJY577" s="108"/>
      <c r="UJZ577" s="108"/>
      <c r="UKA577" s="108"/>
      <c r="UKB577" s="108"/>
      <c r="UKC577" s="108"/>
      <c r="UKD577" s="108"/>
      <c r="UKE577" s="108"/>
      <c r="UKF577" s="108"/>
      <c r="UKG577" s="108"/>
      <c r="UKH577" s="108"/>
      <c r="UKI577" s="108"/>
      <c r="UKJ577" s="108"/>
      <c r="UKK577" s="108"/>
      <c r="UKL577" s="108"/>
      <c r="UKM577" s="108"/>
      <c r="UKN577" s="108"/>
      <c r="UKO577" s="108"/>
      <c r="UKP577" s="108"/>
      <c r="UKQ577" s="108"/>
      <c r="UKR577" s="108"/>
      <c r="UKS577" s="108"/>
      <c r="UKT577" s="108"/>
      <c r="UKU577" s="108"/>
      <c r="UKV577" s="108"/>
      <c r="UKW577" s="108"/>
      <c r="UKX577" s="108"/>
      <c r="UKY577" s="108"/>
      <c r="UKZ577" s="108"/>
      <c r="ULA577" s="108"/>
      <c r="ULB577" s="108"/>
      <c r="ULC577" s="108"/>
      <c r="ULD577" s="108"/>
      <c r="ULE577" s="108"/>
      <c r="ULF577" s="108"/>
      <c r="ULG577" s="108"/>
      <c r="ULH577" s="108"/>
      <c r="ULI577" s="108"/>
      <c r="ULJ577" s="108"/>
      <c r="ULK577" s="108"/>
      <c r="ULL577" s="108"/>
      <c r="ULM577" s="108"/>
      <c r="ULN577" s="108"/>
      <c r="ULO577" s="108"/>
      <c r="ULP577" s="108"/>
      <c r="ULQ577" s="108"/>
      <c r="ULR577" s="108"/>
      <c r="ULS577" s="108"/>
      <c r="ULT577" s="108"/>
      <c r="ULU577" s="108"/>
      <c r="ULV577" s="108"/>
      <c r="ULW577" s="108"/>
      <c r="ULX577" s="108"/>
      <c r="ULY577" s="108"/>
      <c r="ULZ577" s="108"/>
      <c r="UMA577" s="108"/>
      <c r="UMB577" s="108"/>
      <c r="UMC577" s="108"/>
      <c r="UMD577" s="108"/>
      <c r="UME577" s="108"/>
      <c r="UMF577" s="108"/>
      <c r="UMG577" s="108"/>
      <c r="UMH577" s="108"/>
      <c r="UMI577" s="108"/>
      <c r="UMJ577" s="108"/>
      <c r="UMK577" s="108"/>
      <c r="UML577" s="108"/>
      <c r="UMM577" s="108"/>
      <c r="UMN577" s="108"/>
      <c r="UMO577" s="108"/>
      <c r="UMP577" s="108"/>
      <c r="UMQ577" s="108"/>
      <c r="UMR577" s="108"/>
      <c r="UMS577" s="108"/>
      <c r="UMT577" s="108"/>
      <c r="UMU577" s="108"/>
      <c r="UMV577" s="108"/>
      <c r="UMW577" s="108"/>
      <c r="UMX577" s="108"/>
      <c r="UMY577" s="108"/>
      <c r="UMZ577" s="108"/>
      <c r="UNA577" s="108"/>
      <c r="UNB577" s="108"/>
      <c r="UNC577" s="108"/>
      <c r="UND577" s="108"/>
      <c r="UNE577" s="108"/>
      <c r="UNF577" s="108"/>
      <c r="UNG577" s="108"/>
      <c r="UNH577" s="108"/>
      <c r="UNI577" s="108"/>
      <c r="UNJ577" s="108"/>
      <c r="UNK577" s="108"/>
      <c r="UNL577" s="108"/>
      <c r="UNM577" s="108"/>
      <c r="UNN577" s="108"/>
      <c r="UNO577" s="108"/>
      <c r="UNP577" s="108"/>
      <c r="UNQ577" s="108"/>
      <c r="UNR577" s="108"/>
      <c r="UNS577" s="108"/>
      <c r="UNT577" s="108"/>
      <c r="UNU577" s="108"/>
      <c r="UNV577" s="108"/>
      <c r="UNW577" s="108"/>
      <c r="UNX577" s="108"/>
      <c r="UNY577" s="108"/>
      <c r="UNZ577" s="108"/>
      <c r="UOA577" s="108"/>
      <c r="UOB577" s="108"/>
      <c r="UOC577" s="108"/>
      <c r="UOD577" s="108"/>
      <c r="UOE577" s="108"/>
      <c r="UOF577" s="108"/>
      <c r="UOG577" s="108"/>
      <c r="UOH577" s="108"/>
      <c r="UOI577" s="108"/>
      <c r="UOJ577" s="108"/>
      <c r="UOK577" s="108"/>
      <c r="UOL577" s="108"/>
      <c r="UOM577" s="108"/>
      <c r="UON577" s="108"/>
      <c r="UOO577" s="108"/>
      <c r="UOP577" s="108"/>
      <c r="UOQ577" s="108"/>
      <c r="UOR577" s="108"/>
      <c r="UOS577" s="108"/>
      <c r="UOT577" s="108"/>
      <c r="UOU577" s="108"/>
      <c r="UOV577" s="108"/>
      <c r="UOW577" s="108"/>
      <c r="UOX577" s="108"/>
      <c r="UOY577" s="108"/>
      <c r="UOZ577" s="108"/>
      <c r="UPA577" s="108"/>
      <c r="UPB577" s="108"/>
      <c r="UPC577" s="108"/>
      <c r="UPD577" s="108"/>
      <c r="UPE577" s="108"/>
      <c r="UPF577" s="108"/>
      <c r="UPG577" s="108"/>
      <c r="UPH577" s="108"/>
      <c r="UPI577" s="108"/>
      <c r="UPJ577" s="108"/>
      <c r="UPK577" s="108"/>
      <c r="UPL577" s="108"/>
      <c r="UPM577" s="108"/>
      <c r="UPN577" s="108"/>
      <c r="UPO577" s="108"/>
      <c r="UPP577" s="108"/>
      <c r="UPQ577" s="108"/>
      <c r="UPR577" s="108"/>
      <c r="UPS577" s="108"/>
      <c r="UPT577" s="108"/>
      <c r="UPU577" s="108"/>
      <c r="UPV577" s="108"/>
      <c r="UPW577" s="108"/>
      <c r="UPX577" s="108"/>
      <c r="UPY577" s="108"/>
      <c r="UPZ577" s="108"/>
      <c r="UQA577" s="108"/>
      <c r="UQB577" s="108"/>
      <c r="UQC577" s="108"/>
      <c r="UQD577" s="108"/>
      <c r="UQE577" s="108"/>
      <c r="UQF577" s="108"/>
      <c r="UQG577" s="108"/>
      <c r="UQH577" s="108"/>
      <c r="UQI577" s="108"/>
      <c r="UQJ577" s="108"/>
      <c r="UQK577" s="108"/>
      <c r="UQL577" s="108"/>
      <c r="UQM577" s="108"/>
      <c r="UQN577" s="108"/>
      <c r="UQO577" s="108"/>
      <c r="UQP577" s="108"/>
      <c r="UQQ577" s="108"/>
      <c r="UQR577" s="108"/>
      <c r="UQS577" s="108"/>
      <c r="UQT577" s="108"/>
      <c r="UQU577" s="108"/>
      <c r="UQV577" s="108"/>
      <c r="UQW577" s="108"/>
      <c r="UQX577" s="108"/>
      <c r="UQY577" s="108"/>
      <c r="UQZ577" s="108"/>
      <c r="URA577" s="108"/>
      <c r="URB577" s="108"/>
      <c r="URC577" s="108"/>
      <c r="URD577" s="108"/>
      <c r="URE577" s="108"/>
      <c r="URF577" s="108"/>
      <c r="URG577" s="108"/>
      <c r="URH577" s="108"/>
      <c r="URI577" s="108"/>
      <c r="URJ577" s="108"/>
      <c r="URK577" s="108"/>
      <c r="URL577" s="108"/>
      <c r="URM577" s="108"/>
      <c r="URN577" s="108"/>
      <c r="URO577" s="108"/>
      <c r="URP577" s="108"/>
      <c r="URQ577" s="108"/>
      <c r="URR577" s="108"/>
      <c r="URS577" s="108"/>
      <c r="URT577" s="108"/>
      <c r="URU577" s="108"/>
      <c r="URV577" s="108"/>
      <c r="URW577" s="108"/>
      <c r="URX577" s="108"/>
      <c r="URY577" s="108"/>
      <c r="URZ577" s="108"/>
      <c r="USA577" s="108"/>
      <c r="USB577" s="108"/>
      <c r="USC577" s="108"/>
      <c r="USD577" s="108"/>
      <c r="USE577" s="108"/>
      <c r="USF577" s="108"/>
      <c r="USG577" s="108"/>
      <c r="USH577" s="108"/>
      <c r="USI577" s="108"/>
      <c r="USJ577" s="108"/>
      <c r="USK577" s="108"/>
      <c r="USL577" s="108"/>
      <c r="USM577" s="108"/>
      <c r="USN577" s="108"/>
      <c r="USO577" s="108"/>
      <c r="USP577" s="108"/>
      <c r="USQ577" s="108"/>
      <c r="USR577" s="108"/>
      <c r="USS577" s="108"/>
      <c r="UST577" s="108"/>
      <c r="USU577" s="108"/>
      <c r="USV577" s="108"/>
      <c r="USW577" s="108"/>
      <c r="USX577" s="108"/>
      <c r="USY577" s="108"/>
      <c r="USZ577" s="108"/>
      <c r="UTA577" s="108"/>
      <c r="UTB577" s="108"/>
      <c r="UTC577" s="108"/>
      <c r="UTD577" s="108"/>
      <c r="UTE577" s="108"/>
      <c r="UTF577" s="108"/>
      <c r="UTG577" s="108"/>
      <c r="UTH577" s="108"/>
      <c r="UTI577" s="108"/>
      <c r="UTJ577" s="108"/>
      <c r="UTK577" s="108"/>
      <c r="UTL577" s="108"/>
      <c r="UTM577" s="108"/>
      <c r="UTN577" s="108"/>
      <c r="UTO577" s="108"/>
      <c r="UTP577" s="108"/>
      <c r="UTQ577" s="108"/>
      <c r="UTR577" s="108"/>
      <c r="UTS577" s="108"/>
      <c r="UTT577" s="108"/>
      <c r="UTU577" s="108"/>
      <c r="UTV577" s="108"/>
      <c r="UTW577" s="108"/>
      <c r="UTX577" s="108"/>
      <c r="UTY577" s="108"/>
      <c r="UTZ577" s="108"/>
      <c r="UUA577" s="108"/>
      <c r="UUB577" s="108"/>
      <c r="UUC577" s="108"/>
      <c r="UUD577" s="108"/>
      <c r="UUE577" s="108"/>
      <c r="UUF577" s="108"/>
      <c r="UUG577" s="108"/>
      <c r="UUH577" s="108"/>
      <c r="UUI577" s="108"/>
      <c r="UUJ577" s="108"/>
      <c r="UUK577" s="108"/>
      <c r="UUL577" s="108"/>
      <c r="UUM577" s="108"/>
      <c r="UUN577" s="108"/>
      <c r="UUO577" s="108"/>
      <c r="UUP577" s="108"/>
      <c r="UUQ577" s="108"/>
      <c r="UUR577" s="108"/>
      <c r="UUS577" s="108"/>
      <c r="UUT577" s="108"/>
      <c r="UUU577" s="108"/>
      <c r="UUV577" s="108"/>
      <c r="UUW577" s="108"/>
      <c r="UUX577" s="108"/>
      <c r="UUY577" s="108"/>
      <c r="UUZ577" s="108"/>
      <c r="UVA577" s="108"/>
      <c r="UVB577" s="108"/>
      <c r="UVC577" s="108"/>
      <c r="UVD577" s="108"/>
      <c r="UVE577" s="108"/>
      <c r="UVF577" s="108"/>
      <c r="UVG577" s="108"/>
      <c r="UVH577" s="108"/>
      <c r="UVI577" s="108"/>
      <c r="UVJ577" s="108"/>
      <c r="UVK577" s="108"/>
      <c r="UVL577" s="108"/>
      <c r="UVM577" s="108"/>
      <c r="UVN577" s="108"/>
      <c r="UVO577" s="108"/>
      <c r="UVP577" s="108"/>
      <c r="UVQ577" s="108"/>
      <c r="UVR577" s="108"/>
      <c r="UVS577" s="108"/>
      <c r="UVT577" s="108"/>
      <c r="UVU577" s="108"/>
      <c r="UVV577" s="108"/>
      <c r="UVW577" s="108"/>
      <c r="UVX577" s="108"/>
      <c r="UVY577" s="108"/>
      <c r="UVZ577" s="108"/>
      <c r="UWA577" s="108"/>
      <c r="UWB577" s="108"/>
      <c r="UWC577" s="108"/>
      <c r="UWD577" s="108"/>
      <c r="UWE577" s="108"/>
      <c r="UWF577" s="108"/>
      <c r="UWG577" s="108"/>
      <c r="UWH577" s="108"/>
      <c r="UWI577" s="108"/>
      <c r="UWJ577" s="108"/>
      <c r="UWK577" s="108"/>
      <c r="UWL577" s="108"/>
      <c r="UWM577" s="108"/>
      <c r="UWN577" s="108"/>
      <c r="UWO577" s="108"/>
      <c r="UWP577" s="108"/>
      <c r="UWQ577" s="108"/>
      <c r="UWR577" s="108"/>
      <c r="UWS577" s="108"/>
      <c r="UWT577" s="108"/>
      <c r="UWU577" s="108"/>
      <c r="UWV577" s="108"/>
      <c r="UWW577" s="108"/>
      <c r="UWX577" s="108"/>
      <c r="UWY577" s="108"/>
      <c r="UWZ577" s="108"/>
      <c r="UXA577" s="108"/>
      <c r="UXB577" s="108"/>
      <c r="UXC577" s="108"/>
      <c r="UXD577" s="108"/>
      <c r="UXE577" s="108"/>
      <c r="UXF577" s="108"/>
      <c r="UXG577" s="108"/>
      <c r="UXH577" s="108"/>
      <c r="UXI577" s="108"/>
      <c r="UXJ577" s="108"/>
      <c r="UXK577" s="108"/>
      <c r="UXL577" s="108"/>
      <c r="UXM577" s="108"/>
      <c r="UXN577" s="108"/>
      <c r="UXO577" s="108"/>
      <c r="UXP577" s="108"/>
      <c r="UXQ577" s="108"/>
      <c r="UXR577" s="108"/>
      <c r="UXS577" s="108"/>
      <c r="UXT577" s="108"/>
      <c r="UXU577" s="108"/>
      <c r="UXV577" s="108"/>
      <c r="UXW577" s="108"/>
      <c r="UXX577" s="108"/>
      <c r="UXY577" s="108"/>
      <c r="UXZ577" s="108"/>
      <c r="UYA577" s="108"/>
      <c r="UYB577" s="108"/>
      <c r="UYC577" s="108"/>
      <c r="UYD577" s="108"/>
      <c r="UYE577" s="108"/>
      <c r="UYF577" s="108"/>
      <c r="UYG577" s="108"/>
      <c r="UYH577" s="108"/>
      <c r="UYI577" s="108"/>
      <c r="UYJ577" s="108"/>
      <c r="UYK577" s="108"/>
      <c r="UYL577" s="108"/>
      <c r="UYM577" s="108"/>
      <c r="UYN577" s="108"/>
      <c r="UYO577" s="108"/>
      <c r="UYP577" s="108"/>
      <c r="UYQ577" s="108"/>
      <c r="UYR577" s="108"/>
      <c r="UYS577" s="108"/>
      <c r="UYT577" s="108"/>
      <c r="UYU577" s="108"/>
      <c r="UYV577" s="108"/>
      <c r="UYW577" s="108"/>
      <c r="UYX577" s="108"/>
      <c r="UYY577" s="108"/>
      <c r="UYZ577" s="108"/>
      <c r="UZA577" s="108"/>
      <c r="UZB577" s="108"/>
      <c r="UZC577" s="108"/>
      <c r="UZD577" s="108"/>
      <c r="UZE577" s="108"/>
      <c r="UZF577" s="108"/>
      <c r="UZG577" s="108"/>
      <c r="UZH577" s="108"/>
      <c r="UZI577" s="108"/>
      <c r="UZJ577" s="108"/>
      <c r="UZK577" s="108"/>
      <c r="UZL577" s="108"/>
      <c r="UZM577" s="108"/>
      <c r="UZN577" s="108"/>
      <c r="UZO577" s="108"/>
      <c r="UZP577" s="108"/>
      <c r="UZQ577" s="108"/>
      <c r="UZR577" s="108"/>
      <c r="UZS577" s="108"/>
      <c r="UZT577" s="108"/>
      <c r="UZU577" s="108"/>
      <c r="UZV577" s="108"/>
      <c r="UZW577" s="108"/>
      <c r="UZX577" s="108"/>
      <c r="UZY577" s="108"/>
      <c r="UZZ577" s="108"/>
      <c r="VAA577" s="108"/>
      <c r="VAB577" s="108"/>
      <c r="VAC577" s="108"/>
      <c r="VAD577" s="108"/>
      <c r="VAE577" s="108"/>
      <c r="VAF577" s="108"/>
      <c r="VAG577" s="108"/>
      <c r="VAH577" s="108"/>
      <c r="VAI577" s="108"/>
      <c r="VAJ577" s="108"/>
      <c r="VAK577" s="108"/>
      <c r="VAL577" s="108"/>
      <c r="VAM577" s="108"/>
      <c r="VAN577" s="108"/>
      <c r="VAO577" s="108"/>
      <c r="VAP577" s="108"/>
      <c r="VAQ577" s="108"/>
      <c r="VAR577" s="108"/>
      <c r="VAS577" s="108"/>
      <c r="VAT577" s="108"/>
      <c r="VAU577" s="108"/>
      <c r="VAV577" s="108"/>
      <c r="VAW577" s="108"/>
      <c r="VAX577" s="108"/>
      <c r="VAY577" s="108"/>
      <c r="VAZ577" s="108"/>
      <c r="VBA577" s="108"/>
      <c r="VBB577" s="108"/>
      <c r="VBC577" s="108"/>
      <c r="VBD577" s="108"/>
      <c r="VBE577" s="108"/>
      <c r="VBF577" s="108"/>
      <c r="VBG577" s="108"/>
      <c r="VBH577" s="108"/>
      <c r="VBI577" s="108"/>
      <c r="VBJ577" s="108"/>
      <c r="VBK577" s="108"/>
      <c r="VBL577" s="108"/>
      <c r="VBM577" s="108"/>
      <c r="VBN577" s="108"/>
      <c r="VBO577" s="108"/>
      <c r="VBP577" s="108"/>
      <c r="VBQ577" s="108"/>
      <c r="VBR577" s="108"/>
      <c r="VBS577" s="108"/>
      <c r="VBT577" s="108"/>
      <c r="VBU577" s="108"/>
      <c r="VBV577" s="108"/>
      <c r="VBW577" s="108"/>
      <c r="VBX577" s="108"/>
      <c r="VBY577" s="108"/>
      <c r="VBZ577" s="108"/>
      <c r="VCA577" s="108"/>
      <c r="VCB577" s="108"/>
      <c r="VCC577" s="108"/>
      <c r="VCD577" s="108"/>
      <c r="VCE577" s="108"/>
      <c r="VCF577" s="108"/>
      <c r="VCG577" s="108"/>
      <c r="VCH577" s="108"/>
      <c r="VCI577" s="108"/>
      <c r="VCJ577" s="108"/>
      <c r="VCK577" s="108"/>
      <c r="VCL577" s="108"/>
      <c r="VCM577" s="108"/>
      <c r="VCN577" s="108"/>
      <c r="VCO577" s="108"/>
      <c r="VCP577" s="108"/>
      <c r="VCQ577" s="108"/>
      <c r="VCR577" s="108"/>
      <c r="VCS577" s="108"/>
      <c r="VCT577" s="108"/>
      <c r="VCU577" s="108"/>
      <c r="VCV577" s="108"/>
      <c r="VCW577" s="108"/>
      <c r="VCX577" s="108"/>
      <c r="VCY577" s="108"/>
      <c r="VCZ577" s="108"/>
      <c r="VDA577" s="108"/>
      <c r="VDB577" s="108"/>
      <c r="VDC577" s="108"/>
      <c r="VDD577" s="108"/>
      <c r="VDE577" s="108"/>
      <c r="VDF577" s="108"/>
      <c r="VDG577" s="108"/>
      <c r="VDH577" s="108"/>
      <c r="VDI577" s="108"/>
      <c r="VDJ577" s="108"/>
      <c r="VDK577" s="108"/>
      <c r="VDL577" s="108"/>
      <c r="VDM577" s="108"/>
      <c r="VDN577" s="108"/>
      <c r="VDO577" s="108"/>
      <c r="VDP577" s="108"/>
      <c r="VDQ577" s="108"/>
      <c r="VDR577" s="108"/>
      <c r="VDS577" s="108"/>
      <c r="VDT577" s="108"/>
      <c r="VDU577" s="108"/>
      <c r="VDV577" s="108"/>
      <c r="VDW577" s="108"/>
      <c r="VDX577" s="108"/>
      <c r="VDY577" s="108"/>
      <c r="VDZ577" s="108"/>
      <c r="VEA577" s="108"/>
      <c r="VEB577" s="108"/>
      <c r="VEC577" s="108"/>
      <c r="VED577" s="108"/>
      <c r="VEE577" s="108"/>
      <c r="VEF577" s="108"/>
      <c r="VEG577" s="108"/>
      <c r="VEH577" s="108"/>
      <c r="VEI577" s="108"/>
      <c r="VEJ577" s="108"/>
      <c r="VEK577" s="108"/>
      <c r="VEL577" s="108"/>
      <c r="VEM577" s="108"/>
      <c r="VEN577" s="108"/>
      <c r="VEO577" s="108"/>
      <c r="VEP577" s="108"/>
      <c r="VEQ577" s="108"/>
      <c r="VER577" s="108"/>
      <c r="VES577" s="108"/>
      <c r="VET577" s="108"/>
      <c r="VEU577" s="108"/>
      <c r="VEV577" s="108"/>
      <c r="VEW577" s="108"/>
      <c r="VEX577" s="108"/>
      <c r="VEY577" s="108"/>
      <c r="VEZ577" s="108"/>
      <c r="VFA577" s="108"/>
      <c r="VFB577" s="108"/>
      <c r="VFC577" s="108"/>
      <c r="VFD577" s="108"/>
      <c r="VFE577" s="108"/>
      <c r="VFF577" s="108"/>
      <c r="VFG577" s="108"/>
      <c r="VFH577" s="108"/>
      <c r="VFI577" s="108"/>
      <c r="VFJ577" s="108"/>
      <c r="VFK577" s="108"/>
      <c r="VFL577" s="108"/>
      <c r="VFM577" s="108"/>
      <c r="VFN577" s="108"/>
      <c r="VFO577" s="108"/>
      <c r="VFP577" s="108"/>
      <c r="VFQ577" s="108"/>
      <c r="VFR577" s="108"/>
      <c r="VFS577" s="108"/>
      <c r="VFT577" s="108"/>
      <c r="VFU577" s="108"/>
      <c r="VFV577" s="108"/>
      <c r="VFW577" s="108"/>
      <c r="VFX577" s="108"/>
      <c r="VFY577" s="108"/>
      <c r="VFZ577" s="108"/>
      <c r="VGA577" s="108"/>
      <c r="VGB577" s="108"/>
      <c r="VGC577" s="108"/>
      <c r="VGD577" s="108"/>
      <c r="VGE577" s="108"/>
      <c r="VGF577" s="108"/>
      <c r="VGG577" s="108"/>
      <c r="VGH577" s="108"/>
      <c r="VGI577" s="108"/>
      <c r="VGJ577" s="108"/>
      <c r="VGK577" s="108"/>
      <c r="VGL577" s="108"/>
      <c r="VGM577" s="108"/>
      <c r="VGN577" s="108"/>
      <c r="VGO577" s="108"/>
      <c r="VGP577" s="108"/>
      <c r="VGQ577" s="108"/>
      <c r="VGR577" s="108"/>
      <c r="VGS577" s="108"/>
      <c r="VGT577" s="108"/>
      <c r="VGU577" s="108"/>
      <c r="VGV577" s="108"/>
      <c r="VGW577" s="108"/>
      <c r="VGX577" s="108"/>
      <c r="VGY577" s="108"/>
      <c r="VGZ577" s="108"/>
      <c r="VHA577" s="108"/>
      <c r="VHB577" s="108"/>
      <c r="VHC577" s="108"/>
      <c r="VHD577" s="108"/>
      <c r="VHE577" s="108"/>
      <c r="VHF577" s="108"/>
      <c r="VHG577" s="108"/>
      <c r="VHH577" s="108"/>
      <c r="VHI577" s="108"/>
      <c r="VHJ577" s="108"/>
      <c r="VHK577" s="108"/>
      <c r="VHL577" s="108"/>
      <c r="VHM577" s="108"/>
      <c r="VHN577" s="108"/>
      <c r="VHO577" s="108"/>
      <c r="VHP577" s="108"/>
      <c r="VHQ577" s="108"/>
      <c r="VHR577" s="108"/>
      <c r="VHS577" s="108"/>
      <c r="VHT577" s="108"/>
      <c r="VHU577" s="108"/>
      <c r="VHV577" s="108"/>
      <c r="VHW577" s="108"/>
      <c r="VHX577" s="108"/>
      <c r="VHY577" s="108"/>
      <c r="VHZ577" s="108"/>
      <c r="VIA577" s="108"/>
      <c r="VIB577" s="108"/>
      <c r="VIC577" s="108"/>
      <c r="VID577" s="108"/>
      <c r="VIE577" s="108"/>
      <c r="VIF577" s="108"/>
      <c r="VIG577" s="108"/>
      <c r="VIH577" s="108"/>
      <c r="VII577" s="108"/>
      <c r="VIJ577" s="108"/>
      <c r="VIK577" s="108"/>
      <c r="VIL577" s="108"/>
      <c r="VIM577" s="108"/>
      <c r="VIN577" s="108"/>
      <c r="VIO577" s="108"/>
      <c r="VIP577" s="108"/>
      <c r="VIQ577" s="108"/>
      <c r="VIR577" s="108"/>
      <c r="VIS577" s="108"/>
      <c r="VIT577" s="108"/>
      <c r="VIU577" s="108"/>
      <c r="VIV577" s="108"/>
      <c r="VIW577" s="108"/>
      <c r="VIX577" s="108"/>
      <c r="VIY577" s="108"/>
      <c r="VIZ577" s="108"/>
      <c r="VJA577" s="108"/>
      <c r="VJB577" s="108"/>
      <c r="VJC577" s="108"/>
      <c r="VJD577" s="108"/>
      <c r="VJE577" s="108"/>
      <c r="VJF577" s="108"/>
      <c r="VJG577" s="108"/>
      <c r="VJH577" s="108"/>
      <c r="VJI577" s="108"/>
      <c r="VJJ577" s="108"/>
      <c r="VJK577" s="108"/>
      <c r="VJL577" s="108"/>
      <c r="VJM577" s="108"/>
      <c r="VJN577" s="108"/>
      <c r="VJO577" s="108"/>
      <c r="VJP577" s="108"/>
      <c r="VJQ577" s="108"/>
      <c r="VJR577" s="108"/>
      <c r="VJS577" s="108"/>
      <c r="VJT577" s="108"/>
      <c r="VJU577" s="108"/>
      <c r="VJV577" s="108"/>
      <c r="VJW577" s="108"/>
      <c r="VJX577" s="108"/>
      <c r="VJY577" s="108"/>
      <c r="VJZ577" s="108"/>
      <c r="VKA577" s="108"/>
      <c r="VKB577" s="108"/>
      <c r="VKC577" s="108"/>
      <c r="VKD577" s="108"/>
      <c r="VKE577" s="108"/>
      <c r="VKF577" s="108"/>
      <c r="VKG577" s="108"/>
      <c r="VKH577" s="108"/>
      <c r="VKI577" s="108"/>
      <c r="VKJ577" s="108"/>
      <c r="VKK577" s="108"/>
      <c r="VKL577" s="108"/>
      <c r="VKM577" s="108"/>
      <c r="VKN577" s="108"/>
      <c r="VKO577" s="108"/>
      <c r="VKP577" s="108"/>
      <c r="VKQ577" s="108"/>
      <c r="VKR577" s="108"/>
      <c r="VKS577" s="108"/>
      <c r="VKT577" s="108"/>
      <c r="VKU577" s="108"/>
      <c r="VKV577" s="108"/>
      <c r="VKW577" s="108"/>
      <c r="VKX577" s="108"/>
      <c r="VKY577" s="108"/>
      <c r="VKZ577" s="108"/>
      <c r="VLA577" s="108"/>
      <c r="VLB577" s="108"/>
      <c r="VLC577" s="108"/>
      <c r="VLD577" s="108"/>
      <c r="VLE577" s="108"/>
      <c r="VLF577" s="108"/>
      <c r="VLG577" s="108"/>
      <c r="VLH577" s="108"/>
      <c r="VLI577" s="108"/>
      <c r="VLJ577" s="108"/>
      <c r="VLK577" s="108"/>
      <c r="VLL577" s="108"/>
      <c r="VLM577" s="108"/>
      <c r="VLN577" s="108"/>
      <c r="VLO577" s="108"/>
      <c r="VLP577" s="108"/>
      <c r="VLQ577" s="108"/>
      <c r="VLR577" s="108"/>
      <c r="VLS577" s="108"/>
      <c r="VLT577" s="108"/>
      <c r="VLU577" s="108"/>
      <c r="VLV577" s="108"/>
      <c r="VLW577" s="108"/>
      <c r="VLX577" s="108"/>
      <c r="VLY577" s="108"/>
      <c r="VLZ577" s="108"/>
      <c r="VMA577" s="108"/>
      <c r="VMB577" s="108"/>
      <c r="VMC577" s="108"/>
      <c r="VMD577" s="108"/>
      <c r="VME577" s="108"/>
      <c r="VMF577" s="108"/>
      <c r="VMG577" s="108"/>
      <c r="VMH577" s="108"/>
      <c r="VMI577" s="108"/>
      <c r="VMJ577" s="108"/>
      <c r="VMK577" s="108"/>
      <c r="VML577" s="108"/>
      <c r="VMM577" s="108"/>
      <c r="VMN577" s="108"/>
      <c r="VMO577" s="108"/>
      <c r="VMP577" s="108"/>
      <c r="VMQ577" s="108"/>
      <c r="VMR577" s="108"/>
      <c r="VMS577" s="108"/>
      <c r="VMT577" s="108"/>
      <c r="VMU577" s="108"/>
      <c r="VMV577" s="108"/>
      <c r="VMW577" s="108"/>
      <c r="VMX577" s="108"/>
      <c r="VMY577" s="108"/>
      <c r="VMZ577" s="108"/>
      <c r="VNA577" s="108"/>
      <c r="VNB577" s="108"/>
      <c r="VNC577" s="108"/>
      <c r="VND577" s="108"/>
      <c r="VNE577" s="108"/>
      <c r="VNF577" s="108"/>
      <c r="VNG577" s="108"/>
      <c r="VNH577" s="108"/>
      <c r="VNI577" s="108"/>
      <c r="VNJ577" s="108"/>
      <c r="VNK577" s="108"/>
      <c r="VNL577" s="108"/>
      <c r="VNM577" s="108"/>
      <c r="VNN577" s="108"/>
      <c r="VNO577" s="108"/>
      <c r="VNP577" s="108"/>
      <c r="VNQ577" s="108"/>
      <c r="VNR577" s="108"/>
      <c r="VNS577" s="108"/>
      <c r="VNT577" s="108"/>
      <c r="VNU577" s="108"/>
      <c r="VNV577" s="108"/>
      <c r="VNW577" s="108"/>
      <c r="VNX577" s="108"/>
      <c r="VNY577" s="108"/>
      <c r="VNZ577" s="108"/>
      <c r="VOA577" s="108"/>
      <c r="VOB577" s="108"/>
      <c r="VOC577" s="108"/>
      <c r="VOD577" s="108"/>
      <c r="VOE577" s="108"/>
      <c r="VOF577" s="108"/>
      <c r="VOG577" s="108"/>
      <c r="VOH577" s="108"/>
      <c r="VOI577" s="108"/>
      <c r="VOJ577" s="108"/>
      <c r="VOK577" s="108"/>
      <c r="VOL577" s="108"/>
      <c r="VOM577" s="108"/>
      <c r="VON577" s="108"/>
      <c r="VOO577" s="108"/>
      <c r="VOP577" s="108"/>
      <c r="VOQ577" s="108"/>
      <c r="VOR577" s="108"/>
      <c r="VOS577" s="108"/>
      <c r="VOT577" s="108"/>
      <c r="VOU577" s="108"/>
      <c r="VOV577" s="108"/>
      <c r="VOW577" s="108"/>
      <c r="VOX577" s="108"/>
      <c r="VOY577" s="108"/>
      <c r="VOZ577" s="108"/>
      <c r="VPA577" s="108"/>
      <c r="VPB577" s="108"/>
      <c r="VPC577" s="108"/>
      <c r="VPD577" s="108"/>
      <c r="VPE577" s="108"/>
      <c r="VPF577" s="108"/>
      <c r="VPG577" s="108"/>
      <c r="VPH577" s="108"/>
      <c r="VPI577" s="108"/>
      <c r="VPJ577" s="108"/>
      <c r="VPK577" s="108"/>
      <c r="VPL577" s="108"/>
      <c r="VPM577" s="108"/>
      <c r="VPN577" s="108"/>
      <c r="VPO577" s="108"/>
      <c r="VPP577" s="108"/>
      <c r="VPQ577" s="108"/>
      <c r="VPR577" s="108"/>
      <c r="VPS577" s="108"/>
      <c r="VPT577" s="108"/>
      <c r="VPU577" s="108"/>
      <c r="VPV577" s="108"/>
      <c r="VPW577" s="108"/>
      <c r="VPX577" s="108"/>
      <c r="VPY577" s="108"/>
      <c r="VPZ577" s="108"/>
      <c r="VQA577" s="108"/>
      <c r="VQB577" s="108"/>
      <c r="VQC577" s="108"/>
      <c r="VQD577" s="108"/>
      <c r="VQE577" s="108"/>
      <c r="VQF577" s="108"/>
      <c r="VQG577" s="108"/>
      <c r="VQH577" s="108"/>
      <c r="VQI577" s="108"/>
      <c r="VQJ577" s="108"/>
      <c r="VQK577" s="108"/>
      <c r="VQL577" s="108"/>
      <c r="VQM577" s="108"/>
      <c r="VQN577" s="108"/>
      <c r="VQO577" s="108"/>
      <c r="VQP577" s="108"/>
      <c r="VQQ577" s="108"/>
      <c r="VQR577" s="108"/>
      <c r="VQS577" s="108"/>
      <c r="VQT577" s="108"/>
      <c r="VQU577" s="108"/>
      <c r="VQV577" s="108"/>
      <c r="VQW577" s="108"/>
      <c r="VQX577" s="108"/>
      <c r="VQY577" s="108"/>
      <c r="VQZ577" s="108"/>
      <c r="VRA577" s="108"/>
      <c r="VRB577" s="108"/>
      <c r="VRC577" s="108"/>
      <c r="VRD577" s="108"/>
      <c r="VRE577" s="108"/>
      <c r="VRF577" s="108"/>
      <c r="VRG577" s="108"/>
      <c r="VRH577" s="108"/>
      <c r="VRI577" s="108"/>
      <c r="VRJ577" s="108"/>
      <c r="VRK577" s="108"/>
      <c r="VRL577" s="108"/>
      <c r="VRM577" s="108"/>
      <c r="VRN577" s="108"/>
      <c r="VRO577" s="108"/>
      <c r="VRP577" s="108"/>
      <c r="VRQ577" s="108"/>
      <c r="VRR577" s="108"/>
      <c r="VRS577" s="108"/>
      <c r="VRT577" s="108"/>
      <c r="VRU577" s="108"/>
      <c r="VRV577" s="108"/>
      <c r="VRW577" s="108"/>
      <c r="VRX577" s="108"/>
      <c r="VRY577" s="108"/>
      <c r="VRZ577" s="108"/>
      <c r="VSA577" s="108"/>
      <c r="VSB577" s="108"/>
      <c r="VSC577" s="108"/>
      <c r="VSD577" s="108"/>
      <c r="VSE577" s="108"/>
      <c r="VSF577" s="108"/>
      <c r="VSG577" s="108"/>
      <c r="VSH577" s="108"/>
      <c r="VSI577" s="108"/>
      <c r="VSJ577" s="108"/>
      <c r="VSK577" s="108"/>
      <c r="VSL577" s="108"/>
      <c r="VSM577" s="108"/>
      <c r="VSN577" s="108"/>
      <c r="VSO577" s="108"/>
      <c r="VSP577" s="108"/>
      <c r="VSQ577" s="108"/>
      <c r="VSR577" s="108"/>
      <c r="VSS577" s="108"/>
      <c r="VST577" s="108"/>
      <c r="VSU577" s="108"/>
      <c r="VSV577" s="108"/>
      <c r="VSW577" s="108"/>
      <c r="VSX577" s="108"/>
      <c r="VSY577" s="108"/>
      <c r="VSZ577" s="108"/>
      <c r="VTA577" s="108"/>
      <c r="VTB577" s="108"/>
      <c r="VTC577" s="108"/>
      <c r="VTD577" s="108"/>
      <c r="VTE577" s="108"/>
      <c r="VTF577" s="108"/>
      <c r="VTG577" s="108"/>
      <c r="VTH577" s="108"/>
      <c r="VTI577" s="108"/>
      <c r="VTJ577" s="108"/>
      <c r="VTK577" s="108"/>
      <c r="VTL577" s="108"/>
      <c r="VTM577" s="108"/>
      <c r="VTN577" s="108"/>
      <c r="VTO577" s="108"/>
      <c r="VTP577" s="108"/>
      <c r="VTQ577" s="108"/>
      <c r="VTR577" s="108"/>
      <c r="VTS577" s="108"/>
      <c r="VTT577" s="108"/>
      <c r="VTU577" s="108"/>
      <c r="VTV577" s="108"/>
      <c r="VTW577" s="108"/>
      <c r="VTX577" s="108"/>
      <c r="VTY577" s="108"/>
      <c r="VTZ577" s="108"/>
      <c r="VUA577" s="108"/>
      <c r="VUB577" s="108"/>
      <c r="VUC577" s="108"/>
      <c r="VUD577" s="108"/>
      <c r="VUE577" s="108"/>
      <c r="VUF577" s="108"/>
      <c r="VUG577" s="108"/>
      <c r="VUH577" s="108"/>
      <c r="VUI577" s="108"/>
      <c r="VUJ577" s="108"/>
      <c r="VUK577" s="108"/>
      <c r="VUL577" s="108"/>
      <c r="VUM577" s="108"/>
      <c r="VUN577" s="108"/>
      <c r="VUO577" s="108"/>
      <c r="VUP577" s="108"/>
      <c r="VUQ577" s="108"/>
      <c r="VUR577" s="108"/>
      <c r="VUS577" s="108"/>
      <c r="VUT577" s="108"/>
      <c r="VUU577" s="108"/>
      <c r="VUV577" s="108"/>
      <c r="VUW577" s="108"/>
      <c r="VUX577" s="108"/>
      <c r="VUY577" s="108"/>
      <c r="VUZ577" s="108"/>
      <c r="VVA577" s="108"/>
      <c r="VVB577" s="108"/>
      <c r="VVC577" s="108"/>
      <c r="VVD577" s="108"/>
      <c r="VVE577" s="108"/>
      <c r="VVF577" s="108"/>
      <c r="VVG577" s="108"/>
      <c r="VVH577" s="108"/>
      <c r="VVI577" s="108"/>
      <c r="VVJ577" s="108"/>
      <c r="VVK577" s="108"/>
      <c r="VVL577" s="108"/>
      <c r="VVM577" s="108"/>
      <c r="VVN577" s="108"/>
      <c r="VVO577" s="108"/>
      <c r="VVP577" s="108"/>
      <c r="VVQ577" s="108"/>
      <c r="VVR577" s="108"/>
      <c r="VVS577" s="108"/>
      <c r="VVT577" s="108"/>
      <c r="VVU577" s="108"/>
      <c r="VVV577" s="108"/>
      <c r="VVW577" s="108"/>
      <c r="VVX577" s="108"/>
      <c r="VVY577" s="108"/>
      <c r="VVZ577" s="108"/>
      <c r="VWA577" s="108"/>
      <c r="VWB577" s="108"/>
      <c r="VWC577" s="108"/>
      <c r="VWD577" s="108"/>
      <c r="VWE577" s="108"/>
      <c r="VWF577" s="108"/>
      <c r="VWG577" s="108"/>
      <c r="VWH577" s="108"/>
      <c r="VWI577" s="108"/>
      <c r="VWJ577" s="108"/>
      <c r="VWK577" s="108"/>
      <c r="VWL577" s="108"/>
      <c r="VWM577" s="108"/>
      <c r="VWN577" s="108"/>
      <c r="VWO577" s="108"/>
      <c r="VWP577" s="108"/>
      <c r="VWQ577" s="108"/>
      <c r="VWR577" s="108"/>
      <c r="VWS577" s="108"/>
      <c r="VWT577" s="108"/>
      <c r="VWU577" s="108"/>
      <c r="VWV577" s="108"/>
      <c r="VWW577" s="108"/>
      <c r="VWX577" s="108"/>
      <c r="VWY577" s="108"/>
      <c r="VWZ577" s="108"/>
      <c r="VXA577" s="108"/>
      <c r="VXB577" s="108"/>
      <c r="VXC577" s="108"/>
      <c r="VXD577" s="108"/>
      <c r="VXE577" s="108"/>
      <c r="VXF577" s="108"/>
      <c r="VXG577" s="108"/>
      <c r="VXH577" s="108"/>
      <c r="VXI577" s="108"/>
      <c r="VXJ577" s="108"/>
      <c r="VXK577" s="108"/>
      <c r="VXL577" s="108"/>
      <c r="VXM577" s="108"/>
      <c r="VXN577" s="108"/>
      <c r="VXO577" s="108"/>
      <c r="VXP577" s="108"/>
      <c r="VXQ577" s="108"/>
      <c r="VXR577" s="108"/>
      <c r="VXS577" s="108"/>
      <c r="VXT577" s="108"/>
      <c r="VXU577" s="108"/>
      <c r="VXV577" s="108"/>
      <c r="VXW577" s="108"/>
      <c r="VXX577" s="108"/>
      <c r="VXY577" s="108"/>
      <c r="VXZ577" s="108"/>
      <c r="VYA577" s="108"/>
      <c r="VYB577" s="108"/>
      <c r="VYC577" s="108"/>
      <c r="VYD577" s="108"/>
      <c r="VYE577" s="108"/>
      <c r="VYF577" s="108"/>
      <c r="VYG577" s="108"/>
      <c r="VYH577" s="108"/>
      <c r="VYI577" s="108"/>
      <c r="VYJ577" s="108"/>
      <c r="VYK577" s="108"/>
      <c r="VYL577" s="108"/>
      <c r="VYM577" s="108"/>
      <c r="VYN577" s="108"/>
      <c r="VYO577" s="108"/>
      <c r="VYP577" s="108"/>
      <c r="VYQ577" s="108"/>
      <c r="VYR577" s="108"/>
      <c r="VYS577" s="108"/>
      <c r="VYT577" s="108"/>
      <c r="VYU577" s="108"/>
      <c r="VYV577" s="108"/>
      <c r="VYW577" s="108"/>
      <c r="VYX577" s="108"/>
      <c r="VYY577" s="108"/>
      <c r="VYZ577" s="108"/>
      <c r="VZA577" s="108"/>
      <c r="VZB577" s="108"/>
      <c r="VZC577" s="108"/>
      <c r="VZD577" s="108"/>
      <c r="VZE577" s="108"/>
      <c r="VZF577" s="108"/>
      <c r="VZG577" s="108"/>
      <c r="VZH577" s="108"/>
      <c r="VZI577" s="108"/>
      <c r="VZJ577" s="108"/>
      <c r="VZK577" s="108"/>
      <c r="VZL577" s="108"/>
      <c r="VZM577" s="108"/>
      <c r="VZN577" s="108"/>
      <c r="VZO577" s="108"/>
      <c r="VZP577" s="108"/>
      <c r="VZQ577" s="108"/>
      <c r="VZR577" s="108"/>
      <c r="VZS577" s="108"/>
      <c r="VZT577" s="108"/>
      <c r="VZU577" s="108"/>
      <c r="VZV577" s="108"/>
      <c r="VZW577" s="108"/>
      <c r="VZX577" s="108"/>
      <c r="VZY577" s="108"/>
      <c r="VZZ577" s="108"/>
      <c r="WAA577" s="108"/>
      <c r="WAB577" s="108"/>
      <c r="WAC577" s="108"/>
      <c r="WAD577" s="108"/>
      <c r="WAE577" s="108"/>
      <c r="WAF577" s="108"/>
      <c r="WAG577" s="108"/>
      <c r="WAH577" s="108"/>
      <c r="WAI577" s="108"/>
      <c r="WAJ577" s="108"/>
      <c r="WAK577" s="108"/>
      <c r="WAL577" s="108"/>
      <c r="WAM577" s="108"/>
      <c r="WAN577" s="108"/>
      <c r="WAO577" s="108"/>
      <c r="WAP577" s="108"/>
      <c r="WAQ577" s="108"/>
      <c r="WAR577" s="108"/>
      <c r="WAS577" s="108"/>
      <c r="WAT577" s="108"/>
      <c r="WAU577" s="108"/>
      <c r="WAV577" s="108"/>
      <c r="WAW577" s="108"/>
      <c r="WAX577" s="108"/>
      <c r="WAY577" s="108"/>
      <c r="WAZ577" s="108"/>
      <c r="WBA577" s="108"/>
      <c r="WBB577" s="108"/>
      <c r="WBC577" s="108"/>
      <c r="WBD577" s="108"/>
      <c r="WBE577" s="108"/>
      <c r="WBF577" s="108"/>
      <c r="WBG577" s="108"/>
      <c r="WBH577" s="108"/>
      <c r="WBI577" s="108"/>
      <c r="WBJ577" s="108"/>
      <c r="WBK577" s="108"/>
      <c r="WBL577" s="108"/>
      <c r="WBM577" s="108"/>
      <c r="WBN577" s="108"/>
      <c r="WBO577" s="108"/>
      <c r="WBP577" s="108"/>
      <c r="WBQ577" s="108"/>
      <c r="WBR577" s="108"/>
      <c r="WBS577" s="108"/>
      <c r="WBT577" s="108"/>
      <c r="WBU577" s="108"/>
      <c r="WBV577" s="108"/>
      <c r="WBW577" s="108"/>
      <c r="WBX577" s="108"/>
      <c r="WBY577" s="108"/>
      <c r="WBZ577" s="108"/>
      <c r="WCA577" s="108"/>
      <c r="WCB577" s="108"/>
      <c r="WCC577" s="108"/>
      <c r="WCD577" s="108"/>
      <c r="WCE577" s="108"/>
      <c r="WCF577" s="108"/>
      <c r="WCG577" s="108"/>
      <c r="WCH577" s="108"/>
      <c r="WCI577" s="108"/>
      <c r="WCJ577" s="108"/>
      <c r="WCK577" s="108"/>
      <c r="WCL577" s="108"/>
      <c r="WCM577" s="108"/>
      <c r="WCN577" s="108"/>
      <c r="WCO577" s="108"/>
      <c r="WCP577" s="108"/>
      <c r="WCQ577" s="108"/>
      <c r="WCR577" s="108"/>
      <c r="WCS577" s="108"/>
      <c r="WCT577" s="108"/>
      <c r="WCU577" s="108"/>
      <c r="WCV577" s="108"/>
      <c r="WCW577" s="108"/>
      <c r="WCX577" s="108"/>
      <c r="WCY577" s="108"/>
      <c r="WCZ577" s="108"/>
      <c r="WDA577" s="108"/>
      <c r="WDB577" s="108"/>
      <c r="WDC577" s="108"/>
      <c r="WDD577" s="108"/>
      <c r="WDE577" s="108"/>
      <c r="WDF577" s="108"/>
      <c r="WDG577" s="108"/>
      <c r="WDH577" s="108"/>
      <c r="WDI577" s="108"/>
      <c r="WDJ577" s="108"/>
      <c r="WDK577" s="108"/>
      <c r="WDL577" s="108"/>
      <c r="WDM577" s="108"/>
      <c r="WDN577" s="108"/>
      <c r="WDO577" s="108"/>
      <c r="WDP577" s="108"/>
      <c r="WDQ577" s="108"/>
      <c r="WDR577" s="108"/>
      <c r="WDS577" s="108"/>
      <c r="WDT577" s="108"/>
      <c r="WDU577" s="108"/>
      <c r="WDV577" s="108"/>
      <c r="WDW577" s="108"/>
      <c r="WDX577" s="108"/>
      <c r="WDY577" s="108"/>
      <c r="WDZ577" s="108"/>
      <c r="WEA577" s="108"/>
      <c r="WEB577" s="108"/>
      <c r="WEC577" s="108"/>
      <c r="WED577" s="108"/>
      <c r="WEE577" s="108"/>
      <c r="WEF577" s="108"/>
      <c r="WEG577" s="108"/>
      <c r="WEH577" s="108"/>
      <c r="WEI577" s="108"/>
      <c r="WEJ577" s="108"/>
      <c r="WEK577" s="108"/>
      <c r="WEL577" s="108"/>
      <c r="WEM577" s="108"/>
      <c r="WEN577" s="108"/>
      <c r="WEO577" s="108"/>
      <c r="WEP577" s="108"/>
      <c r="WEQ577" s="108"/>
      <c r="WER577" s="108"/>
      <c r="WES577" s="108"/>
      <c r="WET577" s="108"/>
      <c r="WEU577" s="108"/>
      <c r="WEV577" s="108"/>
      <c r="WEW577" s="108"/>
      <c r="WEX577" s="108"/>
      <c r="WEY577" s="108"/>
      <c r="WEZ577" s="108"/>
      <c r="WFA577" s="108"/>
      <c r="WFB577" s="108"/>
      <c r="WFC577" s="108"/>
      <c r="WFD577" s="108"/>
      <c r="WFE577" s="108"/>
      <c r="WFF577" s="108"/>
      <c r="WFG577" s="108"/>
      <c r="WFH577" s="108"/>
      <c r="WFI577" s="108"/>
      <c r="WFJ577" s="108"/>
      <c r="WFK577" s="108"/>
      <c r="WFL577" s="108"/>
      <c r="WFM577" s="108"/>
      <c r="WFN577" s="108"/>
      <c r="WFO577" s="108"/>
      <c r="WFP577" s="108"/>
      <c r="WFQ577" s="108"/>
      <c r="WFR577" s="108"/>
      <c r="WFS577" s="108"/>
      <c r="WFT577" s="108"/>
      <c r="WFU577" s="108"/>
      <c r="WFV577" s="108"/>
      <c r="WFW577" s="108"/>
      <c r="WFX577" s="108"/>
      <c r="WFY577" s="108"/>
      <c r="WFZ577" s="108"/>
      <c r="WGA577" s="108"/>
      <c r="WGB577" s="108"/>
      <c r="WGC577" s="108"/>
      <c r="WGD577" s="108"/>
      <c r="WGE577" s="108"/>
      <c r="WGF577" s="108"/>
      <c r="WGG577" s="108"/>
      <c r="WGH577" s="108"/>
      <c r="WGI577" s="108"/>
      <c r="WGJ577" s="108"/>
      <c r="WGK577" s="108"/>
      <c r="WGL577" s="108"/>
      <c r="WGM577" s="108"/>
      <c r="WGN577" s="108"/>
      <c r="WGO577" s="108"/>
      <c r="WGP577" s="108"/>
      <c r="WGQ577" s="108"/>
      <c r="WGR577" s="108"/>
      <c r="WGS577" s="108"/>
      <c r="WGT577" s="108"/>
      <c r="WGU577" s="108"/>
      <c r="WGV577" s="108"/>
      <c r="WGW577" s="108"/>
      <c r="WGX577" s="108"/>
      <c r="WGY577" s="108"/>
      <c r="WGZ577" s="108"/>
      <c r="WHA577" s="108"/>
      <c r="WHB577" s="108"/>
      <c r="WHC577" s="108"/>
      <c r="WHD577" s="108"/>
      <c r="WHE577" s="108"/>
      <c r="WHF577" s="108"/>
      <c r="WHG577" s="108"/>
      <c r="WHH577" s="108"/>
      <c r="WHI577" s="108"/>
      <c r="WHJ577" s="108"/>
      <c r="WHK577" s="108"/>
      <c r="WHL577" s="108"/>
      <c r="WHM577" s="108"/>
      <c r="WHN577" s="108"/>
      <c r="WHO577" s="108"/>
      <c r="WHP577" s="108"/>
      <c r="WHQ577" s="108"/>
      <c r="WHR577" s="108"/>
      <c r="WHS577" s="108"/>
      <c r="WHT577" s="108"/>
      <c r="WHU577" s="108"/>
      <c r="WHV577" s="108"/>
      <c r="WHW577" s="108"/>
      <c r="WHX577" s="108"/>
      <c r="WHY577" s="108"/>
      <c r="WHZ577" s="108"/>
      <c r="WIA577" s="108"/>
      <c r="WIB577" s="108"/>
      <c r="WIC577" s="108"/>
      <c r="WID577" s="108"/>
      <c r="WIE577" s="108"/>
      <c r="WIF577" s="108"/>
      <c r="WIG577" s="108"/>
      <c r="WIH577" s="108"/>
      <c r="WII577" s="108"/>
      <c r="WIJ577" s="108"/>
      <c r="WIK577" s="108"/>
      <c r="WIL577" s="108"/>
      <c r="WIM577" s="108"/>
      <c r="WIN577" s="108"/>
      <c r="WIO577" s="108"/>
      <c r="WIP577" s="108"/>
      <c r="WIQ577" s="108"/>
      <c r="WIR577" s="108"/>
      <c r="WIS577" s="108"/>
      <c r="WIT577" s="108"/>
      <c r="WIU577" s="108"/>
      <c r="WIV577" s="108"/>
      <c r="WIW577" s="108"/>
      <c r="WIX577" s="108"/>
      <c r="WIY577" s="108"/>
      <c r="WIZ577" s="108"/>
      <c r="WJA577" s="108"/>
      <c r="WJB577" s="108"/>
      <c r="WJC577" s="108"/>
      <c r="WJD577" s="108"/>
      <c r="WJE577" s="108"/>
      <c r="WJF577" s="108"/>
      <c r="WJG577" s="108"/>
      <c r="WJH577" s="108"/>
      <c r="WJI577" s="108"/>
      <c r="WJJ577" s="108"/>
      <c r="WJK577" s="108"/>
      <c r="WJL577" s="108"/>
      <c r="WJM577" s="108"/>
      <c r="WJN577" s="108"/>
      <c r="WJO577" s="108"/>
      <c r="WJP577" s="108"/>
      <c r="WJQ577" s="108"/>
      <c r="WJR577" s="108"/>
      <c r="WJS577" s="108"/>
      <c r="WJT577" s="108"/>
      <c r="WJU577" s="108"/>
      <c r="WJV577" s="108"/>
      <c r="WJW577" s="108"/>
      <c r="WJX577" s="108"/>
      <c r="WJY577" s="108"/>
      <c r="WJZ577" s="108"/>
      <c r="WKA577" s="108"/>
      <c r="WKB577" s="108"/>
      <c r="WKC577" s="108"/>
      <c r="WKD577" s="108"/>
      <c r="WKE577" s="108"/>
      <c r="WKF577" s="108"/>
      <c r="WKG577" s="108"/>
      <c r="WKH577" s="108"/>
      <c r="WKI577" s="108"/>
      <c r="WKJ577" s="108"/>
      <c r="WKK577" s="108"/>
      <c r="WKL577" s="108"/>
      <c r="WKM577" s="108"/>
      <c r="WKN577" s="108"/>
      <c r="WKO577" s="108"/>
      <c r="WKP577" s="108"/>
      <c r="WKQ577" s="108"/>
      <c r="WKR577" s="108"/>
      <c r="WKS577" s="108"/>
      <c r="WKT577" s="108"/>
      <c r="WKU577" s="108"/>
      <c r="WKV577" s="108"/>
      <c r="WKW577" s="108"/>
      <c r="WKX577" s="108"/>
      <c r="WKY577" s="108"/>
      <c r="WKZ577" s="108"/>
      <c r="WLA577" s="108"/>
      <c r="WLB577" s="108"/>
      <c r="WLC577" s="108"/>
      <c r="WLD577" s="108"/>
      <c r="WLE577" s="108"/>
      <c r="WLF577" s="108"/>
      <c r="WLG577" s="108"/>
      <c r="WLH577" s="108"/>
      <c r="WLI577" s="108"/>
      <c r="WLJ577" s="108"/>
      <c r="WLK577" s="108"/>
      <c r="WLL577" s="108"/>
      <c r="WLM577" s="108"/>
      <c r="WLN577" s="108"/>
      <c r="WLO577" s="108"/>
      <c r="WLP577" s="108"/>
      <c r="WLQ577" s="108"/>
      <c r="WLR577" s="108"/>
      <c r="WLS577" s="108"/>
      <c r="WLT577" s="108"/>
      <c r="WLU577" s="108"/>
      <c r="WLV577" s="108"/>
      <c r="WLW577" s="108"/>
      <c r="WLX577" s="108"/>
      <c r="WLY577" s="108"/>
      <c r="WLZ577" s="108"/>
      <c r="WMA577" s="108"/>
      <c r="WMB577" s="108"/>
      <c r="WMC577" s="108"/>
      <c r="WMD577" s="108"/>
      <c r="WME577" s="108"/>
      <c r="WMF577" s="108"/>
      <c r="WMG577" s="108"/>
      <c r="WMH577" s="108"/>
      <c r="WMI577" s="108"/>
      <c r="WMJ577" s="108"/>
      <c r="WMK577" s="108"/>
      <c r="WML577" s="108"/>
      <c r="WMM577" s="108"/>
      <c r="WMN577" s="108"/>
      <c r="WMO577" s="108"/>
      <c r="WMP577" s="108"/>
      <c r="WMQ577" s="108"/>
      <c r="WMR577" s="108"/>
      <c r="WMS577" s="108"/>
      <c r="WMT577" s="108"/>
      <c r="WMU577" s="108"/>
      <c r="WMV577" s="108"/>
      <c r="WMW577" s="108"/>
      <c r="WMX577" s="108"/>
      <c r="WMY577" s="108"/>
      <c r="WMZ577" s="108"/>
      <c r="WNA577" s="108"/>
      <c r="WNB577" s="108"/>
      <c r="WNC577" s="108"/>
      <c r="WND577" s="108"/>
      <c r="WNE577" s="108"/>
      <c r="WNF577" s="108"/>
      <c r="WNG577" s="108"/>
      <c r="WNH577" s="108"/>
      <c r="WNI577" s="108"/>
      <c r="WNJ577" s="108"/>
      <c r="WNK577" s="108"/>
      <c r="WNL577" s="108"/>
      <c r="WNM577" s="108"/>
      <c r="WNN577" s="108"/>
      <c r="WNO577" s="108"/>
      <c r="WNP577" s="108"/>
      <c r="WNQ577" s="108"/>
      <c r="WNR577" s="108"/>
      <c r="WNS577" s="108"/>
      <c r="WNT577" s="108"/>
      <c r="WNU577" s="108"/>
      <c r="WNV577" s="108"/>
      <c r="WNW577" s="108"/>
      <c r="WNX577" s="108"/>
      <c r="WNY577" s="108"/>
      <c r="WNZ577" s="108"/>
      <c r="WOA577" s="108"/>
      <c r="WOB577" s="108"/>
      <c r="WOC577" s="108"/>
      <c r="WOD577" s="108"/>
      <c r="WOE577" s="108"/>
      <c r="WOF577" s="108"/>
      <c r="WOG577" s="108"/>
      <c r="WOH577" s="108"/>
      <c r="WOI577" s="108"/>
      <c r="WOJ577" s="108"/>
      <c r="WOK577" s="108"/>
      <c r="WOL577" s="108"/>
      <c r="WOM577" s="108"/>
      <c r="WON577" s="108"/>
      <c r="WOO577" s="108"/>
      <c r="WOP577" s="108"/>
      <c r="WOQ577" s="108"/>
      <c r="WOR577" s="108"/>
      <c r="WOS577" s="108"/>
      <c r="WOT577" s="108"/>
      <c r="WOU577" s="108"/>
      <c r="WOV577" s="108"/>
      <c r="WOW577" s="108"/>
      <c r="WOX577" s="108"/>
      <c r="WOY577" s="108"/>
      <c r="WOZ577" s="108"/>
      <c r="WPA577" s="108"/>
      <c r="WPB577" s="108"/>
      <c r="WPC577" s="108"/>
      <c r="WPD577" s="108"/>
      <c r="WPE577" s="108"/>
      <c r="WPF577" s="108"/>
      <c r="WPG577" s="108"/>
      <c r="WPH577" s="108"/>
      <c r="WPI577" s="108"/>
      <c r="WPJ577" s="108"/>
      <c r="WPK577" s="108"/>
      <c r="WPL577" s="108"/>
      <c r="WPM577" s="108"/>
      <c r="WPN577" s="108"/>
      <c r="WPO577" s="108"/>
      <c r="WPP577" s="108"/>
      <c r="WPQ577" s="108"/>
      <c r="WPR577" s="108"/>
      <c r="WPS577" s="108"/>
      <c r="WPT577" s="108"/>
      <c r="WPU577" s="108"/>
      <c r="WPV577" s="108"/>
      <c r="WPW577" s="108"/>
      <c r="WPX577" s="108"/>
      <c r="WPY577" s="108"/>
      <c r="WPZ577" s="108"/>
      <c r="WQA577" s="108"/>
      <c r="WQB577" s="108"/>
      <c r="WQC577" s="108"/>
      <c r="WQD577" s="108"/>
      <c r="WQE577" s="108"/>
      <c r="WQF577" s="108"/>
      <c r="WQG577" s="108"/>
      <c r="WQH577" s="108"/>
      <c r="WQI577" s="108"/>
      <c r="WQJ577" s="108"/>
      <c r="WQK577" s="108"/>
      <c r="WQL577" s="108"/>
      <c r="WQM577" s="108"/>
      <c r="WQN577" s="108"/>
      <c r="WQO577" s="108"/>
      <c r="WQP577" s="108"/>
      <c r="WQQ577" s="108"/>
      <c r="WQR577" s="108"/>
      <c r="WQS577" s="108"/>
      <c r="WQT577" s="108"/>
      <c r="WQU577" s="108"/>
      <c r="WQV577" s="108"/>
      <c r="WQW577" s="108"/>
      <c r="WQX577" s="108"/>
      <c r="WQY577" s="108"/>
      <c r="WQZ577" s="108"/>
      <c r="WRA577" s="108"/>
      <c r="WRB577" s="108"/>
      <c r="WRC577" s="108"/>
      <c r="WRD577" s="108"/>
      <c r="WRE577" s="108"/>
      <c r="WRF577" s="108"/>
      <c r="WRG577" s="108"/>
      <c r="WRH577" s="108"/>
      <c r="WRI577" s="108"/>
      <c r="WRJ577" s="108"/>
      <c r="WRK577" s="108"/>
      <c r="WRL577" s="108"/>
      <c r="WRM577" s="108"/>
      <c r="WRN577" s="108"/>
      <c r="WRO577" s="108"/>
      <c r="WRP577" s="108"/>
      <c r="WRQ577" s="108"/>
      <c r="WRR577" s="108"/>
      <c r="WRS577" s="108"/>
      <c r="WRT577" s="108"/>
      <c r="WRU577" s="108"/>
      <c r="WRV577" s="108"/>
      <c r="WRW577" s="108"/>
      <c r="WRX577" s="108"/>
      <c r="WRY577" s="108"/>
      <c r="WRZ577" s="108"/>
      <c r="WSA577" s="108"/>
      <c r="WSB577" s="108"/>
      <c r="WSC577" s="108"/>
      <c r="WSD577" s="108"/>
      <c r="WSE577" s="108"/>
      <c r="WSF577" s="108"/>
      <c r="WSG577" s="108"/>
      <c r="WSH577" s="108"/>
      <c r="WSI577" s="108"/>
      <c r="WSJ577" s="108"/>
      <c r="WSK577" s="108"/>
      <c r="WSL577" s="108"/>
      <c r="WSM577" s="108"/>
      <c r="WSN577" s="108"/>
      <c r="WSO577" s="108"/>
      <c r="WSP577" s="108"/>
      <c r="WSQ577" s="108"/>
      <c r="WSR577" s="108"/>
      <c r="WSS577" s="108"/>
      <c r="WST577" s="108"/>
      <c r="WSU577" s="108"/>
      <c r="WSV577" s="108"/>
      <c r="WSW577" s="108"/>
      <c r="WSX577" s="108"/>
      <c r="WSY577" s="108"/>
      <c r="WSZ577" s="108"/>
      <c r="WTA577" s="108"/>
      <c r="WTB577" s="108"/>
      <c r="WTC577" s="108"/>
      <c r="WTD577" s="108"/>
      <c r="WTE577" s="108"/>
      <c r="WTF577" s="108"/>
      <c r="WTG577" s="108"/>
      <c r="WTH577" s="108"/>
      <c r="WTI577" s="108"/>
      <c r="WTJ577" s="108"/>
      <c r="WTK577" s="108"/>
      <c r="WTL577" s="108"/>
      <c r="WTM577" s="108"/>
      <c r="WTN577" s="108"/>
      <c r="WTO577" s="108"/>
      <c r="WTP577" s="108"/>
      <c r="WTQ577" s="108"/>
      <c r="WTR577" s="108"/>
      <c r="WTS577" s="108"/>
      <c r="WTT577" s="108"/>
      <c r="WTU577" s="108"/>
      <c r="WTV577" s="108"/>
      <c r="WTW577" s="108"/>
      <c r="WTX577" s="108"/>
      <c r="WTY577" s="108"/>
      <c r="WTZ577" s="108"/>
      <c r="WUA577" s="108"/>
      <c r="WUB577" s="108"/>
      <c r="WUC577" s="108"/>
      <c r="WUD577" s="108"/>
      <c r="WUE577" s="108"/>
      <c r="WUF577" s="108"/>
      <c r="WUG577" s="108"/>
      <c r="WUH577" s="108"/>
      <c r="WUI577" s="108"/>
      <c r="WUJ577" s="108"/>
      <c r="WUK577" s="108"/>
      <c r="WUL577" s="108"/>
      <c r="WUM577" s="108"/>
      <c r="WUN577" s="108"/>
      <c r="WUO577" s="108"/>
      <c r="WUP577" s="108"/>
      <c r="WUQ577" s="108"/>
      <c r="WUR577" s="108"/>
      <c r="WUS577" s="108"/>
      <c r="WUT577" s="108"/>
      <c r="WUU577" s="108"/>
      <c r="WUV577" s="108"/>
      <c r="WUW577" s="108"/>
      <c r="WUX577" s="108"/>
      <c r="WUY577" s="108"/>
      <c r="WUZ577" s="108"/>
      <c r="WVA577" s="108"/>
      <c r="WVB577" s="108"/>
      <c r="WVC577" s="108"/>
      <c r="WVD577" s="108"/>
      <c r="WVE577" s="108"/>
      <c r="WVF577" s="108"/>
      <c r="WVG577" s="108"/>
      <c r="WVH577" s="108"/>
      <c r="WVI577" s="108"/>
      <c r="WVJ577" s="108"/>
      <c r="WVK577" s="108"/>
      <c r="WVL577" s="108"/>
      <c r="WVM577" s="108"/>
      <c r="WVN577" s="108"/>
      <c r="WVO577" s="108"/>
      <c r="WVP577" s="108"/>
      <c r="WVQ577" s="108"/>
      <c r="WVR577" s="108"/>
      <c r="WVS577" s="108"/>
      <c r="WVT577" s="108"/>
      <c r="WVU577" s="108"/>
      <c r="WVV577" s="108"/>
      <c r="WVW577" s="108"/>
      <c r="WVX577" s="108"/>
      <c r="WVY577" s="108"/>
      <c r="WVZ577" s="108"/>
      <c r="WWA577" s="108"/>
      <c r="WWB577" s="108"/>
      <c r="WWC577" s="108"/>
      <c r="WWD577" s="108"/>
      <c r="WWE577" s="108"/>
      <c r="WWF577" s="108"/>
      <c r="WWG577" s="108"/>
      <c r="WWH577" s="108"/>
      <c r="WWI577" s="108"/>
      <c r="WWJ577" s="108"/>
      <c r="WWK577" s="108"/>
      <c r="WWL577" s="108"/>
      <c r="WWM577" s="108"/>
      <c r="WWN577" s="108"/>
      <c r="WWO577" s="108"/>
      <c r="WWP577" s="108"/>
      <c r="WWQ577" s="108"/>
      <c r="WWR577" s="108"/>
      <c r="WWS577" s="108"/>
      <c r="WWT577" s="108"/>
      <c r="WWU577" s="108"/>
      <c r="WWV577" s="108"/>
      <c r="WWW577" s="108"/>
      <c r="WWX577" s="108"/>
      <c r="WWY577" s="108"/>
      <c r="WWZ577" s="108"/>
      <c r="WXA577" s="108"/>
      <c r="WXB577" s="108"/>
      <c r="WXC577" s="108"/>
      <c r="WXD577" s="108"/>
      <c r="WXE577" s="108"/>
      <c r="WXF577" s="108"/>
      <c r="WXG577" s="108"/>
      <c r="WXH577" s="108"/>
      <c r="WXI577" s="108"/>
      <c r="WXJ577" s="108"/>
      <c r="WXK577" s="108"/>
      <c r="WXL577" s="108"/>
      <c r="WXM577" s="108"/>
      <c r="WXN577" s="108"/>
      <c r="WXO577" s="108"/>
      <c r="WXP577" s="108"/>
      <c r="WXQ577" s="108"/>
      <c r="WXR577" s="108"/>
      <c r="WXS577" s="108"/>
      <c r="WXT577" s="108"/>
      <c r="WXU577" s="108"/>
      <c r="WXV577" s="108"/>
      <c r="WXW577" s="108"/>
      <c r="WXX577" s="108"/>
      <c r="WXY577" s="108"/>
      <c r="WXZ577" s="108"/>
      <c r="WYA577" s="108"/>
      <c r="WYB577" s="108"/>
      <c r="WYC577" s="108"/>
      <c r="WYD577" s="108"/>
      <c r="WYE577" s="108"/>
      <c r="WYF577" s="108"/>
      <c r="WYG577" s="108"/>
      <c r="WYH577" s="108"/>
      <c r="WYI577" s="108"/>
      <c r="WYJ577" s="108"/>
      <c r="WYK577" s="108"/>
      <c r="WYL577" s="108"/>
      <c r="WYM577" s="108"/>
      <c r="WYN577" s="108"/>
      <c r="WYO577" s="108"/>
      <c r="WYP577" s="108"/>
      <c r="WYQ577" s="108"/>
      <c r="WYR577" s="108"/>
      <c r="WYS577" s="108"/>
      <c r="WYT577" s="108"/>
      <c r="WYU577" s="108"/>
      <c r="WYV577" s="108"/>
      <c r="WYW577" s="108"/>
      <c r="WYX577" s="108"/>
      <c r="WYY577" s="108"/>
      <c r="WYZ577" s="108"/>
      <c r="WZA577" s="108"/>
      <c r="WZB577" s="108"/>
      <c r="WZC577" s="108"/>
      <c r="WZD577" s="108"/>
      <c r="WZE577" s="108"/>
      <c r="WZF577" s="108"/>
      <c r="WZG577" s="108"/>
      <c r="WZH577" s="108"/>
      <c r="WZI577" s="108"/>
      <c r="WZJ577" s="108"/>
      <c r="WZK577" s="108"/>
      <c r="WZL577" s="108"/>
      <c r="WZM577" s="108"/>
      <c r="WZN577" s="108"/>
      <c r="WZO577" s="108"/>
      <c r="WZP577" s="108"/>
      <c r="WZQ577" s="108"/>
      <c r="WZR577" s="108"/>
      <c r="WZS577" s="108"/>
      <c r="WZT577" s="108"/>
      <c r="WZU577" s="108"/>
      <c r="WZV577" s="108"/>
      <c r="WZW577" s="108"/>
      <c r="WZX577" s="108"/>
      <c r="WZY577" s="108"/>
      <c r="WZZ577" s="108"/>
      <c r="XAA577" s="108"/>
      <c r="XAB577" s="108"/>
      <c r="XAC577" s="108"/>
      <c r="XAD577" s="108"/>
      <c r="XAE577" s="108"/>
      <c r="XAF577" s="108"/>
      <c r="XAG577" s="108"/>
      <c r="XAH577" s="108"/>
      <c r="XAI577" s="108"/>
      <c r="XAJ577" s="108"/>
      <c r="XAK577" s="108"/>
      <c r="XAL577" s="108"/>
      <c r="XAM577" s="108"/>
      <c r="XAN577" s="108"/>
      <c r="XAO577" s="108"/>
      <c r="XAP577" s="108"/>
      <c r="XAQ577" s="108"/>
      <c r="XAR577" s="108"/>
      <c r="XAS577" s="108"/>
      <c r="XAT577" s="108"/>
      <c r="XAU577" s="108"/>
      <c r="XAV577" s="108"/>
      <c r="XAW577" s="108"/>
      <c r="XAX577" s="108"/>
      <c r="XAY577" s="108"/>
      <c r="XAZ577" s="108"/>
      <c r="XBA577" s="108"/>
      <c r="XBB577" s="108"/>
      <c r="XBC577" s="108"/>
      <c r="XBD577" s="108"/>
      <c r="XBE577" s="108"/>
      <c r="XBF577" s="108"/>
      <c r="XBG577" s="108"/>
      <c r="XBH577" s="108"/>
      <c r="XBI577" s="108"/>
      <c r="XBJ577" s="108"/>
      <c r="XBK577" s="108"/>
      <c r="XBL577" s="108"/>
      <c r="XBM577" s="108"/>
      <c r="XBN577" s="108"/>
      <c r="XBO577" s="108"/>
      <c r="XBP577" s="108"/>
      <c r="XBQ577" s="108"/>
      <c r="XBR577" s="108"/>
      <c r="XBS577" s="108"/>
      <c r="XBT577" s="108"/>
      <c r="XBU577" s="108"/>
      <c r="XBV577" s="108"/>
      <c r="XBW577" s="108"/>
      <c r="XBX577" s="108"/>
      <c r="XBY577" s="108"/>
      <c r="XBZ577" s="108"/>
      <c r="XCA577" s="108"/>
      <c r="XCB577" s="108"/>
      <c r="XCC577" s="108"/>
      <c r="XCD577" s="108"/>
      <c r="XCE577" s="108"/>
      <c r="XCF577" s="108"/>
      <c r="XCG577" s="108"/>
      <c r="XCH577" s="108"/>
      <c r="XCI577" s="108"/>
      <c r="XCJ577" s="108"/>
      <c r="XCK577" s="108"/>
      <c r="XCL577" s="108"/>
      <c r="XCM577" s="108"/>
      <c r="XCN577" s="108"/>
      <c r="XCO577" s="108"/>
      <c r="XCP577" s="108"/>
      <c r="XCQ577" s="108"/>
      <c r="XCR577" s="108"/>
      <c r="XCS577" s="108"/>
      <c r="XCT577" s="108"/>
      <c r="XCU577" s="108"/>
      <c r="XCV577" s="108"/>
      <c r="XCW577" s="108"/>
      <c r="XCX577" s="108"/>
      <c r="XCY577" s="108"/>
      <c r="XCZ577" s="108"/>
      <c r="XDA577" s="108"/>
      <c r="XDB577" s="108"/>
      <c r="XDC577" s="108"/>
      <c r="XDD577" s="108"/>
      <c r="XDE577" s="108"/>
      <c r="XDF577" s="108"/>
      <c r="XDG577" s="108"/>
      <c r="XDH577" s="108"/>
      <c r="XDI577" s="108"/>
      <c r="XDJ577" s="108"/>
      <c r="XDK577" s="108"/>
      <c r="XDL577" s="108"/>
      <c r="XDM577" s="108"/>
      <c r="XDN577" s="108"/>
      <c r="XDO577" s="108"/>
      <c r="XDP577" s="108"/>
      <c r="XDQ577" s="108"/>
      <c r="XDR577" s="108"/>
      <c r="XDS577" s="108"/>
      <c r="XDT577" s="108"/>
      <c r="XDU577" s="108"/>
      <c r="XDV577" s="108"/>
      <c r="XDW577" s="108"/>
      <c r="XDX577" s="108"/>
      <c r="XDY577" s="108"/>
      <c r="XDZ577" s="108"/>
      <c r="XEA577" s="108"/>
      <c r="XEB577" s="108"/>
      <c r="XEC577" s="108"/>
      <c r="XED577" s="108"/>
      <c r="XEE577" s="108"/>
      <c r="XEF577" s="108"/>
      <c r="XEG577" s="108"/>
      <c r="XEH577" s="108"/>
      <c r="XEI577" s="108"/>
      <c r="XEJ577" s="108"/>
      <c r="XEK577" s="108"/>
      <c r="XEL577" s="108"/>
      <c r="XEM577" s="108"/>
      <c r="XEN577" s="108"/>
      <c r="XEO577" s="108"/>
      <c r="XEP577" s="108"/>
      <c r="XEQ577" s="108"/>
      <c r="XER577" s="108"/>
      <c r="XES577" s="108"/>
      <c r="XET577" s="108"/>
      <c r="XEU577" s="108"/>
      <c r="XEV577" s="108"/>
      <c r="XEW577" s="108"/>
      <c r="XEX577" s="108"/>
      <c r="XEY577" s="108"/>
      <c r="XEZ577" s="108"/>
      <c r="XFA577" s="108"/>
      <c r="XFB577" s="108"/>
      <c r="XFC577" s="108"/>
      <c r="XFD577" s="108"/>
    </row>
    <row r="578" spans="1:16384" ht="13.5" customHeight="1" x14ac:dyDescent="0.2">
      <c r="A578" s="92">
        <v>11111611</v>
      </c>
      <c r="B578" s="69" t="str">
        <f t="shared" ca="1" si="29"/>
        <v>Gravilla</v>
      </c>
      <c r="C578" s="112" t="s">
        <v>13266</v>
      </c>
      <c r="D578" s="112">
        <v>3</v>
      </c>
      <c r="E578" s="113">
        <v>500</v>
      </c>
      <c r="F578" s="70">
        <f t="shared" ca="1" si="28"/>
        <v>1500</v>
      </c>
      <c r="G578" s="45"/>
      <c r="H578" s="108"/>
      <c r="I578" s="108"/>
      <c r="J578" s="108"/>
      <c r="K578" s="108"/>
      <c r="L578" s="108"/>
      <c r="M578" s="108"/>
      <c r="N578" s="108"/>
      <c r="O578" s="108"/>
      <c r="P578" s="108"/>
      <c r="Q578" s="108"/>
      <c r="R578" s="108"/>
      <c r="S578" s="108"/>
      <c r="T578" s="108"/>
      <c r="U578" s="108"/>
      <c r="V578" s="108"/>
      <c r="W578" s="108"/>
      <c r="X578" s="108"/>
      <c r="Y578" s="108"/>
      <c r="Z578" s="108"/>
      <c r="AA578" s="108"/>
      <c r="AB578" s="108"/>
      <c r="AC578" s="108"/>
      <c r="AD578" s="108"/>
      <c r="AE578" s="108"/>
      <c r="AF578" s="108"/>
      <c r="AG578" s="108"/>
      <c r="AH578" s="108"/>
      <c r="AI578" s="108"/>
      <c r="AJ578" s="108"/>
      <c r="AK578" s="108"/>
      <c r="AL578" s="108"/>
      <c r="AM578" s="108"/>
      <c r="AN578" s="108"/>
      <c r="AO578" s="108"/>
      <c r="AP578" s="108"/>
      <c r="AQ578" s="108"/>
      <c r="AR578" s="108"/>
      <c r="AS578" s="108"/>
      <c r="AT578" s="108"/>
      <c r="AU578" s="108"/>
      <c r="AV578" s="108"/>
      <c r="AW578" s="108"/>
      <c r="AX578" s="108"/>
      <c r="AY578" s="108"/>
      <c r="AZ578" s="108"/>
      <c r="BA578" s="108"/>
      <c r="BB578" s="108"/>
      <c r="BC578" s="108"/>
      <c r="BD578" s="108"/>
      <c r="BE578" s="108"/>
      <c r="BF578" s="108"/>
      <c r="BG578" s="108"/>
      <c r="BH578" s="108"/>
      <c r="BI578" s="108"/>
      <c r="BJ578" s="108"/>
      <c r="BK578" s="108"/>
      <c r="BL578" s="108"/>
      <c r="BM578" s="108"/>
      <c r="BN578" s="108"/>
      <c r="BO578" s="108"/>
      <c r="BP578" s="108"/>
      <c r="BQ578" s="108"/>
      <c r="BR578" s="108"/>
      <c r="BS578" s="108"/>
      <c r="BT578" s="108"/>
      <c r="BU578" s="108"/>
      <c r="BV578" s="108"/>
      <c r="BW578" s="108"/>
      <c r="BX578" s="108"/>
      <c r="BY578" s="108"/>
      <c r="BZ578" s="108"/>
      <c r="CA578" s="108"/>
      <c r="CB578" s="108"/>
      <c r="CC578" s="108"/>
      <c r="CD578" s="108"/>
      <c r="CE578" s="108"/>
      <c r="CF578" s="108"/>
      <c r="CG578" s="108"/>
      <c r="CH578" s="108"/>
      <c r="CI578" s="108"/>
      <c r="CJ578" s="108"/>
      <c r="CK578" s="108"/>
      <c r="CL578" s="108"/>
      <c r="CM578" s="108"/>
      <c r="CN578" s="108"/>
      <c r="CO578" s="108"/>
      <c r="CP578" s="108"/>
      <c r="CQ578" s="108"/>
      <c r="CR578" s="108"/>
      <c r="CS578" s="108"/>
      <c r="CT578" s="108"/>
      <c r="CU578" s="108"/>
      <c r="CV578" s="108"/>
      <c r="CW578" s="108"/>
      <c r="CX578" s="108"/>
      <c r="CY578" s="108"/>
      <c r="CZ578" s="108"/>
      <c r="DA578" s="108"/>
      <c r="DB578" s="108"/>
      <c r="DC578" s="108"/>
      <c r="DD578" s="108"/>
      <c r="DE578" s="108"/>
      <c r="DF578" s="108"/>
      <c r="DG578" s="108"/>
      <c r="DH578" s="108"/>
      <c r="DI578" s="108"/>
      <c r="DJ578" s="108"/>
      <c r="DK578" s="108"/>
      <c r="DL578" s="108"/>
      <c r="DM578" s="108"/>
      <c r="DN578" s="108"/>
      <c r="DO578" s="108"/>
      <c r="DP578" s="108"/>
      <c r="DQ578" s="108"/>
      <c r="DR578" s="108"/>
      <c r="DS578" s="108"/>
      <c r="DT578" s="108"/>
      <c r="DU578" s="108"/>
      <c r="DV578" s="108"/>
      <c r="DW578" s="108"/>
      <c r="DX578" s="108"/>
      <c r="DY578" s="108"/>
      <c r="DZ578" s="108"/>
      <c r="EA578" s="108"/>
      <c r="EB578" s="108"/>
      <c r="EC578" s="108"/>
      <c r="ED578" s="108"/>
      <c r="EE578" s="108"/>
      <c r="EF578" s="108"/>
      <c r="EG578" s="108"/>
      <c r="EH578" s="108"/>
      <c r="EI578" s="108"/>
      <c r="EJ578" s="108"/>
      <c r="EK578" s="108"/>
      <c r="EL578" s="108"/>
      <c r="EM578" s="108"/>
      <c r="EN578" s="108"/>
      <c r="EO578" s="108"/>
      <c r="EP578" s="108"/>
      <c r="EQ578" s="108"/>
      <c r="ER578" s="108"/>
      <c r="ES578" s="108"/>
      <c r="ET578" s="108"/>
      <c r="EU578" s="108"/>
      <c r="EV578" s="108"/>
      <c r="EW578" s="108"/>
      <c r="EX578" s="108"/>
      <c r="EY578" s="108"/>
      <c r="EZ578" s="108"/>
      <c r="FA578" s="108"/>
      <c r="FB578" s="108"/>
      <c r="FC578" s="108"/>
      <c r="FD578" s="108"/>
      <c r="FE578" s="108"/>
      <c r="FF578" s="108"/>
      <c r="FG578" s="108"/>
      <c r="FH578" s="108"/>
      <c r="FI578" s="108"/>
      <c r="FJ578" s="108"/>
      <c r="FK578" s="108"/>
      <c r="FL578" s="108"/>
      <c r="FM578" s="108"/>
      <c r="FN578" s="108"/>
      <c r="FO578" s="108"/>
      <c r="FP578" s="108"/>
      <c r="FQ578" s="108"/>
      <c r="FR578" s="108"/>
      <c r="FS578" s="108"/>
      <c r="FT578" s="108"/>
      <c r="FU578" s="108"/>
      <c r="FV578" s="108"/>
      <c r="FW578" s="108"/>
      <c r="FX578" s="108"/>
      <c r="FY578" s="108"/>
      <c r="FZ578" s="108"/>
      <c r="GA578" s="108"/>
      <c r="GB578" s="108"/>
      <c r="GC578" s="108"/>
      <c r="GD578" s="108"/>
      <c r="GE578" s="108"/>
      <c r="GF578" s="108"/>
      <c r="GG578" s="108"/>
      <c r="GH578" s="108"/>
      <c r="GI578" s="108"/>
      <c r="GJ578" s="108"/>
      <c r="GK578" s="108"/>
      <c r="GL578" s="108"/>
      <c r="GM578" s="108"/>
      <c r="GN578" s="108"/>
      <c r="GO578" s="108"/>
      <c r="GP578" s="108"/>
      <c r="GQ578" s="108"/>
      <c r="GR578" s="108"/>
      <c r="GS578" s="108"/>
      <c r="GT578" s="108"/>
      <c r="GU578" s="108"/>
      <c r="GV578" s="108"/>
      <c r="GW578" s="108"/>
      <c r="GX578" s="108"/>
      <c r="GY578" s="108"/>
      <c r="GZ578" s="108"/>
      <c r="HA578" s="108"/>
      <c r="HB578" s="108"/>
      <c r="HC578" s="108"/>
      <c r="HD578" s="108"/>
      <c r="HE578" s="108"/>
      <c r="HF578" s="108"/>
      <c r="HG578" s="108"/>
      <c r="HH578" s="108"/>
      <c r="HI578" s="108"/>
      <c r="HJ578" s="108"/>
      <c r="HK578" s="108"/>
      <c r="HL578" s="108"/>
      <c r="HM578" s="108"/>
      <c r="HN578" s="108"/>
      <c r="HO578" s="108"/>
      <c r="HP578" s="108"/>
      <c r="HQ578" s="108"/>
      <c r="HR578" s="108"/>
      <c r="HS578" s="108"/>
      <c r="HT578" s="108"/>
      <c r="HU578" s="108"/>
      <c r="HV578" s="108"/>
      <c r="HW578" s="108"/>
      <c r="HX578" s="108"/>
      <c r="HY578" s="108"/>
      <c r="HZ578" s="108"/>
      <c r="IA578" s="108"/>
      <c r="IB578" s="108"/>
      <c r="IC578" s="108"/>
      <c r="ID578" s="108"/>
      <c r="IE578" s="108"/>
      <c r="IF578" s="108"/>
      <c r="IG578" s="108"/>
      <c r="IH578" s="108"/>
      <c r="II578" s="108"/>
      <c r="IJ578" s="108"/>
      <c r="IK578" s="108"/>
      <c r="IL578" s="108"/>
      <c r="IM578" s="108"/>
      <c r="IN578" s="108"/>
      <c r="IO578" s="108"/>
      <c r="IP578" s="108"/>
      <c r="IQ578" s="108"/>
      <c r="IR578" s="108"/>
      <c r="IS578" s="108"/>
      <c r="IT578" s="108"/>
      <c r="IU578" s="108"/>
      <c r="IV578" s="108"/>
      <c r="IW578" s="108"/>
      <c r="IX578" s="108"/>
      <c r="IY578" s="108"/>
      <c r="IZ578" s="108"/>
      <c r="JA578" s="108"/>
      <c r="JB578" s="108"/>
      <c r="JC578" s="108"/>
      <c r="JD578" s="108"/>
      <c r="JE578" s="108"/>
      <c r="JF578" s="108"/>
      <c r="JG578" s="108"/>
      <c r="JH578" s="108"/>
      <c r="JI578" s="108"/>
      <c r="JJ578" s="108"/>
      <c r="JK578" s="108"/>
      <c r="JL578" s="108"/>
      <c r="JM578" s="108"/>
      <c r="JN578" s="108"/>
      <c r="JO578" s="108"/>
      <c r="JP578" s="108"/>
      <c r="JQ578" s="108"/>
      <c r="JR578" s="108"/>
      <c r="JS578" s="108"/>
      <c r="JT578" s="108"/>
      <c r="JU578" s="108"/>
      <c r="JV578" s="108"/>
      <c r="JW578" s="108"/>
      <c r="JX578" s="108"/>
      <c r="JY578" s="108"/>
      <c r="JZ578" s="108"/>
      <c r="KA578" s="108"/>
      <c r="KB578" s="108"/>
      <c r="KC578" s="108"/>
      <c r="KD578" s="108"/>
      <c r="KE578" s="108"/>
      <c r="KF578" s="108"/>
      <c r="KG578" s="108"/>
      <c r="KH578" s="108"/>
      <c r="KI578" s="108"/>
      <c r="KJ578" s="108"/>
      <c r="KK578" s="108"/>
      <c r="KL578" s="108"/>
      <c r="KM578" s="108"/>
      <c r="KN578" s="108"/>
      <c r="KO578" s="108"/>
      <c r="KP578" s="108"/>
      <c r="KQ578" s="108"/>
      <c r="KR578" s="108"/>
      <c r="KS578" s="108"/>
      <c r="KT578" s="108"/>
      <c r="KU578" s="108"/>
      <c r="KV578" s="108"/>
      <c r="KW578" s="108"/>
      <c r="KX578" s="108"/>
      <c r="KY578" s="108"/>
      <c r="KZ578" s="108"/>
      <c r="LA578" s="108"/>
      <c r="LB578" s="108"/>
      <c r="LC578" s="108"/>
      <c r="LD578" s="108"/>
      <c r="LE578" s="108"/>
      <c r="LF578" s="108"/>
      <c r="LG578" s="108"/>
      <c r="LH578" s="108"/>
      <c r="LI578" s="108"/>
      <c r="LJ578" s="108"/>
      <c r="LK578" s="108"/>
      <c r="LL578" s="108"/>
      <c r="LM578" s="108"/>
      <c r="LN578" s="108"/>
      <c r="LO578" s="108"/>
      <c r="LP578" s="108"/>
      <c r="LQ578" s="108"/>
      <c r="LR578" s="108"/>
      <c r="LS578" s="108"/>
      <c r="LT578" s="108"/>
      <c r="LU578" s="108"/>
      <c r="LV578" s="108"/>
      <c r="LW578" s="108"/>
      <c r="LX578" s="108"/>
      <c r="LY578" s="108"/>
      <c r="LZ578" s="108"/>
      <c r="MA578" s="108"/>
      <c r="MB578" s="108"/>
      <c r="MC578" s="108"/>
      <c r="MD578" s="108"/>
      <c r="ME578" s="108"/>
      <c r="MF578" s="108"/>
      <c r="MG578" s="108"/>
      <c r="MH578" s="108"/>
      <c r="MI578" s="108"/>
      <c r="MJ578" s="108"/>
      <c r="MK578" s="108"/>
      <c r="ML578" s="108"/>
      <c r="MM578" s="108"/>
      <c r="MN578" s="108"/>
      <c r="MO578" s="108"/>
      <c r="MP578" s="108"/>
      <c r="MQ578" s="108"/>
      <c r="MR578" s="108"/>
      <c r="MS578" s="108"/>
      <c r="MT578" s="108"/>
      <c r="MU578" s="108"/>
      <c r="MV578" s="108"/>
      <c r="MW578" s="108"/>
      <c r="MX578" s="108"/>
      <c r="MY578" s="108"/>
      <c r="MZ578" s="108"/>
      <c r="NA578" s="108"/>
      <c r="NB578" s="108"/>
      <c r="NC578" s="108"/>
      <c r="ND578" s="108"/>
      <c r="NE578" s="108"/>
      <c r="NF578" s="108"/>
      <c r="NG578" s="108"/>
      <c r="NH578" s="108"/>
      <c r="NI578" s="108"/>
      <c r="NJ578" s="108"/>
      <c r="NK578" s="108"/>
      <c r="NL578" s="108"/>
      <c r="NM578" s="108"/>
      <c r="NN578" s="108"/>
      <c r="NO578" s="108"/>
      <c r="NP578" s="108"/>
      <c r="NQ578" s="108"/>
      <c r="NR578" s="108"/>
      <c r="NS578" s="108"/>
      <c r="NT578" s="108"/>
      <c r="NU578" s="108"/>
      <c r="NV578" s="108"/>
      <c r="NW578" s="108"/>
      <c r="NX578" s="108"/>
      <c r="NY578" s="108"/>
      <c r="NZ578" s="108"/>
      <c r="OA578" s="108"/>
      <c r="OB578" s="108"/>
      <c r="OC578" s="108"/>
      <c r="OD578" s="108"/>
      <c r="OE578" s="108"/>
      <c r="OF578" s="108"/>
      <c r="OG578" s="108"/>
      <c r="OH578" s="108"/>
      <c r="OI578" s="108"/>
      <c r="OJ578" s="108"/>
      <c r="OK578" s="108"/>
      <c r="OL578" s="108"/>
      <c r="OM578" s="108"/>
      <c r="ON578" s="108"/>
      <c r="OO578" s="108"/>
      <c r="OP578" s="108"/>
      <c r="OQ578" s="108"/>
      <c r="OR578" s="108"/>
      <c r="OS578" s="108"/>
      <c r="OT578" s="108"/>
      <c r="OU578" s="108"/>
      <c r="OV578" s="108"/>
      <c r="OW578" s="108"/>
      <c r="OX578" s="108"/>
      <c r="OY578" s="108"/>
      <c r="OZ578" s="108"/>
      <c r="PA578" s="108"/>
      <c r="PB578" s="108"/>
      <c r="PC578" s="108"/>
      <c r="PD578" s="108"/>
      <c r="PE578" s="108"/>
      <c r="PF578" s="108"/>
      <c r="PG578" s="108"/>
      <c r="PH578" s="108"/>
      <c r="PI578" s="108"/>
      <c r="PJ578" s="108"/>
      <c r="PK578" s="108"/>
      <c r="PL578" s="108"/>
      <c r="PM578" s="108"/>
      <c r="PN578" s="108"/>
      <c r="PO578" s="108"/>
      <c r="PP578" s="108"/>
      <c r="PQ578" s="108"/>
      <c r="PR578" s="108"/>
      <c r="PS578" s="108"/>
      <c r="PT578" s="108"/>
      <c r="PU578" s="108"/>
      <c r="PV578" s="108"/>
      <c r="PW578" s="108"/>
      <c r="PX578" s="108"/>
      <c r="PY578" s="108"/>
      <c r="PZ578" s="108"/>
      <c r="QA578" s="108"/>
      <c r="QB578" s="108"/>
      <c r="QC578" s="108"/>
      <c r="QD578" s="108"/>
      <c r="QE578" s="108"/>
      <c r="QF578" s="108"/>
      <c r="QG578" s="108"/>
      <c r="QH578" s="108"/>
      <c r="QI578" s="108"/>
      <c r="QJ578" s="108"/>
      <c r="QK578" s="108"/>
      <c r="QL578" s="108"/>
      <c r="QM578" s="108"/>
      <c r="QN578" s="108"/>
      <c r="QO578" s="108"/>
      <c r="QP578" s="108"/>
      <c r="QQ578" s="108"/>
      <c r="QR578" s="108"/>
      <c r="QS578" s="108"/>
      <c r="QT578" s="108"/>
      <c r="QU578" s="108"/>
      <c r="QV578" s="108"/>
      <c r="QW578" s="108"/>
      <c r="QX578" s="108"/>
      <c r="QY578" s="108"/>
      <c r="QZ578" s="108"/>
      <c r="RA578" s="108"/>
      <c r="RB578" s="108"/>
      <c r="RC578" s="108"/>
      <c r="RD578" s="108"/>
      <c r="RE578" s="108"/>
      <c r="RF578" s="108"/>
      <c r="RG578" s="108"/>
      <c r="RH578" s="108"/>
      <c r="RI578" s="108"/>
      <c r="RJ578" s="108"/>
      <c r="RK578" s="108"/>
      <c r="RL578" s="108"/>
      <c r="RM578" s="108"/>
      <c r="RN578" s="108"/>
      <c r="RO578" s="108"/>
      <c r="RP578" s="108"/>
      <c r="RQ578" s="108"/>
      <c r="RR578" s="108"/>
      <c r="RS578" s="108"/>
      <c r="RT578" s="108"/>
      <c r="RU578" s="108"/>
      <c r="RV578" s="108"/>
      <c r="RW578" s="108"/>
      <c r="RX578" s="108"/>
      <c r="RY578" s="108"/>
      <c r="RZ578" s="108"/>
      <c r="SA578" s="108"/>
      <c r="SB578" s="108"/>
      <c r="SC578" s="108"/>
      <c r="SD578" s="108"/>
      <c r="SE578" s="108"/>
      <c r="SF578" s="108"/>
      <c r="SG578" s="108"/>
      <c r="SH578" s="108"/>
      <c r="SI578" s="108"/>
      <c r="SJ578" s="108"/>
      <c r="SK578" s="108"/>
      <c r="SL578" s="108"/>
      <c r="SM578" s="108"/>
      <c r="SN578" s="108"/>
      <c r="SO578" s="108"/>
      <c r="SP578" s="108"/>
      <c r="SQ578" s="108"/>
      <c r="SR578" s="108"/>
      <c r="SS578" s="108"/>
      <c r="ST578" s="108"/>
      <c r="SU578" s="108"/>
      <c r="SV578" s="108"/>
      <c r="SW578" s="108"/>
      <c r="SX578" s="108"/>
      <c r="SY578" s="108"/>
      <c r="SZ578" s="108"/>
      <c r="TA578" s="108"/>
      <c r="TB578" s="108"/>
      <c r="TC578" s="108"/>
      <c r="TD578" s="108"/>
      <c r="TE578" s="108"/>
      <c r="TF578" s="108"/>
      <c r="TG578" s="108"/>
      <c r="TH578" s="108"/>
      <c r="TI578" s="108"/>
      <c r="TJ578" s="108"/>
      <c r="TK578" s="108"/>
      <c r="TL578" s="108"/>
      <c r="TM578" s="108"/>
      <c r="TN578" s="108"/>
      <c r="TO578" s="108"/>
      <c r="TP578" s="108"/>
      <c r="TQ578" s="108"/>
      <c r="TR578" s="108"/>
      <c r="TS578" s="108"/>
      <c r="TT578" s="108"/>
      <c r="TU578" s="108"/>
      <c r="TV578" s="108"/>
      <c r="TW578" s="108"/>
      <c r="TX578" s="108"/>
      <c r="TY578" s="108"/>
      <c r="TZ578" s="108"/>
      <c r="UA578" s="108"/>
      <c r="UB578" s="108"/>
      <c r="UC578" s="108"/>
      <c r="UD578" s="108"/>
      <c r="UE578" s="108"/>
      <c r="UF578" s="108"/>
      <c r="UG578" s="108"/>
      <c r="UH578" s="108"/>
      <c r="UI578" s="108"/>
      <c r="UJ578" s="108"/>
      <c r="UK578" s="108"/>
      <c r="UL578" s="108"/>
      <c r="UM578" s="108"/>
      <c r="UN578" s="108"/>
      <c r="UO578" s="108"/>
      <c r="UP578" s="108"/>
      <c r="UQ578" s="108"/>
      <c r="UR578" s="108"/>
      <c r="US578" s="108"/>
      <c r="UT578" s="108"/>
      <c r="UU578" s="108"/>
      <c r="UV578" s="108"/>
      <c r="UW578" s="108"/>
      <c r="UX578" s="108"/>
      <c r="UY578" s="108"/>
      <c r="UZ578" s="108"/>
      <c r="VA578" s="108"/>
      <c r="VB578" s="108"/>
      <c r="VC578" s="108"/>
      <c r="VD578" s="108"/>
      <c r="VE578" s="108"/>
      <c r="VF578" s="108"/>
      <c r="VG578" s="108"/>
      <c r="VH578" s="108"/>
      <c r="VI578" s="108"/>
      <c r="VJ578" s="108"/>
      <c r="VK578" s="108"/>
      <c r="VL578" s="108"/>
      <c r="VM578" s="108"/>
      <c r="VN578" s="108"/>
      <c r="VO578" s="108"/>
      <c r="VP578" s="108"/>
      <c r="VQ578" s="108"/>
      <c r="VR578" s="108"/>
      <c r="VS578" s="108"/>
      <c r="VT578" s="108"/>
      <c r="VU578" s="108"/>
      <c r="VV578" s="108"/>
      <c r="VW578" s="108"/>
      <c r="VX578" s="108"/>
      <c r="VY578" s="108"/>
      <c r="VZ578" s="108"/>
      <c r="WA578" s="108"/>
      <c r="WB578" s="108"/>
      <c r="WC578" s="108"/>
      <c r="WD578" s="108"/>
      <c r="WE578" s="108"/>
      <c r="WF578" s="108"/>
      <c r="WG578" s="108"/>
      <c r="WH578" s="108"/>
      <c r="WI578" s="108"/>
      <c r="WJ578" s="108"/>
      <c r="WK578" s="108"/>
      <c r="WL578" s="108"/>
      <c r="WM578" s="108"/>
      <c r="WN578" s="108"/>
      <c r="WO578" s="108"/>
      <c r="WP578" s="108"/>
      <c r="WQ578" s="108"/>
      <c r="WR578" s="108"/>
      <c r="WS578" s="108"/>
      <c r="WT578" s="108"/>
      <c r="WU578" s="108"/>
      <c r="WV578" s="108"/>
      <c r="WW578" s="108"/>
      <c r="WX578" s="108"/>
      <c r="WY578" s="108"/>
      <c r="WZ578" s="108"/>
      <c r="XA578" s="108"/>
      <c r="XB578" s="108"/>
      <c r="XC578" s="108"/>
      <c r="XD578" s="108"/>
      <c r="XE578" s="108"/>
      <c r="XF578" s="108"/>
      <c r="XG578" s="108"/>
      <c r="XH578" s="108"/>
      <c r="XI578" s="108"/>
      <c r="XJ578" s="108"/>
      <c r="XK578" s="108"/>
      <c r="XL578" s="108"/>
      <c r="XM578" s="108"/>
      <c r="XN578" s="108"/>
      <c r="XO578" s="108"/>
      <c r="XP578" s="108"/>
      <c r="XQ578" s="108"/>
      <c r="XR578" s="108"/>
      <c r="XS578" s="108"/>
      <c r="XT578" s="108"/>
      <c r="XU578" s="108"/>
      <c r="XV578" s="108"/>
      <c r="XW578" s="108"/>
      <c r="XX578" s="108"/>
      <c r="XY578" s="108"/>
      <c r="XZ578" s="108"/>
      <c r="YA578" s="108"/>
      <c r="YB578" s="108"/>
      <c r="YC578" s="108"/>
      <c r="YD578" s="108"/>
      <c r="YE578" s="108"/>
      <c r="YF578" s="108"/>
      <c r="YG578" s="108"/>
      <c r="YH578" s="108"/>
      <c r="YI578" s="108"/>
      <c r="YJ578" s="108"/>
      <c r="YK578" s="108"/>
      <c r="YL578" s="108"/>
      <c r="YM578" s="108"/>
      <c r="YN578" s="108"/>
      <c r="YO578" s="108"/>
      <c r="YP578" s="108"/>
      <c r="YQ578" s="108"/>
      <c r="YR578" s="108"/>
      <c r="YS578" s="108"/>
      <c r="YT578" s="108"/>
      <c r="YU578" s="108"/>
      <c r="YV578" s="108"/>
      <c r="YW578" s="108"/>
      <c r="YX578" s="108"/>
      <c r="YY578" s="108"/>
      <c r="YZ578" s="108"/>
      <c r="ZA578" s="108"/>
      <c r="ZB578" s="108"/>
      <c r="ZC578" s="108"/>
      <c r="ZD578" s="108"/>
      <c r="ZE578" s="108"/>
      <c r="ZF578" s="108"/>
      <c r="ZG578" s="108"/>
      <c r="ZH578" s="108"/>
      <c r="ZI578" s="108"/>
      <c r="ZJ578" s="108"/>
      <c r="ZK578" s="108"/>
      <c r="ZL578" s="108"/>
      <c r="ZM578" s="108"/>
      <c r="ZN578" s="108"/>
      <c r="ZO578" s="108"/>
      <c r="ZP578" s="108"/>
      <c r="ZQ578" s="108"/>
      <c r="ZR578" s="108"/>
      <c r="ZS578" s="108"/>
      <c r="ZT578" s="108"/>
      <c r="ZU578" s="108"/>
      <c r="ZV578" s="108"/>
      <c r="ZW578" s="108"/>
      <c r="ZX578" s="108"/>
      <c r="ZY578" s="108"/>
      <c r="ZZ578" s="108"/>
      <c r="AAA578" s="108"/>
      <c r="AAB578" s="108"/>
      <c r="AAC578" s="108"/>
      <c r="AAD578" s="108"/>
      <c r="AAE578" s="108"/>
      <c r="AAF578" s="108"/>
      <c r="AAG578" s="108"/>
      <c r="AAH578" s="108"/>
      <c r="AAI578" s="108"/>
      <c r="AAJ578" s="108"/>
      <c r="AAK578" s="108"/>
      <c r="AAL578" s="108"/>
      <c r="AAM578" s="108"/>
      <c r="AAN578" s="108"/>
      <c r="AAO578" s="108"/>
      <c r="AAP578" s="108"/>
      <c r="AAQ578" s="108"/>
      <c r="AAR578" s="108"/>
      <c r="AAS578" s="108"/>
      <c r="AAT578" s="108"/>
      <c r="AAU578" s="108"/>
      <c r="AAV578" s="108"/>
      <c r="AAW578" s="108"/>
      <c r="AAX578" s="108"/>
      <c r="AAY578" s="108"/>
      <c r="AAZ578" s="108"/>
      <c r="ABA578" s="108"/>
      <c r="ABB578" s="108"/>
      <c r="ABC578" s="108"/>
      <c r="ABD578" s="108"/>
      <c r="ABE578" s="108"/>
      <c r="ABF578" s="108"/>
      <c r="ABG578" s="108"/>
      <c r="ABH578" s="108"/>
      <c r="ABI578" s="108"/>
      <c r="ABJ578" s="108"/>
      <c r="ABK578" s="108"/>
      <c r="ABL578" s="108"/>
      <c r="ABM578" s="108"/>
      <c r="ABN578" s="108"/>
      <c r="ABO578" s="108"/>
      <c r="ABP578" s="108"/>
      <c r="ABQ578" s="108"/>
      <c r="ABR578" s="108"/>
      <c r="ABS578" s="108"/>
      <c r="ABT578" s="108"/>
      <c r="ABU578" s="108"/>
      <c r="ABV578" s="108"/>
      <c r="ABW578" s="108"/>
      <c r="ABX578" s="108"/>
      <c r="ABY578" s="108"/>
      <c r="ABZ578" s="108"/>
      <c r="ACA578" s="108"/>
      <c r="ACB578" s="108"/>
      <c r="ACC578" s="108"/>
      <c r="ACD578" s="108"/>
      <c r="ACE578" s="108"/>
      <c r="ACF578" s="108"/>
      <c r="ACG578" s="108"/>
      <c r="ACH578" s="108"/>
      <c r="ACI578" s="108"/>
      <c r="ACJ578" s="108"/>
      <c r="ACK578" s="108"/>
      <c r="ACL578" s="108"/>
      <c r="ACM578" s="108"/>
      <c r="ACN578" s="108"/>
      <c r="ACO578" s="108"/>
      <c r="ACP578" s="108"/>
      <c r="ACQ578" s="108"/>
      <c r="ACR578" s="108"/>
      <c r="ACS578" s="108"/>
      <c r="ACT578" s="108"/>
      <c r="ACU578" s="108"/>
      <c r="ACV578" s="108"/>
      <c r="ACW578" s="108"/>
      <c r="ACX578" s="108"/>
      <c r="ACY578" s="108"/>
      <c r="ACZ578" s="108"/>
      <c r="ADA578" s="108"/>
      <c r="ADB578" s="108"/>
      <c r="ADC578" s="108"/>
      <c r="ADD578" s="108"/>
      <c r="ADE578" s="108"/>
      <c r="ADF578" s="108"/>
      <c r="ADG578" s="108"/>
      <c r="ADH578" s="108"/>
      <c r="ADI578" s="108"/>
      <c r="ADJ578" s="108"/>
      <c r="ADK578" s="108"/>
      <c r="ADL578" s="108"/>
      <c r="ADM578" s="108"/>
      <c r="ADN578" s="108"/>
      <c r="ADO578" s="108"/>
      <c r="ADP578" s="108"/>
      <c r="ADQ578" s="108"/>
      <c r="ADR578" s="108"/>
      <c r="ADS578" s="108"/>
      <c r="ADT578" s="108"/>
      <c r="ADU578" s="108"/>
      <c r="ADV578" s="108"/>
      <c r="ADW578" s="108"/>
      <c r="ADX578" s="108"/>
      <c r="ADY578" s="108"/>
      <c r="ADZ578" s="108"/>
      <c r="AEA578" s="108"/>
      <c r="AEB578" s="108"/>
      <c r="AEC578" s="108"/>
      <c r="AED578" s="108"/>
      <c r="AEE578" s="108"/>
      <c r="AEF578" s="108"/>
      <c r="AEG578" s="108"/>
      <c r="AEH578" s="108"/>
      <c r="AEI578" s="108"/>
      <c r="AEJ578" s="108"/>
      <c r="AEK578" s="108"/>
      <c r="AEL578" s="108"/>
      <c r="AEM578" s="108"/>
      <c r="AEN578" s="108"/>
      <c r="AEO578" s="108"/>
      <c r="AEP578" s="108"/>
      <c r="AEQ578" s="108"/>
      <c r="AER578" s="108"/>
      <c r="AES578" s="108"/>
      <c r="AET578" s="108"/>
      <c r="AEU578" s="108"/>
      <c r="AEV578" s="108"/>
      <c r="AEW578" s="108"/>
      <c r="AEX578" s="108"/>
      <c r="AEY578" s="108"/>
      <c r="AEZ578" s="108"/>
      <c r="AFA578" s="108"/>
      <c r="AFB578" s="108"/>
      <c r="AFC578" s="108"/>
      <c r="AFD578" s="108"/>
      <c r="AFE578" s="108"/>
      <c r="AFF578" s="108"/>
      <c r="AFG578" s="108"/>
      <c r="AFH578" s="108"/>
      <c r="AFI578" s="108"/>
      <c r="AFJ578" s="108"/>
      <c r="AFK578" s="108"/>
      <c r="AFL578" s="108"/>
      <c r="AFM578" s="108"/>
      <c r="AFN578" s="108"/>
      <c r="AFO578" s="108"/>
      <c r="AFP578" s="108"/>
      <c r="AFQ578" s="108"/>
      <c r="AFR578" s="108"/>
      <c r="AFS578" s="108"/>
      <c r="AFT578" s="108"/>
      <c r="AFU578" s="108"/>
      <c r="AFV578" s="108"/>
      <c r="AFW578" s="108"/>
      <c r="AFX578" s="108"/>
      <c r="AFY578" s="108"/>
      <c r="AFZ578" s="108"/>
      <c r="AGA578" s="108"/>
      <c r="AGB578" s="108"/>
      <c r="AGC578" s="108"/>
      <c r="AGD578" s="108"/>
      <c r="AGE578" s="108"/>
      <c r="AGF578" s="108"/>
      <c r="AGG578" s="108"/>
      <c r="AGH578" s="108"/>
      <c r="AGI578" s="108"/>
      <c r="AGJ578" s="108"/>
      <c r="AGK578" s="108"/>
      <c r="AGL578" s="108"/>
      <c r="AGM578" s="108"/>
      <c r="AGN578" s="108"/>
      <c r="AGO578" s="108"/>
      <c r="AGP578" s="108"/>
      <c r="AGQ578" s="108"/>
      <c r="AGR578" s="108"/>
      <c r="AGS578" s="108"/>
      <c r="AGT578" s="108"/>
      <c r="AGU578" s="108"/>
      <c r="AGV578" s="108"/>
      <c r="AGW578" s="108"/>
      <c r="AGX578" s="108"/>
      <c r="AGY578" s="108"/>
      <c r="AGZ578" s="108"/>
      <c r="AHA578" s="108"/>
      <c r="AHB578" s="108"/>
      <c r="AHC578" s="108"/>
      <c r="AHD578" s="108"/>
      <c r="AHE578" s="108"/>
      <c r="AHF578" s="108"/>
      <c r="AHG578" s="108"/>
      <c r="AHH578" s="108"/>
      <c r="AHI578" s="108"/>
      <c r="AHJ578" s="108"/>
      <c r="AHK578" s="108"/>
      <c r="AHL578" s="108"/>
      <c r="AHM578" s="108"/>
      <c r="AHN578" s="108"/>
      <c r="AHO578" s="108"/>
      <c r="AHP578" s="108"/>
      <c r="AHQ578" s="108"/>
      <c r="AHR578" s="108"/>
      <c r="AHS578" s="108"/>
      <c r="AHT578" s="108"/>
      <c r="AHU578" s="108"/>
      <c r="AHV578" s="108"/>
      <c r="AHW578" s="108"/>
      <c r="AHX578" s="108"/>
      <c r="AHY578" s="108"/>
      <c r="AHZ578" s="108"/>
      <c r="AIA578" s="108"/>
      <c r="AIB578" s="108"/>
      <c r="AIC578" s="108"/>
      <c r="AID578" s="108"/>
      <c r="AIE578" s="108"/>
      <c r="AIF578" s="108"/>
      <c r="AIG578" s="108"/>
      <c r="AIH578" s="108"/>
      <c r="AII578" s="108"/>
      <c r="AIJ578" s="108"/>
      <c r="AIK578" s="108"/>
      <c r="AIL578" s="108"/>
      <c r="AIM578" s="108"/>
      <c r="AIN578" s="108"/>
      <c r="AIO578" s="108"/>
      <c r="AIP578" s="108"/>
      <c r="AIQ578" s="108"/>
      <c r="AIR578" s="108"/>
      <c r="AIS578" s="108"/>
      <c r="AIT578" s="108"/>
      <c r="AIU578" s="108"/>
      <c r="AIV578" s="108"/>
      <c r="AIW578" s="108"/>
      <c r="AIX578" s="108"/>
      <c r="AIY578" s="108"/>
      <c r="AIZ578" s="108"/>
      <c r="AJA578" s="108"/>
      <c r="AJB578" s="108"/>
      <c r="AJC578" s="108"/>
      <c r="AJD578" s="108"/>
      <c r="AJE578" s="108"/>
      <c r="AJF578" s="108"/>
      <c r="AJG578" s="108"/>
      <c r="AJH578" s="108"/>
      <c r="AJI578" s="108"/>
      <c r="AJJ578" s="108"/>
      <c r="AJK578" s="108"/>
      <c r="AJL578" s="108"/>
      <c r="AJM578" s="108"/>
      <c r="AJN578" s="108"/>
      <c r="AJO578" s="108"/>
      <c r="AJP578" s="108"/>
      <c r="AJQ578" s="108"/>
      <c r="AJR578" s="108"/>
      <c r="AJS578" s="108"/>
      <c r="AJT578" s="108"/>
      <c r="AJU578" s="108"/>
      <c r="AJV578" s="108"/>
      <c r="AJW578" s="108"/>
      <c r="AJX578" s="108"/>
      <c r="AJY578" s="108"/>
      <c r="AJZ578" s="108"/>
      <c r="AKA578" s="108"/>
      <c r="AKB578" s="108"/>
      <c r="AKC578" s="108"/>
      <c r="AKD578" s="108"/>
      <c r="AKE578" s="108"/>
      <c r="AKF578" s="108"/>
      <c r="AKG578" s="108"/>
      <c r="AKH578" s="108"/>
      <c r="AKI578" s="108"/>
      <c r="AKJ578" s="108"/>
      <c r="AKK578" s="108"/>
      <c r="AKL578" s="108"/>
      <c r="AKM578" s="108"/>
      <c r="AKN578" s="108"/>
      <c r="AKO578" s="108"/>
      <c r="AKP578" s="108"/>
      <c r="AKQ578" s="108"/>
      <c r="AKR578" s="108"/>
      <c r="AKS578" s="108"/>
      <c r="AKT578" s="108"/>
      <c r="AKU578" s="108"/>
      <c r="AKV578" s="108"/>
      <c r="AKW578" s="108"/>
      <c r="AKX578" s="108"/>
      <c r="AKY578" s="108"/>
      <c r="AKZ578" s="108"/>
      <c r="ALA578" s="108"/>
      <c r="ALB578" s="108"/>
      <c r="ALC578" s="108"/>
      <c r="ALD578" s="108"/>
      <c r="ALE578" s="108"/>
      <c r="ALF578" s="108"/>
      <c r="ALG578" s="108"/>
      <c r="ALH578" s="108"/>
      <c r="ALI578" s="108"/>
      <c r="ALJ578" s="108"/>
      <c r="ALK578" s="108"/>
      <c r="ALL578" s="108"/>
      <c r="ALM578" s="108"/>
      <c r="ALN578" s="108"/>
      <c r="ALO578" s="108"/>
      <c r="ALP578" s="108"/>
      <c r="ALQ578" s="108"/>
      <c r="ALR578" s="108"/>
      <c r="ALS578" s="108"/>
      <c r="ALT578" s="108"/>
      <c r="ALU578" s="108"/>
      <c r="ALV578" s="108"/>
      <c r="ALW578" s="108"/>
      <c r="ALX578" s="108"/>
      <c r="ALY578" s="108"/>
      <c r="ALZ578" s="108"/>
      <c r="AMA578" s="108"/>
      <c r="AMB578" s="108"/>
      <c r="AMC578" s="108"/>
      <c r="AMD578" s="108"/>
      <c r="AME578" s="108"/>
      <c r="AMF578" s="108"/>
      <c r="AMG578" s="108"/>
      <c r="AMH578" s="108"/>
      <c r="AMI578" s="108"/>
      <c r="AMJ578" s="108"/>
      <c r="AMK578" s="108"/>
      <c r="AML578" s="108"/>
      <c r="AMM578" s="108"/>
      <c r="AMN578" s="108"/>
      <c r="AMO578" s="108"/>
      <c r="AMP578" s="108"/>
      <c r="AMQ578" s="108"/>
      <c r="AMR578" s="108"/>
      <c r="AMS578" s="108"/>
      <c r="AMT578" s="108"/>
      <c r="AMU578" s="108"/>
      <c r="AMV578" s="108"/>
      <c r="AMW578" s="108"/>
      <c r="AMX578" s="108"/>
      <c r="AMY578" s="108"/>
      <c r="AMZ578" s="108"/>
      <c r="ANA578" s="108"/>
      <c r="ANB578" s="108"/>
      <c r="ANC578" s="108"/>
      <c r="AND578" s="108"/>
      <c r="ANE578" s="108"/>
      <c r="ANF578" s="108"/>
      <c r="ANG578" s="108"/>
      <c r="ANH578" s="108"/>
      <c r="ANI578" s="108"/>
      <c r="ANJ578" s="108"/>
      <c r="ANK578" s="108"/>
      <c r="ANL578" s="108"/>
      <c r="ANM578" s="108"/>
      <c r="ANN578" s="108"/>
      <c r="ANO578" s="108"/>
      <c r="ANP578" s="108"/>
      <c r="ANQ578" s="108"/>
      <c r="ANR578" s="108"/>
      <c r="ANS578" s="108"/>
      <c r="ANT578" s="108"/>
      <c r="ANU578" s="108"/>
      <c r="ANV578" s="108"/>
      <c r="ANW578" s="108"/>
      <c r="ANX578" s="108"/>
      <c r="ANY578" s="108"/>
      <c r="ANZ578" s="108"/>
      <c r="AOA578" s="108"/>
      <c r="AOB578" s="108"/>
      <c r="AOC578" s="108"/>
      <c r="AOD578" s="108"/>
      <c r="AOE578" s="108"/>
      <c r="AOF578" s="108"/>
      <c r="AOG578" s="108"/>
      <c r="AOH578" s="108"/>
      <c r="AOI578" s="108"/>
      <c r="AOJ578" s="108"/>
      <c r="AOK578" s="108"/>
      <c r="AOL578" s="108"/>
      <c r="AOM578" s="108"/>
      <c r="AON578" s="108"/>
      <c r="AOO578" s="108"/>
      <c r="AOP578" s="108"/>
      <c r="AOQ578" s="108"/>
      <c r="AOR578" s="108"/>
      <c r="AOS578" s="108"/>
      <c r="AOT578" s="108"/>
      <c r="AOU578" s="108"/>
      <c r="AOV578" s="108"/>
      <c r="AOW578" s="108"/>
      <c r="AOX578" s="108"/>
      <c r="AOY578" s="108"/>
      <c r="AOZ578" s="108"/>
      <c r="APA578" s="108"/>
      <c r="APB578" s="108"/>
      <c r="APC578" s="108"/>
      <c r="APD578" s="108"/>
      <c r="APE578" s="108"/>
      <c r="APF578" s="108"/>
      <c r="APG578" s="108"/>
      <c r="APH578" s="108"/>
      <c r="API578" s="108"/>
      <c r="APJ578" s="108"/>
      <c r="APK578" s="108"/>
      <c r="APL578" s="108"/>
      <c r="APM578" s="108"/>
      <c r="APN578" s="108"/>
      <c r="APO578" s="108"/>
      <c r="APP578" s="108"/>
      <c r="APQ578" s="108"/>
      <c r="APR578" s="108"/>
      <c r="APS578" s="108"/>
      <c r="APT578" s="108"/>
      <c r="APU578" s="108"/>
      <c r="APV578" s="108"/>
      <c r="APW578" s="108"/>
      <c r="APX578" s="108"/>
      <c r="APY578" s="108"/>
      <c r="APZ578" s="108"/>
      <c r="AQA578" s="108"/>
      <c r="AQB578" s="108"/>
      <c r="AQC578" s="108"/>
      <c r="AQD578" s="108"/>
      <c r="AQE578" s="108"/>
      <c r="AQF578" s="108"/>
      <c r="AQG578" s="108"/>
      <c r="AQH578" s="108"/>
      <c r="AQI578" s="108"/>
      <c r="AQJ578" s="108"/>
      <c r="AQK578" s="108"/>
      <c r="AQL578" s="108"/>
      <c r="AQM578" s="108"/>
      <c r="AQN578" s="108"/>
      <c r="AQO578" s="108"/>
      <c r="AQP578" s="108"/>
      <c r="AQQ578" s="108"/>
      <c r="AQR578" s="108"/>
      <c r="AQS578" s="108"/>
      <c r="AQT578" s="108"/>
      <c r="AQU578" s="108"/>
      <c r="AQV578" s="108"/>
      <c r="AQW578" s="108"/>
      <c r="AQX578" s="108"/>
      <c r="AQY578" s="108"/>
      <c r="AQZ578" s="108"/>
      <c r="ARA578" s="108"/>
      <c r="ARB578" s="108"/>
      <c r="ARC578" s="108"/>
      <c r="ARD578" s="108"/>
      <c r="ARE578" s="108"/>
      <c r="ARF578" s="108"/>
      <c r="ARG578" s="108"/>
      <c r="ARH578" s="108"/>
      <c r="ARI578" s="108"/>
      <c r="ARJ578" s="108"/>
      <c r="ARK578" s="108"/>
      <c r="ARL578" s="108"/>
      <c r="ARM578" s="108"/>
      <c r="ARN578" s="108"/>
      <c r="ARO578" s="108"/>
      <c r="ARP578" s="108"/>
      <c r="ARQ578" s="108"/>
      <c r="ARR578" s="108"/>
      <c r="ARS578" s="108"/>
      <c r="ART578" s="108"/>
      <c r="ARU578" s="108"/>
      <c r="ARV578" s="108"/>
      <c r="ARW578" s="108"/>
      <c r="ARX578" s="108"/>
      <c r="ARY578" s="108"/>
      <c r="ARZ578" s="108"/>
      <c r="ASA578" s="108"/>
      <c r="ASB578" s="108"/>
      <c r="ASC578" s="108"/>
      <c r="ASD578" s="108"/>
      <c r="ASE578" s="108"/>
      <c r="ASF578" s="108"/>
      <c r="ASG578" s="108"/>
      <c r="ASH578" s="108"/>
      <c r="ASI578" s="108"/>
      <c r="ASJ578" s="108"/>
      <c r="ASK578" s="108"/>
      <c r="ASL578" s="108"/>
      <c r="ASM578" s="108"/>
      <c r="ASN578" s="108"/>
      <c r="ASO578" s="108"/>
      <c r="ASP578" s="108"/>
      <c r="ASQ578" s="108"/>
      <c r="ASR578" s="108"/>
      <c r="ASS578" s="108"/>
      <c r="AST578" s="108"/>
      <c r="ASU578" s="108"/>
      <c r="ASV578" s="108"/>
      <c r="ASW578" s="108"/>
      <c r="ASX578" s="108"/>
      <c r="ASY578" s="108"/>
      <c r="ASZ578" s="108"/>
      <c r="ATA578" s="108"/>
      <c r="ATB578" s="108"/>
      <c r="ATC578" s="108"/>
      <c r="ATD578" s="108"/>
      <c r="ATE578" s="108"/>
      <c r="ATF578" s="108"/>
      <c r="ATG578" s="108"/>
      <c r="ATH578" s="108"/>
      <c r="ATI578" s="108"/>
      <c r="ATJ578" s="108"/>
      <c r="ATK578" s="108"/>
      <c r="ATL578" s="108"/>
      <c r="ATM578" s="108"/>
      <c r="ATN578" s="108"/>
      <c r="ATO578" s="108"/>
      <c r="ATP578" s="108"/>
      <c r="ATQ578" s="108"/>
      <c r="ATR578" s="108"/>
      <c r="ATS578" s="108"/>
      <c r="ATT578" s="108"/>
      <c r="ATU578" s="108"/>
      <c r="ATV578" s="108"/>
      <c r="ATW578" s="108"/>
      <c r="ATX578" s="108"/>
      <c r="ATY578" s="108"/>
      <c r="ATZ578" s="108"/>
      <c r="AUA578" s="108"/>
      <c r="AUB578" s="108"/>
      <c r="AUC578" s="108"/>
      <c r="AUD578" s="108"/>
      <c r="AUE578" s="108"/>
      <c r="AUF578" s="108"/>
      <c r="AUG578" s="108"/>
      <c r="AUH578" s="108"/>
      <c r="AUI578" s="108"/>
      <c r="AUJ578" s="108"/>
      <c r="AUK578" s="108"/>
      <c r="AUL578" s="108"/>
      <c r="AUM578" s="108"/>
      <c r="AUN578" s="108"/>
      <c r="AUO578" s="108"/>
      <c r="AUP578" s="108"/>
      <c r="AUQ578" s="108"/>
      <c r="AUR578" s="108"/>
      <c r="AUS578" s="108"/>
      <c r="AUT578" s="108"/>
      <c r="AUU578" s="108"/>
      <c r="AUV578" s="108"/>
      <c r="AUW578" s="108"/>
      <c r="AUX578" s="108"/>
      <c r="AUY578" s="108"/>
      <c r="AUZ578" s="108"/>
      <c r="AVA578" s="108"/>
      <c r="AVB578" s="108"/>
      <c r="AVC578" s="108"/>
      <c r="AVD578" s="108"/>
      <c r="AVE578" s="108"/>
      <c r="AVF578" s="108"/>
      <c r="AVG578" s="108"/>
      <c r="AVH578" s="108"/>
      <c r="AVI578" s="108"/>
      <c r="AVJ578" s="108"/>
      <c r="AVK578" s="108"/>
      <c r="AVL578" s="108"/>
      <c r="AVM578" s="108"/>
      <c r="AVN578" s="108"/>
      <c r="AVO578" s="108"/>
      <c r="AVP578" s="108"/>
      <c r="AVQ578" s="108"/>
      <c r="AVR578" s="108"/>
      <c r="AVS578" s="108"/>
      <c r="AVT578" s="108"/>
      <c r="AVU578" s="108"/>
      <c r="AVV578" s="108"/>
      <c r="AVW578" s="108"/>
      <c r="AVX578" s="108"/>
      <c r="AVY578" s="108"/>
      <c r="AVZ578" s="108"/>
      <c r="AWA578" s="108"/>
      <c r="AWB578" s="108"/>
      <c r="AWC578" s="108"/>
      <c r="AWD578" s="108"/>
      <c r="AWE578" s="108"/>
      <c r="AWF578" s="108"/>
      <c r="AWG578" s="108"/>
      <c r="AWH578" s="108"/>
      <c r="AWI578" s="108"/>
      <c r="AWJ578" s="108"/>
      <c r="AWK578" s="108"/>
      <c r="AWL578" s="108"/>
      <c r="AWM578" s="108"/>
      <c r="AWN578" s="108"/>
      <c r="AWO578" s="108"/>
      <c r="AWP578" s="108"/>
      <c r="AWQ578" s="108"/>
      <c r="AWR578" s="108"/>
      <c r="AWS578" s="108"/>
      <c r="AWT578" s="108"/>
      <c r="AWU578" s="108"/>
      <c r="AWV578" s="108"/>
      <c r="AWW578" s="108"/>
      <c r="AWX578" s="108"/>
      <c r="AWY578" s="108"/>
      <c r="AWZ578" s="108"/>
      <c r="AXA578" s="108"/>
      <c r="AXB578" s="108"/>
      <c r="AXC578" s="108"/>
      <c r="AXD578" s="108"/>
      <c r="AXE578" s="108"/>
      <c r="AXF578" s="108"/>
      <c r="AXG578" s="108"/>
      <c r="AXH578" s="108"/>
      <c r="AXI578" s="108"/>
      <c r="AXJ578" s="108"/>
      <c r="AXK578" s="108"/>
      <c r="AXL578" s="108"/>
      <c r="AXM578" s="108"/>
      <c r="AXN578" s="108"/>
      <c r="AXO578" s="108"/>
      <c r="AXP578" s="108"/>
      <c r="AXQ578" s="108"/>
      <c r="AXR578" s="108"/>
      <c r="AXS578" s="108"/>
      <c r="AXT578" s="108"/>
      <c r="AXU578" s="108"/>
      <c r="AXV578" s="108"/>
      <c r="AXW578" s="108"/>
      <c r="AXX578" s="108"/>
      <c r="AXY578" s="108"/>
      <c r="AXZ578" s="108"/>
      <c r="AYA578" s="108"/>
      <c r="AYB578" s="108"/>
      <c r="AYC578" s="108"/>
      <c r="AYD578" s="108"/>
      <c r="AYE578" s="108"/>
      <c r="AYF578" s="108"/>
      <c r="AYG578" s="108"/>
      <c r="AYH578" s="108"/>
      <c r="AYI578" s="108"/>
      <c r="AYJ578" s="108"/>
      <c r="AYK578" s="108"/>
      <c r="AYL578" s="108"/>
      <c r="AYM578" s="108"/>
      <c r="AYN578" s="108"/>
      <c r="AYO578" s="108"/>
      <c r="AYP578" s="108"/>
      <c r="AYQ578" s="108"/>
      <c r="AYR578" s="108"/>
      <c r="AYS578" s="108"/>
      <c r="AYT578" s="108"/>
      <c r="AYU578" s="108"/>
      <c r="AYV578" s="108"/>
      <c r="AYW578" s="108"/>
      <c r="AYX578" s="108"/>
      <c r="AYY578" s="108"/>
      <c r="AYZ578" s="108"/>
      <c r="AZA578" s="108"/>
      <c r="AZB578" s="108"/>
      <c r="AZC578" s="108"/>
      <c r="AZD578" s="108"/>
      <c r="AZE578" s="108"/>
      <c r="AZF578" s="108"/>
      <c r="AZG578" s="108"/>
      <c r="AZH578" s="108"/>
      <c r="AZI578" s="108"/>
      <c r="AZJ578" s="108"/>
      <c r="AZK578" s="108"/>
      <c r="AZL578" s="108"/>
      <c r="AZM578" s="108"/>
      <c r="AZN578" s="108"/>
      <c r="AZO578" s="108"/>
      <c r="AZP578" s="108"/>
      <c r="AZQ578" s="108"/>
      <c r="AZR578" s="108"/>
      <c r="AZS578" s="108"/>
      <c r="AZT578" s="108"/>
      <c r="AZU578" s="108"/>
      <c r="AZV578" s="108"/>
      <c r="AZW578" s="108"/>
      <c r="AZX578" s="108"/>
      <c r="AZY578" s="108"/>
      <c r="AZZ578" s="108"/>
      <c r="BAA578" s="108"/>
      <c r="BAB578" s="108"/>
      <c r="BAC578" s="108"/>
      <c r="BAD578" s="108"/>
      <c r="BAE578" s="108"/>
      <c r="BAF578" s="108"/>
      <c r="BAG578" s="108"/>
      <c r="BAH578" s="108"/>
      <c r="BAI578" s="108"/>
      <c r="BAJ578" s="108"/>
      <c r="BAK578" s="108"/>
      <c r="BAL578" s="108"/>
      <c r="BAM578" s="108"/>
      <c r="BAN578" s="108"/>
      <c r="BAO578" s="108"/>
      <c r="BAP578" s="108"/>
      <c r="BAQ578" s="108"/>
      <c r="BAR578" s="108"/>
      <c r="BAS578" s="108"/>
      <c r="BAT578" s="108"/>
      <c r="BAU578" s="108"/>
      <c r="BAV578" s="108"/>
      <c r="BAW578" s="108"/>
      <c r="BAX578" s="108"/>
      <c r="BAY578" s="108"/>
      <c r="BAZ578" s="108"/>
      <c r="BBA578" s="108"/>
      <c r="BBB578" s="108"/>
      <c r="BBC578" s="108"/>
      <c r="BBD578" s="108"/>
      <c r="BBE578" s="108"/>
      <c r="BBF578" s="108"/>
      <c r="BBG578" s="108"/>
      <c r="BBH578" s="108"/>
      <c r="BBI578" s="108"/>
      <c r="BBJ578" s="108"/>
      <c r="BBK578" s="108"/>
      <c r="BBL578" s="108"/>
      <c r="BBM578" s="108"/>
      <c r="BBN578" s="108"/>
      <c r="BBO578" s="108"/>
      <c r="BBP578" s="108"/>
      <c r="BBQ578" s="108"/>
      <c r="BBR578" s="108"/>
      <c r="BBS578" s="108"/>
      <c r="BBT578" s="108"/>
      <c r="BBU578" s="108"/>
      <c r="BBV578" s="108"/>
      <c r="BBW578" s="108"/>
      <c r="BBX578" s="108"/>
      <c r="BBY578" s="108"/>
      <c r="BBZ578" s="108"/>
      <c r="BCA578" s="108"/>
      <c r="BCB578" s="108"/>
      <c r="BCC578" s="108"/>
      <c r="BCD578" s="108"/>
      <c r="BCE578" s="108"/>
      <c r="BCF578" s="108"/>
      <c r="BCG578" s="108"/>
      <c r="BCH578" s="108"/>
      <c r="BCI578" s="108"/>
      <c r="BCJ578" s="108"/>
      <c r="BCK578" s="108"/>
      <c r="BCL578" s="108"/>
      <c r="BCM578" s="108"/>
      <c r="BCN578" s="108"/>
      <c r="BCO578" s="108"/>
      <c r="BCP578" s="108"/>
      <c r="BCQ578" s="108"/>
      <c r="BCR578" s="108"/>
      <c r="BCS578" s="108"/>
      <c r="BCT578" s="108"/>
      <c r="BCU578" s="108"/>
      <c r="BCV578" s="108"/>
      <c r="BCW578" s="108"/>
      <c r="BCX578" s="108"/>
      <c r="BCY578" s="108"/>
      <c r="BCZ578" s="108"/>
      <c r="BDA578" s="108"/>
      <c r="BDB578" s="108"/>
      <c r="BDC578" s="108"/>
      <c r="BDD578" s="108"/>
      <c r="BDE578" s="108"/>
      <c r="BDF578" s="108"/>
      <c r="BDG578" s="108"/>
      <c r="BDH578" s="108"/>
      <c r="BDI578" s="108"/>
      <c r="BDJ578" s="108"/>
      <c r="BDK578" s="108"/>
      <c r="BDL578" s="108"/>
      <c r="BDM578" s="108"/>
      <c r="BDN578" s="108"/>
      <c r="BDO578" s="108"/>
      <c r="BDP578" s="108"/>
      <c r="BDQ578" s="108"/>
      <c r="BDR578" s="108"/>
      <c r="BDS578" s="108"/>
      <c r="BDT578" s="108"/>
      <c r="BDU578" s="108"/>
      <c r="BDV578" s="108"/>
      <c r="BDW578" s="108"/>
      <c r="BDX578" s="108"/>
      <c r="BDY578" s="108"/>
      <c r="BDZ578" s="108"/>
      <c r="BEA578" s="108"/>
      <c r="BEB578" s="108"/>
      <c r="BEC578" s="108"/>
      <c r="BED578" s="108"/>
      <c r="BEE578" s="108"/>
      <c r="BEF578" s="108"/>
      <c r="BEG578" s="108"/>
      <c r="BEH578" s="108"/>
      <c r="BEI578" s="108"/>
      <c r="BEJ578" s="108"/>
      <c r="BEK578" s="108"/>
      <c r="BEL578" s="108"/>
      <c r="BEM578" s="108"/>
      <c r="BEN578" s="108"/>
      <c r="BEO578" s="108"/>
      <c r="BEP578" s="108"/>
      <c r="BEQ578" s="108"/>
      <c r="BER578" s="108"/>
      <c r="BES578" s="108"/>
      <c r="BET578" s="108"/>
      <c r="BEU578" s="108"/>
      <c r="BEV578" s="108"/>
      <c r="BEW578" s="108"/>
      <c r="BEX578" s="108"/>
      <c r="BEY578" s="108"/>
      <c r="BEZ578" s="108"/>
      <c r="BFA578" s="108"/>
      <c r="BFB578" s="108"/>
      <c r="BFC578" s="108"/>
      <c r="BFD578" s="108"/>
      <c r="BFE578" s="108"/>
      <c r="BFF578" s="108"/>
      <c r="BFG578" s="108"/>
      <c r="BFH578" s="108"/>
      <c r="BFI578" s="108"/>
      <c r="BFJ578" s="108"/>
      <c r="BFK578" s="108"/>
      <c r="BFL578" s="108"/>
      <c r="BFM578" s="108"/>
      <c r="BFN578" s="108"/>
      <c r="BFO578" s="108"/>
      <c r="BFP578" s="108"/>
      <c r="BFQ578" s="108"/>
      <c r="BFR578" s="108"/>
      <c r="BFS578" s="108"/>
      <c r="BFT578" s="108"/>
      <c r="BFU578" s="108"/>
      <c r="BFV578" s="108"/>
      <c r="BFW578" s="108"/>
      <c r="BFX578" s="108"/>
      <c r="BFY578" s="108"/>
      <c r="BFZ578" s="108"/>
      <c r="BGA578" s="108"/>
      <c r="BGB578" s="108"/>
      <c r="BGC578" s="108"/>
      <c r="BGD578" s="108"/>
      <c r="BGE578" s="108"/>
      <c r="BGF578" s="108"/>
      <c r="BGG578" s="108"/>
      <c r="BGH578" s="108"/>
      <c r="BGI578" s="108"/>
      <c r="BGJ578" s="108"/>
      <c r="BGK578" s="108"/>
      <c r="BGL578" s="108"/>
      <c r="BGM578" s="108"/>
      <c r="BGN578" s="108"/>
      <c r="BGO578" s="108"/>
      <c r="BGP578" s="108"/>
      <c r="BGQ578" s="108"/>
      <c r="BGR578" s="108"/>
      <c r="BGS578" s="108"/>
      <c r="BGT578" s="108"/>
      <c r="BGU578" s="108"/>
      <c r="BGV578" s="108"/>
      <c r="BGW578" s="108"/>
      <c r="BGX578" s="108"/>
      <c r="BGY578" s="108"/>
      <c r="BGZ578" s="108"/>
      <c r="BHA578" s="108"/>
      <c r="BHB578" s="108"/>
      <c r="BHC578" s="108"/>
      <c r="BHD578" s="108"/>
      <c r="BHE578" s="108"/>
      <c r="BHF578" s="108"/>
      <c r="BHG578" s="108"/>
      <c r="BHH578" s="108"/>
      <c r="BHI578" s="108"/>
      <c r="BHJ578" s="108"/>
      <c r="BHK578" s="108"/>
      <c r="BHL578" s="108"/>
      <c r="BHM578" s="108"/>
      <c r="BHN578" s="108"/>
      <c r="BHO578" s="108"/>
      <c r="BHP578" s="108"/>
      <c r="BHQ578" s="108"/>
      <c r="BHR578" s="108"/>
      <c r="BHS578" s="108"/>
      <c r="BHT578" s="108"/>
      <c r="BHU578" s="108"/>
      <c r="BHV578" s="108"/>
      <c r="BHW578" s="108"/>
      <c r="BHX578" s="108"/>
      <c r="BHY578" s="108"/>
      <c r="BHZ578" s="108"/>
      <c r="BIA578" s="108"/>
      <c r="BIB578" s="108"/>
      <c r="BIC578" s="108"/>
      <c r="BID578" s="108"/>
      <c r="BIE578" s="108"/>
      <c r="BIF578" s="108"/>
      <c r="BIG578" s="108"/>
      <c r="BIH578" s="108"/>
      <c r="BII578" s="108"/>
      <c r="BIJ578" s="108"/>
      <c r="BIK578" s="108"/>
      <c r="BIL578" s="108"/>
      <c r="BIM578" s="108"/>
      <c r="BIN578" s="108"/>
      <c r="BIO578" s="108"/>
      <c r="BIP578" s="108"/>
      <c r="BIQ578" s="108"/>
      <c r="BIR578" s="108"/>
      <c r="BIS578" s="108"/>
      <c r="BIT578" s="108"/>
      <c r="BIU578" s="108"/>
      <c r="BIV578" s="108"/>
      <c r="BIW578" s="108"/>
      <c r="BIX578" s="108"/>
      <c r="BIY578" s="108"/>
      <c r="BIZ578" s="108"/>
      <c r="BJA578" s="108"/>
      <c r="BJB578" s="108"/>
      <c r="BJC578" s="108"/>
      <c r="BJD578" s="108"/>
      <c r="BJE578" s="108"/>
      <c r="BJF578" s="108"/>
      <c r="BJG578" s="108"/>
      <c r="BJH578" s="108"/>
      <c r="BJI578" s="108"/>
      <c r="BJJ578" s="108"/>
      <c r="BJK578" s="108"/>
      <c r="BJL578" s="108"/>
      <c r="BJM578" s="108"/>
      <c r="BJN578" s="108"/>
      <c r="BJO578" s="108"/>
      <c r="BJP578" s="108"/>
      <c r="BJQ578" s="108"/>
      <c r="BJR578" s="108"/>
      <c r="BJS578" s="108"/>
      <c r="BJT578" s="108"/>
      <c r="BJU578" s="108"/>
      <c r="BJV578" s="108"/>
      <c r="BJW578" s="108"/>
      <c r="BJX578" s="108"/>
      <c r="BJY578" s="108"/>
      <c r="BJZ578" s="108"/>
      <c r="BKA578" s="108"/>
      <c r="BKB578" s="108"/>
      <c r="BKC578" s="108"/>
      <c r="BKD578" s="108"/>
      <c r="BKE578" s="108"/>
      <c r="BKF578" s="108"/>
      <c r="BKG578" s="108"/>
      <c r="BKH578" s="108"/>
      <c r="BKI578" s="108"/>
      <c r="BKJ578" s="108"/>
      <c r="BKK578" s="108"/>
      <c r="BKL578" s="108"/>
      <c r="BKM578" s="108"/>
      <c r="BKN578" s="108"/>
      <c r="BKO578" s="108"/>
      <c r="BKP578" s="108"/>
      <c r="BKQ578" s="108"/>
      <c r="BKR578" s="108"/>
      <c r="BKS578" s="108"/>
      <c r="BKT578" s="108"/>
      <c r="BKU578" s="108"/>
      <c r="BKV578" s="108"/>
      <c r="BKW578" s="108"/>
      <c r="BKX578" s="108"/>
      <c r="BKY578" s="108"/>
      <c r="BKZ578" s="108"/>
      <c r="BLA578" s="108"/>
      <c r="BLB578" s="108"/>
      <c r="BLC578" s="108"/>
      <c r="BLD578" s="108"/>
      <c r="BLE578" s="108"/>
      <c r="BLF578" s="108"/>
      <c r="BLG578" s="108"/>
      <c r="BLH578" s="108"/>
      <c r="BLI578" s="108"/>
      <c r="BLJ578" s="108"/>
      <c r="BLK578" s="108"/>
      <c r="BLL578" s="108"/>
      <c r="BLM578" s="108"/>
      <c r="BLN578" s="108"/>
      <c r="BLO578" s="108"/>
      <c r="BLP578" s="108"/>
      <c r="BLQ578" s="108"/>
      <c r="BLR578" s="108"/>
      <c r="BLS578" s="108"/>
      <c r="BLT578" s="108"/>
      <c r="BLU578" s="108"/>
      <c r="BLV578" s="108"/>
      <c r="BLW578" s="108"/>
      <c r="BLX578" s="108"/>
      <c r="BLY578" s="108"/>
      <c r="BLZ578" s="108"/>
      <c r="BMA578" s="108"/>
      <c r="BMB578" s="108"/>
      <c r="BMC578" s="108"/>
      <c r="BMD578" s="108"/>
      <c r="BME578" s="108"/>
      <c r="BMF578" s="108"/>
      <c r="BMG578" s="108"/>
      <c r="BMH578" s="108"/>
      <c r="BMI578" s="108"/>
      <c r="BMJ578" s="108"/>
      <c r="BMK578" s="108"/>
      <c r="BML578" s="108"/>
      <c r="BMM578" s="108"/>
      <c r="BMN578" s="108"/>
      <c r="BMO578" s="108"/>
      <c r="BMP578" s="108"/>
      <c r="BMQ578" s="108"/>
      <c r="BMR578" s="108"/>
      <c r="BMS578" s="108"/>
      <c r="BMT578" s="108"/>
      <c r="BMU578" s="108"/>
      <c r="BMV578" s="108"/>
      <c r="BMW578" s="108"/>
      <c r="BMX578" s="108"/>
      <c r="BMY578" s="108"/>
      <c r="BMZ578" s="108"/>
      <c r="BNA578" s="108"/>
      <c r="BNB578" s="108"/>
      <c r="BNC578" s="108"/>
      <c r="BND578" s="108"/>
      <c r="BNE578" s="108"/>
      <c r="BNF578" s="108"/>
      <c r="BNG578" s="108"/>
      <c r="BNH578" s="108"/>
      <c r="BNI578" s="108"/>
      <c r="BNJ578" s="108"/>
      <c r="BNK578" s="108"/>
      <c r="BNL578" s="108"/>
      <c r="BNM578" s="108"/>
      <c r="BNN578" s="108"/>
      <c r="BNO578" s="108"/>
      <c r="BNP578" s="108"/>
      <c r="BNQ578" s="108"/>
      <c r="BNR578" s="108"/>
      <c r="BNS578" s="108"/>
      <c r="BNT578" s="108"/>
      <c r="BNU578" s="108"/>
      <c r="BNV578" s="108"/>
      <c r="BNW578" s="108"/>
      <c r="BNX578" s="108"/>
      <c r="BNY578" s="108"/>
      <c r="BNZ578" s="108"/>
      <c r="BOA578" s="108"/>
      <c r="BOB578" s="108"/>
      <c r="BOC578" s="108"/>
      <c r="BOD578" s="108"/>
      <c r="BOE578" s="108"/>
      <c r="BOF578" s="108"/>
      <c r="BOG578" s="108"/>
      <c r="BOH578" s="108"/>
      <c r="BOI578" s="108"/>
      <c r="BOJ578" s="108"/>
      <c r="BOK578" s="108"/>
      <c r="BOL578" s="108"/>
      <c r="BOM578" s="108"/>
      <c r="BON578" s="108"/>
      <c r="BOO578" s="108"/>
      <c r="BOP578" s="108"/>
      <c r="BOQ578" s="108"/>
      <c r="BOR578" s="108"/>
      <c r="BOS578" s="108"/>
      <c r="BOT578" s="108"/>
      <c r="BOU578" s="108"/>
      <c r="BOV578" s="108"/>
      <c r="BOW578" s="108"/>
      <c r="BOX578" s="108"/>
      <c r="BOY578" s="108"/>
      <c r="BOZ578" s="108"/>
      <c r="BPA578" s="108"/>
      <c r="BPB578" s="108"/>
      <c r="BPC578" s="108"/>
      <c r="BPD578" s="108"/>
      <c r="BPE578" s="108"/>
      <c r="BPF578" s="108"/>
      <c r="BPG578" s="108"/>
      <c r="BPH578" s="108"/>
      <c r="BPI578" s="108"/>
      <c r="BPJ578" s="108"/>
      <c r="BPK578" s="108"/>
      <c r="BPL578" s="108"/>
      <c r="BPM578" s="108"/>
      <c r="BPN578" s="108"/>
      <c r="BPO578" s="108"/>
      <c r="BPP578" s="108"/>
      <c r="BPQ578" s="108"/>
      <c r="BPR578" s="108"/>
      <c r="BPS578" s="108"/>
      <c r="BPT578" s="108"/>
      <c r="BPU578" s="108"/>
      <c r="BPV578" s="108"/>
      <c r="BPW578" s="108"/>
      <c r="BPX578" s="108"/>
      <c r="BPY578" s="108"/>
      <c r="BPZ578" s="108"/>
      <c r="BQA578" s="108"/>
      <c r="BQB578" s="108"/>
      <c r="BQC578" s="108"/>
      <c r="BQD578" s="108"/>
      <c r="BQE578" s="108"/>
      <c r="BQF578" s="108"/>
      <c r="BQG578" s="108"/>
      <c r="BQH578" s="108"/>
      <c r="BQI578" s="108"/>
      <c r="BQJ578" s="108"/>
      <c r="BQK578" s="108"/>
      <c r="BQL578" s="108"/>
      <c r="BQM578" s="108"/>
      <c r="BQN578" s="108"/>
      <c r="BQO578" s="108"/>
      <c r="BQP578" s="108"/>
      <c r="BQQ578" s="108"/>
      <c r="BQR578" s="108"/>
      <c r="BQS578" s="108"/>
      <c r="BQT578" s="108"/>
      <c r="BQU578" s="108"/>
      <c r="BQV578" s="108"/>
      <c r="BQW578" s="108"/>
      <c r="BQX578" s="108"/>
      <c r="BQY578" s="108"/>
      <c r="BQZ578" s="108"/>
      <c r="BRA578" s="108"/>
      <c r="BRB578" s="108"/>
      <c r="BRC578" s="108"/>
      <c r="BRD578" s="108"/>
      <c r="BRE578" s="108"/>
      <c r="BRF578" s="108"/>
      <c r="BRG578" s="108"/>
      <c r="BRH578" s="108"/>
      <c r="BRI578" s="108"/>
      <c r="BRJ578" s="108"/>
      <c r="BRK578" s="108"/>
      <c r="BRL578" s="108"/>
      <c r="BRM578" s="108"/>
      <c r="BRN578" s="108"/>
      <c r="BRO578" s="108"/>
      <c r="BRP578" s="108"/>
      <c r="BRQ578" s="108"/>
      <c r="BRR578" s="108"/>
      <c r="BRS578" s="108"/>
      <c r="BRT578" s="108"/>
      <c r="BRU578" s="108"/>
      <c r="BRV578" s="108"/>
      <c r="BRW578" s="108"/>
      <c r="BRX578" s="108"/>
      <c r="BRY578" s="108"/>
      <c r="BRZ578" s="108"/>
      <c r="BSA578" s="108"/>
      <c r="BSB578" s="108"/>
      <c r="BSC578" s="108"/>
      <c r="BSD578" s="108"/>
      <c r="BSE578" s="108"/>
      <c r="BSF578" s="108"/>
      <c r="BSG578" s="108"/>
      <c r="BSH578" s="108"/>
      <c r="BSI578" s="108"/>
      <c r="BSJ578" s="108"/>
      <c r="BSK578" s="108"/>
      <c r="BSL578" s="108"/>
      <c r="BSM578" s="108"/>
      <c r="BSN578" s="108"/>
      <c r="BSO578" s="108"/>
      <c r="BSP578" s="108"/>
      <c r="BSQ578" s="108"/>
      <c r="BSR578" s="108"/>
      <c r="BSS578" s="108"/>
      <c r="BST578" s="108"/>
      <c r="BSU578" s="108"/>
      <c r="BSV578" s="108"/>
      <c r="BSW578" s="108"/>
      <c r="BSX578" s="108"/>
      <c r="BSY578" s="108"/>
      <c r="BSZ578" s="108"/>
      <c r="BTA578" s="108"/>
      <c r="BTB578" s="108"/>
      <c r="BTC578" s="108"/>
      <c r="BTD578" s="108"/>
      <c r="BTE578" s="108"/>
      <c r="BTF578" s="108"/>
      <c r="BTG578" s="108"/>
      <c r="BTH578" s="108"/>
      <c r="BTI578" s="108"/>
      <c r="BTJ578" s="108"/>
      <c r="BTK578" s="108"/>
      <c r="BTL578" s="108"/>
      <c r="BTM578" s="108"/>
      <c r="BTN578" s="108"/>
      <c r="BTO578" s="108"/>
      <c r="BTP578" s="108"/>
      <c r="BTQ578" s="108"/>
      <c r="BTR578" s="108"/>
      <c r="BTS578" s="108"/>
      <c r="BTT578" s="108"/>
      <c r="BTU578" s="108"/>
      <c r="BTV578" s="108"/>
      <c r="BTW578" s="108"/>
      <c r="BTX578" s="108"/>
      <c r="BTY578" s="108"/>
      <c r="BTZ578" s="108"/>
      <c r="BUA578" s="108"/>
      <c r="BUB578" s="108"/>
      <c r="BUC578" s="108"/>
      <c r="BUD578" s="108"/>
      <c r="BUE578" s="108"/>
      <c r="BUF578" s="108"/>
      <c r="BUG578" s="108"/>
      <c r="BUH578" s="108"/>
      <c r="BUI578" s="108"/>
      <c r="BUJ578" s="108"/>
      <c r="BUK578" s="108"/>
      <c r="BUL578" s="108"/>
      <c r="BUM578" s="108"/>
      <c r="BUN578" s="108"/>
      <c r="BUO578" s="108"/>
      <c r="BUP578" s="108"/>
      <c r="BUQ578" s="108"/>
      <c r="BUR578" s="108"/>
      <c r="BUS578" s="108"/>
      <c r="BUT578" s="108"/>
      <c r="BUU578" s="108"/>
      <c r="BUV578" s="108"/>
      <c r="BUW578" s="108"/>
      <c r="BUX578" s="108"/>
      <c r="BUY578" s="108"/>
      <c r="BUZ578" s="108"/>
      <c r="BVA578" s="108"/>
      <c r="BVB578" s="108"/>
      <c r="BVC578" s="108"/>
      <c r="BVD578" s="108"/>
      <c r="BVE578" s="108"/>
      <c r="BVF578" s="108"/>
      <c r="BVG578" s="108"/>
      <c r="BVH578" s="108"/>
      <c r="BVI578" s="108"/>
      <c r="BVJ578" s="108"/>
      <c r="BVK578" s="108"/>
      <c r="BVL578" s="108"/>
      <c r="BVM578" s="108"/>
      <c r="BVN578" s="108"/>
      <c r="BVO578" s="108"/>
      <c r="BVP578" s="108"/>
      <c r="BVQ578" s="108"/>
      <c r="BVR578" s="108"/>
      <c r="BVS578" s="108"/>
      <c r="BVT578" s="108"/>
      <c r="BVU578" s="108"/>
      <c r="BVV578" s="108"/>
      <c r="BVW578" s="108"/>
      <c r="BVX578" s="108"/>
      <c r="BVY578" s="108"/>
      <c r="BVZ578" s="108"/>
      <c r="BWA578" s="108"/>
      <c r="BWB578" s="108"/>
      <c r="BWC578" s="108"/>
      <c r="BWD578" s="108"/>
      <c r="BWE578" s="108"/>
      <c r="BWF578" s="108"/>
      <c r="BWG578" s="108"/>
      <c r="BWH578" s="108"/>
      <c r="BWI578" s="108"/>
      <c r="BWJ578" s="108"/>
      <c r="BWK578" s="108"/>
      <c r="BWL578" s="108"/>
      <c r="BWM578" s="108"/>
      <c r="BWN578" s="108"/>
      <c r="BWO578" s="108"/>
      <c r="BWP578" s="108"/>
      <c r="BWQ578" s="108"/>
      <c r="BWR578" s="108"/>
      <c r="BWS578" s="108"/>
      <c r="BWT578" s="108"/>
      <c r="BWU578" s="108"/>
      <c r="BWV578" s="108"/>
      <c r="BWW578" s="108"/>
      <c r="BWX578" s="108"/>
      <c r="BWY578" s="108"/>
      <c r="BWZ578" s="108"/>
      <c r="BXA578" s="108"/>
      <c r="BXB578" s="108"/>
      <c r="BXC578" s="108"/>
      <c r="BXD578" s="108"/>
      <c r="BXE578" s="108"/>
      <c r="BXF578" s="108"/>
      <c r="BXG578" s="108"/>
      <c r="BXH578" s="108"/>
      <c r="BXI578" s="108"/>
      <c r="BXJ578" s="108"/>
      <c r="BXK578" s="108"/>
      <c r="BXL578" s="108"/>
      <c r="BXM578" s="108"/>
      <c r="BXN578" s="108"/>
      <c r="BXO578" s="108"/>
      <c r="BXP578" s="108"/>
      <c r="BXQ578" s="108"/>
      <c r="BXR578" s="108"/>
      <c r="BXS578" s="108"/>
      <c r="BXT578" s="108"/>
      <c r="BXU578" s="108"/>
      <c r="BXV578" s="108"/>
      <c r="BXW578" s="108"/>
      <c r="BXX578" s="108"/>
      <c r="BXY578" s="108"/>
      <c r="BXZ578" s="108"/>
      <c r="BYA578" s="108"/>
      <c r="BYB578" s="108"/>
      <c r="BYC578" s="108"/>
      <c r="BYD578" s="108"/>
      <c r="BYE578" s="108"/>
      <c r="BYF578" s="108"/>
      <c r="BYG578" s="108"/>
      <c r="BYH578" s="108"/>
      <c r="BYI578" s="108"/>
      <c r="BYJ578" s="108"/>
      <c r="BYK578" s="108"/>
      <c r="BYL578" s="108"/>
      <c r="BYM578" s="108"/>
      <c r="BYN578" s="108"/>
      <c r="BYO578" s="108"/>
      <c r="BYP578" s="108"/>
      <c r="BYQ578" s="108"/>
      <c r="BYR578" s="108"/>
      <c r="BYS578" s="108"/>
      <c r="BYT578" s="108"/>
      <c r="BYU578" s="108"/>
      <c r="BYV578" s="108"/>
      <c r="BYW578" s="108"/>
      <c r="BYX578" s="108"/>
      <c r="BYY578" s="108"/>
      <c r="BYZ578" s="108"/>
      <c r="BZA578" s="108"/>
      <c r="BZB578" s="108"/>
      <c r="BZC578" s="108"/>
      <c r="BZD578" s="108"/>
      <c r="BZE578" s="108"/>
      <c r="BZF578" s="108"/>
      <c r="BZG578" s="108"/>
      <c r="BZH578" s="108"/>
      <c r="BZI578" s="108"/>
      <c r="BZJ578" s="108"/>
      <c r="BZK578" s="108"/>
      <c r="BZL578" s="108"/>
      <c r="BZM578" s="108"/>
      <c r="BZN578" s="108"/>
      <c r="BZO578" s="108"/>
      <c r="BZP578" s="108"/>
      <c r="BZQ578" s="108"/>
      <c r="BZR578" s="108"/>
      <c r="BZS578" s="108"/>
      <c r="BZT578" s="108"/>
      <c r="BZU578" s="108"/>
      <c r="BZV578" s="108"/>
      <c r="BZW578" s="108"/>
      <c r="BZX578" s="108"/>
      <c r="BZY578" s="108"/>
      <c r="BZZ578" s="108"/>
      <c r="CAA578" s="108"/>
      <c r="CAB578" s="108"/>
      <c r="CAC578" s="108"/>
      <c r="CAD578" s="108"/>
      <c r="CAE578" s="108"/>
      <c r="CAF578" s="108"/>
      <c r="CAG578" s="108"/>
      <c r="CAH578" s="108"/>
      <c r="CAI578" s="108"/>
      <c r="CAJ578" s="108"/>
      <c r="CAK578" s="108"/>
      <c r="CAL578" s="108"/>
      <c r="CAM578" s="108"/>
      <c r="CAN578" s="108"/>
      <c r="CAO578" s="108"/>
      <c r="CAP578" s="108"/>
      <c r="CAQ578" s="108"/>
      <c r="CAR578" s="108"/>
      <c r="CAS578" s="108"/>
      <c r="CAT578" s="108"/>
      <c r="CAU578" s="108"/>
      <c r="CAV578" s="108"/>
      <c r="CAW578" s="108"/>
      <c r="CAX578" s="108"/>
      <c r="CAY578" s="108"/>
      <c r="CAZ578" s="108"/>
      <c r="CBA578" s="108"/>
      <c r="CBB578" s="108"/>
      <c r="CBC578" s="108"/>
      <c r="CBD578" s="108"/>
      <c r="CBE578" s="108"/>
      <c r="CBF578" s="108"/>
      <c r="CBG578" s="108"/>
      <c r="CBH578" s="108"/>
      <c r="CBI578" s="108"/>
      <c r="CBJ578" s="108"/>
      <c r="CBK578" s="108"/>
      <c r="CBL578" s="108"/>
      <c r="CBM578" s="108"/>
      <c r="CBN578" s="108"/>
      <c r="CBO578" s="108"/>
      <c r="CBP578" s="108"/>
      <c r="CBQ578" s="108"/>
      <c r="CBR578" s="108"/>
      <c r="CBS578" s="108"/>
      <c r="CBT578" s="108"/>
      <c r="CBU578" s="108"/>
      <c r="CBV578" s="108"/>
      <c r="CBW578" s="108"/>
      <c r="CBX578" s="108"/>
      <c r="CBY578" s="108"/>
      <c r="CBZ578" s="108"/>
      <c r="CCA578" s="108"/>
      <c r="CCB578" s="108"/>
      <c r="CCC578" s="108"/>
      <c r="CCD578" s="108"/>
      <c r="CCE578" s="108"/>
      <c r="CCF578" s="108"/>
      <c r="CCG578" s="108"/>
      <c r="CCH578" s="108"/>
      <c r="CCI578" s="108"/>
      <c r="CCJ578" s="108"/>
      <c r="CCK578" s="108"/>
      <c r="CCL578" s="108"/>
      <c r="CCM578" s="108"/>
      <c r="CCN578" s="108"/>
      <c r="CCO578" s="108"/>
      <c r="CCP578" s="108"/>
      <c r="CCQ578" s="108"/>
      <c r="CCR578" s="108"/>
      <c r="CCS578" s="108"/>
      <c r="CCT578" s="108"/>
      <c r="CCU578" s="108"/>
      <c r="CCV578" s="108"/>
      <c r="CCW578" s="108"/>
      <c r="CCX578" s="108"/>
      <c r="CCY578" s="108"/>
      <c r="CCZ578" s="108"/>
      <c r="CDA578" s="108"/>
      <c r="CDB578" s="108"/>
      <c r="CDC578" s="108"/>
      <c r="CDD578" s="108"/>
      <c r="CDE578" s="108"/>
      <c r="CDF578" s="108"/>
      <c r="CDG578" s="108"/>
      <c r="CDH578" s="108"/>
      <c r="CDI578" s="108"/>
      <c r="CDJ578" s="108"/>
      <c r="CDK578" s="108"/>
      <c r="CDL578" s="108"/>
      <c r="CDM578" s="108"/>
      <c r="CDN578" s="108"/>
      <c r="CDO578" s="108"/>
      <c r="CDP578" s="108"/>
      <c r="CDQ578" s="108"/>
      <c r="CDR578" s="108"/>
      <c r="CDS578" s="108"/>
      <c r="CDT578" s="108"/>
      <c r="CDU578" s="108"/>
      <c r="CDV578" s="108"/>
      <c r="CDW578" s="108"/>
      <c r="CDX578" s="108"/>
      <c r="CDY578" s="108"/>
      <c r="CDZ578" s="108"/>
      <c r="CEA578" s="108"/>
      <c r="CEB578" s="108"/>
      <c r="CEC578" s="108"/>
      <c r="CED578" s="108"/>
      <c r="CEE578" s="108"/>
      <c r="CEF578" s="108"/>
      <c r="CEG578" s="108"/>
      <c r="CEH578" s="108"/>
      <c r="CEI578" s="108"/>
      <c r="CEJ578" s="108"/>
      <c r="CEK578" s="108"/>
      <c r="CEL578" s="108"/>
      <c r="CEM578" s="108"/>
      <c r="CEN578" s="108"/>
      <c r="CEO578" s="108"/>
      <c r="CEP578" s="108"/>
      <c r="CEQ578" s="108"/>
      <c r="CER578" s="108"/>
      <c r="CES578" s="108"/>
      <c r="CET578" s="108"/>
      <c r="CEU578" s="108"/>
      <c r="CEV578" s="108"/>
      <c r="CEW578" s="108"/>
      <c r="CEX578" s="108"/>
      <c r="CEY578" s="108"/>
      <c r="CEZ578" s="108"/>
      <c r="CFA578" s="108"/>
      <c r="CFB578" s="108"/>
      <c r="CFC578" s="108"/>
      <c r="CFD578" s="108"/>
      <c r="CFE578" s="108"/>
      <c r="CFF578" s="108"/>
      <c r="CFG578" s="108"/>
      <c r="CFH578" s="108"/>
      <c r="CFI578" s="108"/>
      <c r="CFJ578" s="108"/>
      <c r="CFK578" s="108"/>
      <c r="CFL578" s="108"/>
      <c r="CFM578" s="108"/>
      <c r="CFN578" s="108"/>
      <c r="CFO578" s="108"/>
      <c r="CFP578" s="108"/>
      <c r="CFQ578" s="108"/>
      <c r="CFR578" s="108"/>
      <c r="CFS578" s="108"/>
      <c r="CFT578" s="108"/>
      <c r="CFU578" s="108"/>
      <c r="CFV578" s="108"/>
      <c r="CFW578" s="108"/>
      <c r="CFX578" s="108"/>
      <c r="CFY578" s="108"/>
      <c r="CFZ578" s="108"/>
      <c r="CGA578" s="108"/>
      <c r="CGB578" s="108"/>
      <c r="CGC578" s="108"/>
      <c r="CGD578" s="108"/>
      <c r="CGE578" s="108"/>
      <c r="CGF578" s="108"/>
      <c r="CGG578" s="108"/>
      <c r="CGH578" s="108"/>
      <c r="CGI578" s="108"/>
      <c r="CGJ578" s="108"/>
      <c r="CGK578" s="108"/>
      <c r="CGL578" s="108"/>
      <c r="CGM578" s="108"/>
      <c r="CGN578" s="108"/>
      <c r="CGO578" s="108"/>
      <c r="CGP578" s="108"/>
      <c r="CGQ578" s="108"/>
      <c r="CGR578" s="108"/>
      <c r="CGS578" s="108"/>
      <c r="CGT578" s="108"/>
      <c r="CGU578" s="108"/>
      <c r="CGV578" s="108"/>
      <c r="CGW578" s="108"/>
      <c r="CGX578" s="108"/>
      <c r="CGY578" s="108"/>
      <c r="CGZ578" s="108"/>
      <c r="CHA578" s="108"/>
      <c r="CHB578" s="108"/>
      <c r="CHC578" s="108"/>
      <c r="CHD578" s="108"/>
      <c r="CHE578" s="108"/>
      <c r="CHF578" s="108"/>
      <c r="CHG578" s="108"/>
      <c r="CHH578" s="108"/>
      <c r="CHI578" s="108"/>
      <c r="CHJ578" s="108"/>
      <c r="CHK578" s="108"/>
      <c r="CHL578" s="108"/>
      <c r="CHM578" s="108"/>
      <c r="CHN578" s="108"/>
      <c r="CHO578" s="108"/>
      <c r="CHP578" s="108"/>
      <c r="CHQ578" s="108"/>
      <c r="CHR578" s="108"/>
      <c r="CHS578" s="108"/>
      <c r="CHT578" s="108"/>
      <c r="CHU578" s="108"/>
      <c r="CHV578" s="108"/>
      <c r="CHW578" s="108"/>
      <c r="CHX578" s="108"/>
      <c r="CHY578" s="108"/>
      <c r="CHZ578" s="108"/>
      <c r="CIA578" s="108"/>
      <c r="CIB578" s="108"/>
      <c r="CIC578" s="108"/>
      <c r="CID578" s="108"/>
      <c r="CIE578" s="108"/>
      <c r="CIF578" s="108"/>
      <c r="CIG578" s="108"/>
      <c r="CIH578" s="108"/>
      <c r="CII578" s="108"/>
      <c r="CIJ578" s="108"/>
      <c r="CIK578" s="108"/>
      <c r="CIL578" s="108"/>
      <c r="CIM578" s="108"/>
      <c r="CIN578" s="108"/>
      <c r="CIO578" s="108"/>
      <c r="CIP578" s="108"/>
      <c r="CIQ578" s="108"/>
      <c r="CIR578" s="108"/>
      <c r="CIS578" s="108"/>
      <c r="CIT578" s="108"/>
      <c r="CIU578" s="108"/>
      <c r="CIV578" s="108"/>
      <c r="CIW578" s="108"/>
      <c r="CIX578" s="108"/>
      <c r="CIY578" s="108"/>
      <c r="CIZ578" s="108"/>
      <c r="CJA578" s="108"/>
      <c r="CJB578" s="108"/>
      <c r="CJC578" s="108"/>
      <c r="CJD578" s="108"/>
      <c r="CJE578" s="108"/>
      <c r="CJF578" s="108"/>
      <c r="CJG578" s="108"/>
      <c r="CJH578" s="108"/>
      <c r="CJI578" s="108"/>
      <c r="CJJ578" s="108"/>
      <c r="CJK578" s="108"/>
      <c r="CJL578" s="108"/>
      <c r="CJM578" s="108"/>
      <c r="CJN578" s="108"/>
      <c r="CJO578" s="108"/>
      <c r="CJP578" s="108"/>
      <c r="CJQ578" s="108"/>
      <c r="CJR578" s="108"/>
      <c r="CJS578" s="108"/>
      <c r="CJT578" s="108"/>
      <c r="CJU578" s="108"/>
      <c r="CJV578" s="108"/>
      <c r="CJW578" s="108"/>
      <c r="CJX578" s="108"/>
      <c r="CJY578" s="108"/>
      <c r="CJZ578" s="108"/>
      <c r="CKA578" s="108"/>
      <c r="CKB578" s="108"/>
      <c r="CKC578" s="108"/>
      <c r="CKD578" s="108"/>
      <c r="CKE578" s="108"/>
      <c r="CKF578" s="108"/>
      <c r="CKG578" s="108"/>
      <c r="CKH578" s="108"/>
      <c r="CKI578" s="108"/>
      <c r="CKJ578" s="108"/>
      <c r="CKK578" s="108"/>
      <c r="CKL578" s="108"/>
      <c r="CKM578" s="108"/>
      <c r="CKN578" s="108"/>
      <c r="CKO578" s="108"/>
      <c r="CKP578" s="108"/>
      <c r="CKQ578" s="108"/>
      <c r="CKR578" s="108"/>
      <c r="CKS578" s="108"/>
      <c r="CKT578" s="108"/>
      <c r="CKU578" s="108"/>
      <c r="CKV578" s="108"/>
      <c r="CKW578" s="108"/>
      <c r="CKX578" s="108"/>
      <c r="CKY578" s="108"/>
      <c r="CKZ578" s="108"/>
      <c r="CLA578" s="108"/>
      <c r="CLB578" s="108"/>
      <c r="CLC578" s="108"/>
      <c r="CLD578" s="108"/>
      <c r="CLE578" s="108"/>
      <c r="CLF578" s="108"/>
      <c r="CLG578" s="108"/>
      <c r="CLH578" s="108"/>
      <c r="CLI578" s="108"/>
      <c r="CLJ578" s="108"/>
      <c r="CLK578" s="108"/>
      <c r="CLL578" s="108"/>
      <c r="CLM578" s="108"/>
      <c r="CLN578" s="108"/>
      <c r="CLO578" s="108"/>
      <c r="CLP578" s="108"/>
      <c r="CLQ578" s="108"/>
      <c r="CLR578" s="108"/>
      <c r="CLS578" s="108"/>
      <c r="CLT578" s="108"/>
      <c r="CLU578" s="108"/>
      <c r="CLV578" s="108"/>
      <c r="CLW578" s="108"/>
      <c r="CLX578" s="108"/>
      <c r="CLY578" s="108"/>
      <c r="CLZ578" s="108"/>
      <c r="CMA578" s="108"/>
      <c r="CMB578" s="108"/>
      <c r="CMC578" s="108"/>
      <c r="CMD578" s="108"/>
      <c r="CME578" s="108"/>
      <c r="CMF578" s="108"/>
      <c r="CMG578" s="108"/>
      <c r="CMH578" s="108"/>
      <c r="CMI578" s="108"/>
      <c r="CMJ578" s="108"/>
      <c r="CMK578" s="108"/>
      <c r="CML578" s="108"/>
      <c r="CMM578" s="108"/>
      <c r="CMN578" s="108"/>
      <c r="CMO578" s="108"/>
      <c r="CMP578" s="108"/>
      <c r="CMQ578" s="108"/>
      <c r="CMR578" s="108"/>
      <c r="CMS578" s="108"/>
      <c r="CMT578" s="108"/>
      <c r="CMU578" s="108"/>
      <c r="CMV578" s="108"/>
      <c r="CMW578" s="108"/>
      <c r="CMX578" s="108"/>
      <c r="CMY578" s="108"/>
      <c r="CMZ578" s="108"/>
      <c r="CNA578" s="108"/>
      <c r="CNB578" s="108"/>
      <c r="CNC578" s="108"/>
      <c r="CND578" s="108"/>
      <c r="CNE578" s="108"/>
      <c r="CNF578" s="108"/>
      <c r="CNG578" s="108"/>
      <c r="CNH578" s="108"/>
      <c r="CNI578" s="108"/>
      <c r="CNJ578" s="108"/>
      <c r="CNK578" s="108"/>
      <c r="CNL578" s="108"/>
      <c r="CNM578" s="108"/>
      <c r="CNN578" s="108"/>
      <c r="CNO578" s="108"/>
      <c r="CNP578" s="108"/>
      <c r="CNQ578" s="108"/>
      <c r="CNR578" s="108"/>
      <c r="CNS578" s="108"/>
      <c r="CNT578" s="108"/>
      <c r="CNU578" s="108"/>
      <c r="CNV578" s="108"/>
      <c r="CNW578" s="108"/>
      <c r="CNX578" s="108"/>
      <c r="CNY578" s="108"/>
      <c r="CNZ578" s="108"/>
      <c r="COA578" s="108"/>
      <c r="COB578" s="108"/>
      <c r="COC578" s="108"/>
      <c r="COD578" s="108"/>
      <c r="COE578" s="108"/>
      <c r="COF578" s="108"/>
      <c r="COG578" s="108"/>
      <c r="COH578" s="108"/>
      <c r="COI578" s="108"/>
      <c r="COJ578" s="108"/>
      <c r="COK578" s="108"/>
      <c r="COL578" s="108"/>
      <c r="COM578" s="108"/>
      <c r="CON578" s="108"/>
      <c r="COO578" s="108"/>
      <c r="COP578" s="108"/>
      <c r="COQ578" s="108"/>
      <c r="COR578" s="108"/>
      <c r="COS578" s="108"/>
      <c r="COT578" s="108"/>
      <c r="COU578" s="108"/>
      <c r="COV578" s="108"/>
      <c r="COW578" s="108"/>
      <c r="COX578" s="108"/>
      <c r="COY578" s="108"/>
      <c r="COZ578" s="108"/>
      <c r="CPA578" s="108"/>
      <c r="CPB578" s="108"/>
      <c r="CPC578" s="108"/>
      <c r="CPD578" s="108"/>
      <c r="CPE578" s="108"/>
      <c r="CPF578" s="108"/>
      <c r="CPG578" s="108"/>
      <c r="CPH578" s="108"/>
      <c r="CPI578" s="108"/>
      <c r="CPJ578" s="108"/>
      <c r="CPK578" s="108"/>
      <c r="CPL578" s="108"/>
      <c r="CPM578" s="108"/>
      <c r="CPN578" s="108"/>
      <c r="CPO578" s="108"/>
      <c r="CPP578" s="108"/>
      <c r="CPQ578" s="108"/>
      <c r="CPR578" s="108"/>
      <c r="CPS578" s="108"/>
      <c r="CPT578" s="108"/>
      <c r="CPU578" s="108"/>
      <c r="CPV578" s="108"/>
      <c r="CPW578" s="108"/>
      <c r="CPX578" s="108"/>
      <c r="CPY578" s="108"/>
      <c r="CPZ578" s="108"/>
      <c r="CQA578" s="108"/>
      <c r="CQB578" s="108"/>
      <c r="CQC578" s="108"/>
      <c r="CQD578" s="108"/>
      <c r="CQE578" s="108"/>
      <c r="CQF578" s="108"/>
      <c r="CQG578" s="108"/>
      <c r="CQH578" s="108"/>
      <c r="CQI578" s="108"/>
      <c r="CQJ578" s="108"/>
      <c r="CQK578" s="108"/>
      <c r="CQL578" s="108"/>
      <c r="CQM578" s="108"/>
      <c r="CQN578" s="108"/>
      <c r="CQO578" s="108"/>
      <c r="CQP578" s="108"/>
      <c r="CQQ578" s="108"/>
      <c r="CQR578" s="108"/>
      <c r="CQS578" s="108"/>
      <c r="CQT578" s="108"/>
      <c r="CQU578" s="108"/>
      <c r="CQV578" s="108"/>
      <c r="CQW578" s="108"/>
      <c r="CQX578" s="108"/>
      <c r="CQY578" s="108"/>
      <c r="CQZ578" s="108"/>
      <c r="CRA578" s="108"/>
      <c r="CRB578" s="108"/>
      <c r="CRC578" s="108"/>
      <c r="CRD578" s="108"/>
      <c r="CRE578" s="108"/>
      <c r="CRF578" s="108"/>
      <c r="CRG578" s="108"/>
      <c r="CRH578" s="108"/>
      <c r="CRI578" s="108"/>
      <c r="CRJ578" s="108"/>
      <c r="CRK578" s="108"/>
      <c r="CRL578" s="108"/>
      <c r="CRM578" s="108"/>
      <c r="CRN578" s="108"/>
      <c r="CRO578" s="108"/>
      <c r="CRP578" s="108"/>
      <c r="CRQ578" s="108"/>
      <c r="CRR578" s="108"/>
      <c r="CRS578" s="108"/>
      <c r="CRT578" s="108"/>
      <c r="CRU578" s="108"/>
      <c r="CRV578" s="108"/>
      <c r="CRW578" s="108"/>
      <c r="CRX578" s="108"/>
      <c r="CRY578" s="108"/>
      <c r="CRZ578" s="108"/>
      <c r="CSA578" s="108"/>
      <c r="CSB578" s="108"/>
      <c r="CSC578" s="108"/>
      <c r="CSD578" s="108"/>
      <c r="CSE578" s="108"/>
      <c r="CSF578" s="108"/>
      <c r="CSG578" s="108"/>
      <c r="CSH578" s="108"/>
      <c r="CSI578" s="108"/>
      <c r="CSJ578" s="108"/>
      <c r="CSK578" s="108"/>
      <c r="CSL578" s="108"/>
      <c r="CSM578" s="108"/>
      <c r="CSN578" s="108"/>
      <c r="CSO578" s="108"/>
      <c r="CSP578" s="108"/>
      <c r="CSQ578" s="108"/>
      <c r="CSR578" s="108"/>
      <c r="CSS578" s="108"/>
      <c r="CST578" s="108"/>
      <c r="CSU578" s="108"/>
      <c r="CSV578" s="108"/>
      <c r="CSW578" s="108"/>
      <c r="CSX578" s="108"/>
      <c r="CSY578" s="108"/>
      <c r="CSZ578" s="108"/>
      <c r="CTA578" s="108"/>
      <c r="CTB578" s="108"/>
      <c r="CTC578" s="108"/>
      <c r="CTD578" s="108"/>
      <c r="CTE578" s="108"/>
      <c r="CTF578" s="108"/>
      <c r="CTG578" s="108"/>
      <c r="CTH578" s="108"/>
      <c r="CTI578" s="108"/>
      <c r="CTJ578" s="108"/>
      <c r="CTK578" s="108"/>
      <c r="CTL578" s="108"/>
      <c r="CTM578" s="108"/>
      <c r="CTN578" s="108"/>
      <c r="CTO578" s="108"/>
      <c r="CTP578" s="108"/>
      <c r="CTQ578" s="108"/>
      <c r="CTR578" s="108"/>
      <c r="CTS578" s="108"/>
      <c r="CTT578" s="108"/>
      <c r="CTU578" s="108"/>
      <c r="CTV578" s="108"/>
      <c r="CTW578" s="108"/>
      <c r="CTX578" s="108"/>
      <c r="CTY578" s="108"/>
      <c r="CTZ578" s="108"/>
      <c r="CUA578" s="108"/>
      <c r="CUB578" s="108"/>
      <c r="CUC578" s="108"/>
      <c r="CUD578" s="108"/>
      <c r="CUE578" s="108"/>
      <c r="CUF578" s="108"/>
      <c r="CUG578" s="108"/>
      <c r="CUH578" s="108"/>
      <c r="CUI578" s="108"/>
      <c r="CUJ578" s="108"/>
      <c r="CUK578" s="108"/>
      <c r="CUL578" s="108"/>
      <c r="CUM578" s="108"/>
      <c r="CUN578" s="108"/>
      <c r="CUO578" s="108"/>
      <c r="CUP578" s="108"/>
      <c r="CUQ578" s="108"/>
      <c r="CUR578" s="108"/>
      <c r="CUS578" s="108"/>
      <c r="CUT578" s="108"/>
      <c r="CUU578" s="108"/>
      <c r="CUV578" s="108"/>
      <c r="CUW578" s="108"/>
      <c r="CUX578" s="108"/>
      <c r="CUY578" s="108"/>
      <c r="CUZ578" s="108"/>
      <c r="CVA578" s="108"/>
      <c r="CVB578" s="108"/>
      <c r="CVC578" s="108"/>
      <c r="CVD578" s="108"/>
      <c r="CVE578" s="108"/>
      <c r="CVF578" s="108"/>
      <c r="CVG578" s="108"/>
      <c r="CVH578" s="108"/>
      <c r="CVI578" s="108"/>
      <c r="CVJ578" s="108"/>
      <c r="CVK578" s="108"/>
      <c r="CVL578" s="108"/>
      <c r="CVM578" s="108"/>
      <c r="CVN578" s="108"/>
      <c r="CVO578" s="108"/>
      <c r="CVP578" s="108"/>
      <c r="CVQ578" s="108"/>
      <c r="CVR578" s="108"/>
      <c r="CVS578" s="108"/>
      <c r="CVT578" s="108"/>
      <c r="CVU578" s="108"/>
      <c r="CVV578" s="108"/>
      <c r="CVW578" s="108"/>
      <c r="CVX578" s="108"/>
      <c r="CVY578" s="108"/>
      <c r="CVZ578" s="108"/>
      <c r="CWA578" s="108"/>
      <c r="CWB578" s="108"/>
      <c r="CWC578" s="108"/>
      <c r="CWD578" s="108"/>
      <c r="CWE578" s="108"/>
      <c r="CWF578" s="108"/>
      <c r="CWG578" s="108"/>
      <c r="CWH578" s="108"/>
      <c r="CWI578" s="108"/>
      <c r="CWJ578" s="108"/>
      <c r="CWK578" s="108"/>
      <c r="CWL578" s="108"/>
      <c r="CWM578" s="108"/>
      <c r="CWN578" s="108"/>
      <c r="CWO578" s="108"/>
      <c r="CWP578" s="108"/>
      <c r="CWQ578" s="108"/>
      <c r="CWR578" s="108"/>
      <c r="CWS578" s="108"/>
      <c r="CWT578" s="108"/>
      <c r="CWU578" s="108"/>
      <c r="CWV578" s="108"/>
      <c r="CWW578" s="108"/>
      <c r="CWX578" s="108"/>
      <c r="CWY578" s="108"/>
      <c r="CWZ578" s="108"/>
      <c r="CXA578" s="108"/>
      <c r="CXB578" s="108"/>
      <c r="CXC578" s="108"/>
      <c r="CXD578" s="108"/>
      <c r="CXE578" s="108"/>
      <c r="CXF578" s="108"/>
      <c r="CXG578" s="108"/>
      <c r="CXH578" s="108"/>
      <c r="CXI578" s="108"/>
      <c r="CXJ578" s="108"/>
      <c r="CXK578" s="108"/>
      <c r="CXL578" s="108"/>
      <c r="CXM578" s="108"/>
      <c r="CXN578" s="108"/>
      <c r="CXO578" s="108"/>
      <c r="CXP578" s="108"/>
      <c r="CXQ578" s="108"/>
      <c r="CXR578" s="108"/>
      <c r="CXS578" s="108"/>
      <c r="CXT578" s="108"/>
      <c r="CXU578" s="108"/>
      <c r="CXV578" s="108"/>
      <c r="CXW578" s="108"/>
      <c r="CXX578" s="108"/>
      <c r="CXY578" s="108"/>
      <c r="CXZ578" s="108"/>
      <c r="CYA578" s="108"/>
      <c r="CYB578" s="108"/>
      <c r="CYC578" s="108"/>
      <c r="CYD578" s="108"/>
      <c r="CYE578" s="108"/>
      <c r="CYF578" s="108"/>
      <c r="CYG578" s="108"/>
      <c r="CYH578" s="108"/>
      <c r="CYI578" s="108"/>
      <c r="CYJ578" s="108"/>
      <c r="CYK578" s="108"/>
      <c r="CYL578" s="108"/>
      <c r="CYM578" s="108"/>
      <c r="CYN578" s="108"/>
      <c r="CYO578" s="108"/>
      <c r="CYP578" s="108"/>
      <c r="CYQ578" s="108"/>
      <c r="CYR578" s="108"/>
      <c r="CYS578" s="108"/>
      <c r="CYT578" s="108"/>
      <c r="CYU578" s="108"/>
      <c r="CYV578" s="108"/>
      <c r="CYW578" s="108"/>
      <c r="CYX578" s="108"/>
      <c r="CYY578" s="108"/>
      <c r="CYZ578" s="108"/>
      <c r="CZA578" s="108"/>
      <c r="CZB578" s="108"/>
      <c r="CZC578" s="108"/>
      <c r="CZD578" s="108"/>
      <c r="CZE578" s="108"/>
      <c r="CZF578" s="108"/>
      <c r="CZG578" s="108"/>
      <c r="CZH578" s="108"/>
      <c r="CZI578" s="108"/>
      <c r="CZJ578" s="108"/>
      <c r="CZK578" s="108"/>
      <c r="CZL578" s="108"/>
      <c r="CZM578" s="108"/>
      <c r="CZN578" s="108"/>
      <c r="CZO578" s="108"/>
      <c r="CZP578" s="108"/>
      <c r="CZQ578" s="108"/>
      <c r="CZR578" s="108"/>
      <c r="CZS578" s="108"/>
      <c r="CZT578" s="108"/>
      <c r="CZU578" s="108"/>
      <c r="CZV578" s="108"/>
      <c r="CZW578" s="108"/>
      <c r="CZX578" s="108"/>
      <c r="CZY578" s="108"/>
      <c r="CZZ578" s="108"/>
      <c r="DAA578" s="108"/>
      <c r="DAB578" s="108"/>
      <c r="DAC578" s="108"/>
      <c r="DAD578" s="108"/>
      <c r="DAE578" s="108"/>
      <c r="DAF578" s="108"/>
      <c r="DAG578" s="108"/>
      <c r="DAH578" s="108"/>
      <c r="DAI578" s="108"/>
      <c r="DAJ578" s="108"/>
      <c r="DAK578" s="108"/>
      <c r="DAL578" s="108"/>
      <c r="DAM578" s="108"/>
      <c r="DAN578" s="108"/>
      <c r="DAO578" s="108"/>
      <c r="DAP578" s="108"/>
      <c r="DAQ578" s="108"/>
      <c r="DAR578" s="108"/>
      <c r="DAS578" s="108"/>
      <c r="DAT578" s="108"/>
      <c r="DAU578" s="108"/>
      <c r="DAV578" s="108"/>
      <c r="DAW578" s="108"/>
      <c r="DAX578" s="108"/>
      <c r="DAY578" s="108"/>
      <c r="DAZ578" s="108"/>
      <c r="DBA578" s="108"/>
      <c r="DBB578" s="108"/>
      <c r="DBC578" s="108"/>
      <c r="DBD578" s="108"/>
      <c r="DBE578" s="108"/>
      <c r="DBF578" s="108"/>
      <c r="DBG578" s="108"/>
      <c r="DBH578" s="108"/>
      <c r="DBI578" s="108"/>
      <c r="DBJ578" s="108"/>
      <c r="DBK578" s="108"/>
      <c r="DBL578" s="108"/>
      <c r="DBM578" s="108"/>
      <c r="DBN578" s="108"/>
      <c r="DBO578" s="108"/>
      <c r="DBP578" s="108"/>
      <c r="DBQ578" s="108"/>
      <c r="DBR578" s="108"/>
      <c r="DBS578" s="108"/>
      <c r="DBT578" s="108"/>
      <c r="DBU578" s="108"/>
      <c r="DBV578" s="108"/>
      <c r="DBW578" s="108"/>
      <c r="DBX578" s="108"/>
      <c r="DBY578" s="108"/>
      <c r="DBZ578" s="108"/>
      <c r="DCA578" s="108"/>
      <c r="DCB578" s="108"/>
      <c r="DCC578" s="108"/>
      <c r="DCD578" s="108"/>
      <c r="DCE578" s="108"/>
      <c r="DCF578" s="108"/>
      <c r="DCG578" s="108"/>
      <c r="DCH578" s="108"/>
      <c r="DCI578" s="108"/>
      <c r="DCJ578" s="108"/>
      <c r="DCK578" s="108"/>
      <c r="DCL578" s="108"/>
      <c r="DCM578" s="108"/>
      <c r="DCN578" s="108"/>
      <c r="DCO578" s="108"/>
      <c r="DCP578" s="108"/>
      <c r="DCQ578" s="108"/>
      <c r="DCR578" s="108"/>
      <c r="DCS578" s="108"/>
      <c r="DCT578" s="108"/>
      <c r="DCU578" s="108"/>
      <c r="DCV578" s="108"/>
      <c r="DCW578" s="108"/>
      <c r="DCX578" s="108"/>
      <c r="DCY578" s="108"/>
      <c r="DCZ578" s="108"/>
      <c r="DDA578" s="108"/>
      <c r="DDB578" s="108"/>
      <c r="DDC578" s="108"/>
      <c r="DDD578" s="108"/>
      <c r="DDE578" s="108"/>
      <c r="DDF578" s="108"/>
      <c r="DDG578" s="108"/>
      <c r="DDH578" s="108"/>
      <c r="DDI578" s="108"/>
      <c r="DDJ578" s="108"/>
      <c r="DDK578" s="108"/>
      <c r="DDL578" s="108"/>
      <c r="DDM578" s="108"/>
      <c r="DDN578" s="108"/>
      <c r="DDO578" s="108"/>
      <c r="DDP578" s="108"/>
      <c r="DDQ578" s="108"/>
      <c r="DDR578" s="108"/>
      <c r="DDS578" s="108"/>
      <c r="DDT578" s="108"/>
      <c r="DDU578" s="108"/>
      <c r="DDV578" s="108"/>
      <c r="DDW578" s="108"/>
      <c r="DDX578" s="108"/>
      <c r="DDY578" s="108"/>
      <c r="DDZ578" s="108"/>
      <c r="DEA578" s="108"/>
      <c r="DEB578" s="108"/>
      <c r="DEC578" s="108"/>
      <c r="DED578" s="108"/>
      <c r="DEE578" s="108"/>
      <c r="DEF578" s="108"/>
      <c r="DEG578" s="108"/>
      <c r="DEH578" s="108"/>
      <c r="DEI578" s="108"/>
      <c r="DEJ578" s="108"/>
      <c r="DEK578" s="108"/>
      <c r="DEL578" s="108"/>
      <c r="DEM578" s="108"/>
      <c r="DEN578" s="108"/>
      <c r="DEO578" s="108"/>
      <c r="DEP578" s="108"/>
      <c r="DEQ578" s="108"/>
      <c r="DER578" s="108"/>
      <c r="DES578" s="108"/>
      <c r="DET578" s="108"/>
      <c r="DEU578" s="108"/>
      <c r="DEV578" s="108"/>
      <c r="DEW578" s="108"/>
      <c r="DEX578" s="108"/>
      <c r="DEY578" s="108"/>
      <c r="DEZ578" s="108"/>
      <c r="DFA578" s="108"/>
      <c r="DFB578" s="108"/>
      <c r="DFC578" s="108"/>
      <c r="DFD578" s="108"/>
      <c r="DFE578" s="108"/>
      <c r="DFF578" s="108"/>
      <c r="DFG578" s="108"/>
      <c r="DFH578" s="108"/>
      <c r="DFI578" s="108"/>
      <c r="DFJ578" s="108"/>
      <c r="DFK578" s="108"/>
      <c r="DFL578" s="108"/>
      <c r="DFM578" s="108"/>
      <c r="DFN578" s="108"/>
      <c r="DFO578" s="108"/>
      <c r="DFP578" s="108"/>
      <c r="DFQ578" s="108"/>
      <c r="DFR578" s="108"/>
      <c r="DFS578" s="108"/>
      <c r="DFT578" s="108"/>
      <c r="DFU578" s="108"/>
      <c r="DFV578" s="108"/>
      <c r="DFW578" s="108"/>
      <c r="DFX578" s="108"/>
      <c r="DFY578" s="108"/>
      <c r="DFZ578" s="108"/>
      <c r="DGA578" s="108"/>
      <c r="DGB578" s="108"/>
      <c r="DGC578" s="108"/>
      <c r="DGD578" s="108"/>
      <c r="DGE578" s="108"/>
      <c r="DGF578" s="108"/>
      <c r="DGG578" s="108"/>
      <c r="DGH578" s="108"/>
      <c r="DGI578" s="108"/>
      <c r="DGJ578" s="108"/>
      <c r="DGK578" s="108"/>
      <c r="DGL578" s="108"/>
      <c r="DGM578" s="108"/>
      <c r="DGN578" s="108"/>
      <c r="DGO578" s="108"/>
      <c r="DGP578" s="108"/>
      <c r="DGQ578" s="108"/>
      <c r="DGR578" s="108"/>
      <c r="DGS578" s="108"/>
      <c r="DGT578" s="108"/>
      <c r="DGU578" s="108"/>
      <c r="DGV578" s="108"/>
      <c r="DGW578" s="108"/>
      <c r="DGX578" s="108"/>
      <c r="DGY578" s="108"/>
      <c r="DGZ578" s="108"/>
      <c r="DHA578" s="108"/>
      <c r="DHB578" s="108"/>
      <c r="DHC578" s="108"/>
      <c r="DHD578" s="108"/>
      <c r="DHE578" s="108"/>
      <c r="DHF578" s="108"/>
      <c r="DHG578" s="108"/>
      <c r="DHH578" s="108"/>
      <c r="DHI578" s="108"/>
      <c r="DHJ578" s="108"/>
      <c r="DHK578" s="108"/>
      <c r="DHL578" s="108"/>
      <c r="DHM578" s="108"/>
      <c r="DHN578" s="108"/>
      <c r="DHO578" s="108"/>
      <c r="DHP578" s="108"/>
      <c r="DHQ578" s="108"/>
      <c r="DHR578" s="108"/>
      <c r="DHS578" s="108"/>
      <c r="DHT578" s="108"/>
      <c r="DHU578" s="108"/>
      <c r="DHV578" s="108"/>
      <c r="DHW578" s="108"/>
      <c r="DHX578" s="108"/>
      <c r="DHY578" s="108"/>
      <c r="DHZ578" s="108"/>
      <c r="DIA578" s="108"/>
      <c r="DIB578" s="108"/>
      <c r="DIC578" s="108"/>
      <c r="DID578" s="108"/>
      <c r="DIE578" s="108"/>
      <c r="DIF578" s="108"/>
      <c r="DIG578" s="108"/>
      <c r="DIH578" s="108"/>
      <c r="DII578" s="108"/>
      <c r="DIJ578" s="108"/>
      <c r="DIK578" s="108"/>
      <c r="DIL578" s="108"/>
      <c r="DIM578" s="108"/>
      <c r="DIN578" s="108"/>
      <c r="DIO578" s="108"/>
      <c r="DIP578" s="108"/>
      <c r="DIQ578" s="108"/>
      <c r="DIR578" s="108"/>
      <c r="DIS578" s="108"/>
      <c r="DIT578" s="108"/>
      <c r="DIU578" s="108"/>
      <c r="DIV578" s="108"/>
      <c r="DIW578" s="108"/>
      <c r="DIX578" s="108"/>
      <c r="DIY578" s="108"/>
      <c r="DIZ578" s="108"/>
      <c r="DJA578" s="108"/>
      <c r="DJB578" s="108"/>
      <c r="DJC578" s="108"/>
      <c r="DJD578" s="108"/>
      <c r="DJE578" s="108"/>
      <c r="DJF578" s="108"/>
      <c r="DJG578" s="108"/>
      <c r="DJH578" s="108"/>
      <c r="DJI578" s="108"/>
      <c r="DJJ578" s="108"/>
      <c r="DJK578" s="108"/>
      <c r="DJL578" s="108"/>
      <c r="DJM578" s="108"/>
      <c r="DJN578" s="108"/>
      <c r="DJO578" s="108"/>
      <c r="DJP578" s="108"/>
      <c r="DJQ578" s="108"/>
      <c r="DJR578" s="108"/>
      <c r="DJS578" s="108"/>
      <c r="DJT578" s="108"/>
      <c r="DJU578" s="108"/>
      <c r="DJV578" s="108"/>
      <c r="DJW578" s="108"/>
      <c r="DJX578" s="108"/>
      <c r="DJY578" s="108"/>
      <c r="DJZ578" s="108"/>
      <c r="DKA578" s="108"/>
      <c r="DKB578" s="108"/>
      <c r="DKC578" s="108"/>
      <c r="DKD578" s="108"/>
      <c r="DKE578" s="108"/>
      <c r="DKF578" s="108"/>
      <c r="DKG578" s="108"/>
      <c r="DKH578" s="108"/>
      <c r="DKI578" s="108"/>
      <c r="DKJ578" s="108"/>
      <c r="DKK578" s="108"/>
      <c r="DKL578" s="108"/>
      <c r="DKM578" s="108"/>
      <c r="DKN578" s="108"/>
      <c r="DKO578" s="108"/>
      <c r="DKP578" s="108"/>
      <c r="DKQ578" s="108"/>
      <c r="DKR578" s="108"/>
      <c r="DKS578" s="108"/>
      <c r="DKT578" s="108"/>
      <c r="DKU578" s="108"/>
      <c r="DKV578" s="108"/>
      <c r="DKW578" s="108"/>
      <c r="DKX578" s="108"/>
      <c r="DKY578" s="108"/>
      <c r="DKZ578" s="108"/>
      <c r="DLA578" s="108"/>
      <c r="DLB578" s="108"/>
      <c r="DLC578" s="108"/>
      <c r="DLD578" s="108"/>
      <c r="DLE578" s="108"/>
      <c r="DLF578" s="108"/>
      <c r="DLG578" s="108"/>
      <c r="DLH578" s="108"/>
      <c r="DLI578" s="108"/>
      <c r="DLJ578" s="108"/>
      <c r="DLK578" s="108"/>
      <c r="DLL578" s="108"/>
      <c r="DLM578" s="108"/>
      <c r="DLN578" s="108"/>
      <c r="DLO578" s="108"/>
      <c r="DLP578" s="108"/>
      <c r="DLQ578" s="108"/>
      <c r="DLR578" s="108"/>
      <c r="DLS578" s="108"/>
      <c r="DLT578" s="108"/>
      <c r="DLU578" s="108"/>
      <c r="DLV578" s="108"/>
      <c r="DLW578" s="108"/>
      <c r="DLX578" s="108"/>
      <c r="DLY578" s="108"/>
      <c r="DLZ578" s="108"/>
      <c r="DMA578" s="108"/>
      <c r="DMB578" s="108"/>
      <c r="DMC578" s="108"/>
      <c r="DMD578" s="108"/>
      <c r="DME578" s="108"/>
      <c r="DMF578" s="108"/>
      <c r="DMG578" s="108"/>
      <c r="DMH578" s="108"/>
      <c r="DMI578" s="108"/>
      <c r="DMJ578" s="108"/>
      <c r="DMK578" s="108"/>
      <c r="DML578" s="108"/>
      <c r="DMM578" s="108"/>
      <c r="DMN578" s="108"/>
      <c r="DMO578" s="108"/>
      <c r="DMP578" s="108"/>
      <c r="DMQ578" s="108"/>
      <c r="DMR578" s="108"/>
      <c r="DMS578" s="108"/>
      <c r="DMT578" s="108"/>
      <c r="DMU578" s="108"/>
      <c r="DMV578" s="108"/>
      <c r="DMW578" s="108"/>
      <c r="DMX578" s="108"/>
      <c r="DMY578" s="108"/>
      <c r="DMZ578" s="108"/>
      <c r="DNA578" s="108"/>
      <c r="DNB578" s="108"/>
      <c r="DNC578" s="108"/>
      <c r="DND578" s="108"/>
      <c r="DNE578" s="108"/>
      <c r="DNF578" s="108"/>
      <c r="DNG578" s="108"/>
      <c r="DNH578" s="108"/>
      <c r="DNI578" s="108"/>
      <c r="DNJ578" s="108"/>
      <c r="DNK578" s="108"/>
      <c r="DNL578" s="108"/>
      <c r="DNM578" s="108"/>
      <c r="DNN578" s="108"/>
      <c r="DNO578" s="108"/>
      <c r="DNP578" s="108"/>
      <c r="DNQ578" s="108"/>
      <c r="DNR578" s="108"/>
      <c r="DNS578" s="108"/>
      <c r="DNT578" s="108"/>
      <c r="DNU578" s="108"/>
      <c r="DNV578" s="108"/>
      <c r="DNW578" s="108"/>
      <c r="DNX578" s="108"/>
      <c r="DNY578" s="108"/>
      <c r="DNZ578" s="108"/>
      <c r="DOA578" s="108"/>
      <c r="DOB578" s="108"/>
      <c r="DOC578" s="108"/>
      <c r="DOD578" s="108"/>
      <c r="DOE578" s="108"/>
      <c r="DOF578" s="108"/>
      <c r="DOG578" s="108"/>
      <c r="DOH578" s="108"/>
      <c r="DOI578" s="108"/>
      <c r="DOJ578" s="108"/>
      <c r="DOK578" s="108"/>
      <c r="DOL578" s="108"/>
      <c r="DOM578" s="108"/>
      <c r="DON578" s="108"/>
      <c r="DOO578" s="108"/>
      <c r="DOP578" s="108"/>
      <c r="DOQ578" s="108"/>
      <c r="DOR578" s="108"/>
      <c r="DOS578" s="108"/>
      <c r="DOT578" s="108"/>
      <c r="DOU578" s="108"/>
      <c r="DOV578" s="108"/>
      <c r="DOW578" s="108"/>
      <c r="DOX578" s="108"/>
      <c r="DOY578" s="108"/>
      <c r="DOZ578" s="108"/>
      <c r="DPA578" s="108"/>
      <c r="DPB578" s="108"/>
      <c r="DPC578" s="108"/>
      <c r="DPD578" s="108"/>
      <c r="DPE578" s="108"/>
      <c r="DPF578" s="108"/>
      <c r="DPG578" s="108"/>
      <c r="DPH578" s="108"/>
      <c r="DPI578" s="108"/>
      <c r="DPJ578" s="108"/>
      <c r="DPK578" s="108"/>
      <c r="DPL578" s="108"/>
      <c r="DPM578" s="108"/>
      <c r="DPN578" s="108"/>
      <c r="DPO578" s="108"/>
      <c r="DPP578" s="108"/>
      <c r="DPQ578" s="108"/>
      <c r="DPR578" s="108"/>
      <c r="DPS578" s="108"/>
      <c r="DPT578" s="108"/>
      <c r="DPU578" s="108"/>
      <c r="DPV578" s="108"/>
      <c r="DPW578" s="108"/>
      <c r="DPX578" s="108"/>
      <c r="DPY578" s="108"/>
      <c r="DPZ578" s="108"/>
      <c r="DQA578" s="108"/>
      <c r="DQB578" s="108"/>
      <c r="DQC578" s="108"/>
      <c r="DQD578" s="108"/>
      <c r="DQE578" s="108"/>
      <c r="DQF578" s="108"/>
      <c r="DQG578" s="108"/>
      <c r="DQH578" s="108"/>
      <c r="DQI578" s="108"/>
      <c r="DQJ578" s="108"/>
      <c r="DQK578" s="108"/>
      <c r="DQL578" s="108"/>
      <c r="DQM578" s="108"/>
      <c r="DQN578" s="108"/>
      <c r="DQO578" s="108"/>
      <c r="DQP578" s="108"/>
      <c r="DQQ578" s="108"/>
      <c r="DQR578" s="108"/>
      <c r="DQS578" s="108"/>
      <c r="DQT578" s="108"/>
      <c r="DQU578" s="108"/>
      <c r="DQV578" s="108"/>
      <c r="DQW578" s="108"/>
      <c r="DQX578" s="108"/>
      <c r="DQY578" s="108"/>
      <c r="DQZ578" s="108"/>
      <c r="DRA578" s="108"/>
      <c r="DRB578" s="108"/>
      <c r="DRC578" s="108"/>
      <c r="DRD578" s="108"/>
      <c r="DRE578" s="108"/>
      <c r="DRF578" s="108"/>
      <c r="DRG578" s="108"/>
      <c r="DRH578" s="108"/>
      <c r="DRI578" s="108"/>
      <c r="DRJ578" s="108"/>
      <c r="DRK578" s="108"/>
      <c r="DRL578" s="108"/>
      <c r="DRM578" s="108"/>
      <c r="DRN578" s="108"/>
      <c r="DRO578" s="108"/>
      <c r="DRP578" s="108"/>
      <c r="DRQ578" s="108"/>
      <c r="DRR578" s="108"/>
      <c r="DRS578" s="108"/>
      <c r="DRT578" s="108"/>
      <c r="DRU578" s="108"/>
      <c r="DRV578" s="108"/>
      <c r="DRW578" s="108"/>
      <c r="DRX578" s="108"/>
      <c r="DRY578" s="108"/>
      <c r="DRZ578" s="108"/>
      <c r="DSA578" s="108"/>
      <c r="DSB578" s="108"/>
      <c r="DSC578" s="108"/>
      <c r="DSD578" s="108"/>
      <c r="DSE578" s="108"/>
      <c r="DSF578" s="108"/>
      <c r="DSG578" s="108"/>
      <c r="DSH578" s="108"/>
      <c r="DSI578" s="108"/>
      <c r="DSJ578" s="108"/>
      <c r="DSK578" s="108"/>
      <c r="DSL578" s="108"/>
      <c r="DSM578" s="108"/>
      <c r="DSN578" s="108"/>
      <c r="DSO578" s="108"/>
      <c r="DSP578" s="108"/>
      <c r="DSQ578" s="108"/>
      <c r="DSR578" s="108"/>
      <c r="DSS578" s="108"/>
      <c r="DST578" s="108"/>
      <c r="DSU578" s="108"/>
      <c r="DSV578" s="108"/>
      <c r="DSW578" s="108"/>
      <c r="DSX578" s="108"/>
      <c r="DSY578" s="108"/>
      <c r="DSZ578" s="108"/>
      <c r="DTA578" s="108"/>
      <c r="DTB578" s="108"/>
      <c r="DTC578" s="108"/>
      <c r="DTD578" s="108"/>
      <c r="DTE578" s="108"/>
      <c r="DTF578" s="108"/>
      <c r="DTG578" s="108"/>
      <c r="DTH578" s="108"/>
      <c r="DTI578" s="108"/>
      <c r="DTJ578" s="108"/>
      <c r="DTK578" s="108"/>
      <c r="DTL578" s="108"/>
      <c r="DTM578" s="108"/>
      <c r="DTN578" s="108"/>
      <c r="DTO578" s="108"/>
      <c r="DTP578" s="108"/>
      <c r="DTQ578" s="108"/>
      <c r="DTR578" s="108"/>
      <c r="DTS578" s="108"/>
      <c r="DTT578" s="108"/>
      <c r="DTU578" s="108"/>
      <c r="DTV578" s="108"/>
      <c r="DTW578" s="108"/>
      <c r="DTX578" s="108"/>
      <c r="DTY578" s="108"/>
      <c r="DTZ578" s="108"/>
      <c r="DUA578" s="108"/>
      <c r="DUB578" s="108"/>
      <c r="DUC578" s="108"/>
      <c r="DUD578" s="108"/>
      <c r="DUE578" s="108"/>
      <c r="DUF578" s="108"/>
      <c r="DUG578" s="108"/>
      <c r="DUH578" s="108"/>
      <c r="DUI578" s="108"/>
      <c r="DUJ578" s="108"/>
      <c r="DUK578" s="108"/>
      <c r="DUL578" s="108"/>
      <c r="DUM578" s="108"/>
      <c r="DUN578" s="108"/>
      <c r="DUO578" s="108"/>
      <c r="DUP578" s="108"/>
      <c r="DUQ578" s="108"/>
      <c r="DUR578" s="108"/>
      <c r="DUS578" s="108"/>
      <c r="DUT578" s="108"/>
      <c r="DUU578" s="108"/>
      <c r="DUV578" s="108"/>
      <c r="DUW578" s="108"/>
      <c r="DUX578" s="108"/>
      <c r="DUY578" s="108"/>
      <c r="DUZ578" s="108"/>
      <c r="DVA578" s="108"/>
      <c r="DVB578" s="108"/>
      <c r="DVC578" s="108"/>
      <c r="DVD578" s="108"/>
      <c r="DVE578" s="108"/>
      <c r="DVF578" s="108"/>
      <c r="DVG578" s="108"/>
      <c r="DVH578" s="108"/>
      <c r="DVI578" s="108"/>
      <c r="DVJ578" s="108"/>
      <c r="DVK578" s="108"/>
      <c r="DVL578" s="108"/>
      <c r="DVM578" s="108"/>
      <c r="DVN578" s="108"/>
      <c r="DVO578" s="108"/>
      <c r="DVP578" s="108"/>
      <c r="DVQ578" s="108"/>
      <c r="DVR578" s="108"/>
      <c r="DVS578" s="108"/>
      <c r="DVT578" s="108"/>
      <c r="DVU578" s="108"/>
      <c r="DVV578" s="108"/>
      <c r="DVW578" s="108"/>
      <c r="DVX578" s="108"/>
      <c r="DVY578" s="108"/>
      <c r="DVZ578" s="108"/>
      <c r="DWA578" s="108"/>
      <c r="DWB578" s="108"/>
      <c r="DWC578" s="108"/>
      <c r="DWD578" s="108"/>
      <c r="DWE578" s="108"/>
      <c r="DWF578" s="108"/>
      <c r="DWG578" s="108"/>
      <c r="DWH578" s="108"/>
      <c r="DWI578" s="108"/>
      <c r="DWJ578" s="108"/>
      <c r="DWK578" s="108"/>
      <c r="DWL578" s="108"/>
      <c r="DWM578" s="108"/>
      <c r="DWN578" s="108"/>
      <c r="DWO578" s="108"/>
      <c r="DWP578" s="108"/>
      <c r="DWQ578" s="108"/>
      <c r="DWR578" s="108"/>
      <c r="DWS578" s="108"/>
      <c r="DWT578" s="108"/>
      <c r="DWU578" s="108"/>
      <c r="DWV578" s="108"/>
      <c r="DWW578" s="108"/>
      <c r="DWX578" s="108"/>
      <c r="DWY578" s="108"/>
      <c r="DWZ578" s="108"/>
      <c r="DXA578" s="108"/>
      <c r="DXB578" s="108"/>
      <c r="DXC578" s="108"/>
      <c r="DXD578" s="108"/>
      <c r="DXE578" s="108"/>
      <c r="DXF578" s="108"/>
      <c r="DXG578" s="108"/>
      <c r="DXH578" s="108"/>
      <c r="DXI578" s="108"/>
      <c r="DXJ578" s="108"/>
      <c r="DXK578" s="108"/>
      <c r="DXL578" s="108"/>
      <c r="DXM578" s="108"/>
      <c r="DXN578" s="108"/>
      <c r="DXO578" s="108"/>
      <c r="DXP578" s="108"/>
      <c r="DXQ578" s="108"/>
      <c r="DXR578" s="108"/>
      <c r="DXS578" s="108"/>
      <c r="DXT578" s="108"/>
      <c r="DXU578" s="108"/>
      <c r="DXV578" s="108"/>
      <c r="DXW578" s="108"/>
      <c r="DXX578" s="108"/>
      <c r="DXY578" s="108"/>
      <c r="DXZ578" s="108"/>
      <c r="DYA578" s="108"/>
      <c r="DYB578" s="108"/>
      <c r="DYC578" s="108"/>
      <c r="DYD578" s="108"/>
      <c r="DYE578" s="108"/>
      <c r="DYF578" s="108"/>
      <c r="DYG578" s="108"/>
      <c r="DYH578" s="108"/>
      <c r="DYI578" s="108"/>
      <c r="DYJ578" s="108"/>
      <c r="DYK578" s="108"/>
      <c r="DYL578" s="108"/>
      <c r="DYM578" s="108"/>
      <c r="DYN578" s="108"/>
      <c r="DYO578" s="108"/>
      <c r="DYP578" s="108"/>
      <c r="DYQ578" s="108"/>
      <c r="DYR578" s="108"/>
      <c r="DYS578" s="108"/>
      <c r="DYT578" s="108"/>
      <c r="DYU578" s="108"/>
      <c r="DYV578" s="108"/>
      <c r="DYW578" s="108"/>
      <c r="DYX578" s="108"/>
      <c r="DYY578" s="108"/>
      <c r="DYZ578" s="108"/>
      <c r="DZA578" s="108"/>
      <c r="DZB578" s="108"/>
      <c r="DZC578" s="108"/>
      <c r="DZD578" s="108"/>
      <c r="DZE578" s="108"/>
      <c r="DZF578" s="108"/>
      <c r="DZG578" s="108"/>
      <c r="DZH578" s="108"/>
      <c r="DZI578" s="108"/>
      <c r="DZJ578" s="108"/>
      <c r="DZK578" s="108"/>
      <c r="DZL578" s="108"/>
      <c r="DZM578" s="108"/>
      <c r="DZN578" s="108"/>
      <c r="DZO578" s="108"/>
      <c r="DZP578" s="108"/>
      <c r="DZQ578" s="108"/>
      <c r="DZR578" s="108"/>
      <c r="DZS578" s="108"/>
      <c r="DZT578" s="108"/>
      <c r="DZU578" s="108"/>
      <c r="DZV578" s="108"/>
      <c r="DZW578" s="108"/>
      <c r="DZX578" s="108"/>
      <c r="DZY578" s="108"/>
      <c r="DZZ578" s="108"/>
      <c r="EAA578" s="108"/>
      <c r="EAB578" s="108"/>
      <c r="EAC578" s="108"/>
      <c r="EAD578" s="108"/>
      <c r="EAE578" s="108"/>
      <c r="EAF578" s="108"/>
      <c r="EAG578" s="108"/>
      <c r="EAH578" s="108"/>
      <c r="EAI578" s="108"/>
      <c r="EAJ578" s="108"/>
      <c r="EAK578" s="108"/>
      <c r="EAL578" s="108"/>
      <c r="EAM578" s="108"/>
      <c r="EAN578" s="108"/>
      <c r="EAO578" s="108"/>
      <c r="EAP578" s="108"/>
      <c r="EAQ578" s="108"/>
      <c r="EAR578" s="108"/>
      <c r="EAS578" s="108"/>
      <c r="EAT578" s="108"/>
      <c r="EAU578" s="108"/>
      <c r="EAV578" s="108"/>
      <c r="EAW578" s="108"/>
      <c r="EAX578" s="108"/>
      <c r="EAY578" s="108"/>
      <c r="EAZ578" s="108"/>
      <c r="EBA578" s="108"/>
      <c r="EBB578" s="108"/>
      <c r="EBC578" s="108"/>
      <c r="EBD578" s="108"/>
      <c r="EBE578" s="108"/>
      <c r="EBF578" s="108"/>
      <c r="EBG578" s="108"/>
      <c r="EBH578" s="108"/>
      <c r="EBI578" s="108"/>
      <c r="EBJ578" s="108"/>
      <c r="EBK578" s="108"/>
      <c r="EBL578" s="108"/>
      <c r="EBM578" s="108"/>
      <c r="EBN578" s="108"/>
      <c r="EBO578" s="108"/>
      <c r="EBP578" s="108"/>
      <c r="EBQ578" s="108"/>
      <c r="EBR578" s="108"/>
      <c r="EBS578" s="108"/>
      <c r="EBT578" s="108"/>
      <c r="EBU578" s="108"/>
      <c r="EBV578" s="108"/>
      <c r="EBW578" s="108"/>
      <c r="EBX578" s="108"/>
      <c r="EBY578" s="108"/>
      <c r="EBZ578" s="108"/>
      <c r="ECA578" s="108"/>
      <c r="ECB578" s="108"/>
      <c r="ECC578" s="108"/>
      <c r="ECD578" s="108"/>
      <c r="ECE578" s="108"/>
      <c r="ECF578" s="108"/>
      <c r="ECG578" s="108"/>
      <c r="ECH578" s="108"/>
      <c r="ECI578" s="108"/>
      <c r="ECJ578" s="108"/>
      <c r="ECK578" s="108"/>
      <c r="ECL578" s="108"/>
      <c r="ECM578" s="108"/>
      <c r="ECN578" s="108"/>
      <c r="ECO578" s="108"/>
      <c r="ECP578" s="108"/>
      <c r="ECQ578" s="108"/>
      <c r="ECR578" s="108"/>
      <c r="ECS578" s="108"/>
      <c r="ECT578" s="108"/>
      <c r="ECU578" s="108"/>
      <c r="ECV578" s="108"/>
      <c r="ECW578" s="108"/>
      <c r="ECX578" s="108"/>
      <c r="ECY578" s="108"/>
      <c r="ECZ578" s="108"/>
      <c r="EDA578" s="108"/>
      <c r="EDB578" s="108"/>
      <c r="EDC578" s="108"/>
      <c r="EDD578" s="108"/>
      <c r="EDE578" s="108"/>
      <c r="EDF578" s="108"/>
      <c r="EDG578" s="108"/>
      <c r="EDH578" s="108"/>
      <c r="EDI578" s="108"/>
      <c r="EDJ578" s="108"/>
      <c r="EDK578" s="108"/>
      <c r="EDL578" s="108"/>
      <c r="EDM578" s="108"/>
      <c r="EDN578" s="108"/>
      <c r="EDO578" s="108"/>
      <c r="EDP578" s="108"/>
      <c r="EDQ578" s="108"/>
      <c r="EDR578" s="108"/>
      <c r="EDS578" s="108"/>
      <c r="EDT578" s="108"/>
      <c r="EDU578" s="108"/>
      <c r="EDV578" s="108"/>
      <c r="EDW578" s="108"/>
      <c r="EDX578" s="108"/>
      <c r="EDY578" s="108"/>
      <c r="EDZ578" s="108"/>
      <c r="EEA578" s="108"/>
      <c r="EEB578" s="108"/>
      <c r="EEC578" s="108"/>
      <c r="EED578" s="108"/>
      <c r="EEE578" s="108"/>
      <c r="EEF578" s="108"/>
      <c r="EEG578" s="108"/>
      <c r="EEH578" s="108"/>
      <c r="EEI578" s="108"/>
      <c r="EEJ578" s="108"/>
      <c r="EEK578" s="108"/>
      <c r="EEL578" s="108"/>
      <c r="EEM578" s="108"/>
      <c r="EEN578" s="108"/>
      <c r="EEO578" s="108"/>
      <c r="EEP578" s="108"/>
      <c r="EEQ578" s="108"/>
      <c r="EER578" s="108"/>
      <c r="EES578" s="108"/>
      <c r="EET578" s="108"/>
      <c r="EEU578" s="108"/>
      <c r="EEV578" s="108"/>
      <c r="EEW578" s="108"/>
      <c r="EEX578" s="108"/>
      <c r="EEY578" s="108"/>
      <c r="EEZ578" s="108"/>
      <c r="EFA578" s="108"/>
      <c r="EFB578" s="108"/>
      <c r="EFC578" s="108"/>
      <c r="EFD578" s="108"/>
      <c r="EFE578" s="108"/>
      <c r="EFF578" s="108"/>
      <c r="EFG578" s="108"/>
      <c r="EFH578" s="108"/>
      <c r="EFI578" s="108"/>
      <c r="EFJ578" s="108"/>
      <c r="EFK578" s="108"/>
      <c r="EFL578" s="108"/>
      <c r="EFM578" s="108"/>
      <c r="EFN578" s="108"/>
      <c r="EFO578" s="108"/>
      <c r="EFP578" s="108"/>
      <c r="EFQ578" s="108"/>
      <c r="EFR578" s="108"/>
      <c r="EFS578" s="108"/>
      <c r="EFT578" s="108"/>
      <c r="EFU578" s="108"/>
      <c r="EFV578" s="108"/>
      <c r="EFW578" s="108"/>
      <c r="EFX578" s="108"/>
      <c r="EFY578" s="108"/>
      <c r="EFZ578" s="108"/>
      <c r="EGA578" s="108"/>
      <c r="EGB578" s="108"/>
      <c r="EGC578" s="108"/>
      <c r="EGD578" s="108"/>
      <c r="EGE578" s="108"/>
      <c r="EGF578" s="108"/>
      <c r="EGG578" s="108"/>
      <c r="EGH578" s="108"/>
      <c r="EGI578" s="108"/>
      <c r="EGJ578" s="108"/>
      <c r="EGK578" s="108"/>
      <c r="EGL578" s="108"/>
      <c r="EGM578" s="108"/>
      <c r="EGN578" s="108"/>
      <c r="EGO578" s="108"/>
      <c r="EGP578" s="108"/>
      <c r="EGQ578" s="108"/>
      <c r="EGR578" s="108"/>
      <c r="EGS578" s="108"/>
      <c r="EGT578" s="108"/>
      <c r="EGU578" s="108"/>
      <c r="EGV578" s="108"/>
      <c r="EGW578" s="108"/>
      <c r="EGX578" s="108"/>
      <c r="EGY578" s="108"/>
      <c r="EGZ578" s="108"/>
      <c r="EHA578" s="108"/>
      <c r="EHB578" s="108"/>
      <c r="EHC578" s="108"/>
      <c r="EHD578" s="108"/>
      <c r="EHE578" s="108"/>
      <c r="EHF578" s="108"/>
      <c r="EHG578" s="108"/>
      <c r="EHH578" s="108"/>
      <c r="EHI578" s="108"/>
      <c r="EHJ578" s="108"/>
      <c r="EHK578" s="108"/>
      <c r="EHL578" s="108"/>
      <c r="EHM578" s="108"/>
      <c r="EHN578" s="108"/>
      <c r="EHO578" s="108"/>
      <c r="EHP578" s="108"/>
      <c r="EHQ578" s="108"/>
      <c r="EHR578" s="108"/>
      <c r="EHS578" s="108"/>
      <c r="EHT578" s="108"/>
      <c r="EHU578" s="108"/>
      <c r="EHV578" s="108"/>
      <c r="EHW578" s="108"/>
      <c r="EHX578" s="108"/>
      <c r="EHY578" s="108"/>
      <c r="EHZ578" s="108"/>
      <c r="EIA578" s="108"/>
      <c r="EIB578" s="108"/>
      <c r="EIC578" s="108"/>
      <c r="EID578" s="108"/>
      <c r="EIE578" s="108"/>
      <c r="EIF578" s="108"/>
      <c r="EIG578" s="108"/>
      <c r="EIH578" s="108"/>
      <c r="EII578" s="108"/>
      <c r="EIJ578" s="108"/>
      <c r="EIK578" s="108"/>
      <c r="EIL578" s="108"/>
      <c r="EIM578" s="108"/>
      <c r="EIN578" s="108"/>
      <c r="EIO578" s="108"/>
      <c r="EIP578" s="108"/>
      <c r="EIQ578" s="108"/>
      <c r="EIR578" s="108"/>
      <c r="EIS578" s="108"/>
      <c r="EIT578" s="108"/>
      <c r="EIU578" s="108"/>
      <c r="EIV578" s="108"/>
      <c r="EIW578" s="108"/>
      <c r="EIX578" s="108"/>
      <c r="EIY578" s="108"/>
      <c r="EIZ578" s="108"/>
      <c r="EJA578" s="108"/>
      <c r="EJB578" s="108"/>
      <c r="EJC578" s="108"/>
      <c r="EJD578" s="108"/>
      <c r="EJE578" s="108"/>
      <c r="EJF578" s="108"/>
      <c r="EJG578" s="108"/>
      <c r="EJH578" s="108"/>
      <c r="EJI578" s="108"/>
      <c r="EJJ578" s="108"/>
      <c r="EJK578" s="108"/>
      <c r="EJL578" s="108"/>
      <c r="EJM578" s="108"/>
      <c r="EJN578" s="108"/>
      <c r="EJO578" s="108"/>
      <c r="EJP578" s="108"/>
      <c r="EJQ578" s="108"/>
      <c r="EJR578" s="108"/>
      <c r="EJS578" s="108"/>
      <c r="EJT578" s="108"/>
      <c r="EJU578" s="108"/>
      <c r="EJV578" s="108"/>
      <c r="EJW578" s="108"/>
      <c r="EJX578" s="108"/>
      <c r="EJY578" s="108"/>
      <c r="EJZ578" s="108"/>
      <c r="EKA578" s="108"/>
      <c r="EKB578" s="108"/>
      <c r="EKC578" s="108"/>
      <c r="EKD578" s="108"/>
      <c r="EKE578" s="108"/>
      <c r="EKF578" s="108"/>
      <c r="EKG578" s="108"/>
      <c r="EKH578" s="108"/>
      <c r="EKI578" s="108"/>
      <c r="EKJ578" s="108"/>
      <c r="EKK578" s="108"/>
      <c r="EKL578" s="108"/>
      <c r="EKM578" s="108"/>
      <c r="EKN578" s="108"/>
      <c r="EKO578" s="108"/>
      <c r="EKP578" s="108"/>
      <c r="EKQ578" s="108"/>
      <c r="EKR578" s="108"/>
      <c r="EKS578" s="108"/>
      <c r="EKT578" s="108"/>
      <c r="EKU578" s="108"/>
      <c r="EKV578" s="108"/>
      <c r="EKW578" s="108"/>
      <c r="EKX578" s="108"/>
      <c r="EKY578" s="108"/>
      <c r="EKZ578" s="108"/>
      <c r="ELA578" s="108"/>
      <c r="ELB578" s="108"/>
      <c r="ELC578" s="108"/>
      <c r="ELD578" s="108"/>
      <c r="ELE578" s="108"/>
      <c r="ELF578" s="108"/>
      <c r="ELG578" s="108"/>
      <c r="ELH578" s="108"/>
      <c r="ELI578" s="108"/>
      <c r="ELJ578" s="108"/>
      <c r="ELK578" s="108"/>
      <c r="ELL578" s="108"/>
      <c r="ELM578" s="108"/>
      <c r="ELN578" s="108"/>
      <c r="ELO578" s="108"/>
      <c r="ELP578" s="108"/>
      <c r="ELQ578" s="108"/>
      <c r="ELR578" s="108"/>
      <c r="ELS578" s="108"/>
      <c r="ELT578" s="108"/>
      <c r="ELU578" s="108"/>
      <c r="ELV578" s="108"/>
      <c r="ELW578" s="108"/>
      <c r="ELX578" s="108"/>
      <c r="ELY578" s="108"/>
      <c r="ELZ578" s="108"/>
      <c r="EMA578" s="108"/>
      <c r="EMB578" s="108"/>
      <c r="EMC578" s="108"/>
      <c r="EMD578" s="108"/>
      <c r="EME578" s="108"/>
      <c r="EMF578" s="108"/>
      <c r="EMG578" s="108"/>
      <c r="EMH578" s="108"/>
      <c r="EMI578" s="108"/>
      <c r="EMJ578" s="108"/>
      <c r="EMK578" s="108"/>
      <c r="EML578" s="108"/>
      <c r="EMM578" s="108"/>
      <c r="EMN578" s="108"/>
      <c r="EMO578" s="108"/>
      <c r="EMP578" s="108"/>
      <c r="EMQ578" s="108"/>
      <c r="EMR578" s="108"/>
      <c r="EMS578" s="108"/>
      <c r="EMT578" s="108"/>
      <c r="EMU578" s="108"/>
      <c r="EMV578" s="108"/>
      <c r="EMW578" s="108"/>
      <c r="EMX578" s="108"/>
      <c r="EMY578" s="108"/>
      <c r="EMZ578" s="108"/>
      <c r="ENA578" s="108"/>
      <c r="ENB578" s="108"/>
      <c r="ENC578" s="108"/>
      <c r="END578" s="108"/>
      <c r="ENE578" s="108"/>
      <c r="ENF578" s="108"/>
      <c r="ENG578" s="108"/>
      <c r="ENH578" s="108"/>
      <c r="ENI578" s="108"/>
      <c r="ENJ578" s="108"/>
      <c r="ENK578" s="108"/>
      <c r="ENL578" s="108"/>
      <c r="ENM578" s="108"/>
      <c r="ENN578" s="108"/>
      <c r="ENO578" s="108"/>
      <c r="ENP578" s="108"/>
      <c r="ENQ578" s="108"/>
      <c r="ENR578" s="108"/>
      <c r="ENS578" s="108"/>
      <c r="ENT578" s="108"/>
      <c r="ENU578" s="108"/>
      <c r="ENV578" s="108"/>
      <c r="ENW578" s="108"/>
      <c r="ENX578" s="108"/>
      <c r="ENY578" s="108"/>
      <c r="ENZ578" s="108"/>
      <c r="EOA578" s="108"/>
      <c r="EOB578" s="108"/>
      <c r="EOC578" s="108"/>
      <c r="EOD578" s="108"/>
      <c r="EOE578" s="108"/>
      <c r="EOF578" s="108"/>
      <c r="EOG578" s="108"/>
      <c r="EOH578" s="108"/>
      <c r="EOI578" s="108"/>
      <c r="EOJ578" s="108"/>
      <c r="EOK578" s="108"/>
      <c r="EOL578" s="108"/>
      <c r="EOM578" s="108"/>
      <c r="EON578" s="108"/>
      <c r="EOO578" s="108"/>
      <c r="EOP578" s="108"/>
      <c r="EOQ578" s="108"/>
      <c r="EOR578" s="108"/>
      <c r="EOS578" s="108"/>
      <c r="EOT578" s="108"/>
      <c r="EOU578" s="108"/>
      <c r="EOV578" s="108"/>
      <c r="EOW578" s="108"/>
      <c r="EOX578" s="108"/>
      <c r="EOY578" s="108"/>
      <c r="EOZ578" s="108"/>
      <c r="EPA578" s="108"/>
      <c r="EPB578" s="108"/>
      <c r="EPC578" s="108"/>
      <c r="EPD578" s="108"/>
      <c r="EPE578" s="108"/>
      <c r="EPF578" s="108"/>
      <c r="EPG578" s="108"/>
      <c r="EPH578" s="108"/>
      <c r="EPI578" s="108"/>
      <c r="EPJ578" s="108"/>
      <c r="EPK578" s="108"/>
      <c r="EPL578" s="108"/>
      <c r="EPM578" s="108"/>
      <c r="EPN578" s="108"/>
      <c r="EPO578" s="108"/>
      <c r="EPP578" s="108"/>
      <c r="EPQ578" s="108"/>
      <c r="EPR578" s="108"/>
      <c r="EPS578" s="108"/>
      <c r="EPT578" s="108"/>
      <c r="EPU578" s="108"/>
      <c r="EPV578" s="108"/>
      <c r="EPW578" s="108"/>
      <c r="EPX578" s="108"/>
      <c r="EPY578" s="108"/>
      <c r="EPZ578" s="108"/>
      <c r="EQA578" s="108"/>
      <c r="EQB578" s="108"/>
      <c r="EQC578" s="108"/>
      <c r="EQD578" s="108"/>
      <c r="EQE578" s="108"/>
      <c r="EQF578" s="108"/>
      <c r="EQG578" s="108"/>
      <c r="EQH578" s="108"/>
      <c r="EQI578" s="108"/>
      <c r="EQJ578" s="108"/>
      <c r="EQK578" s="108"/>
      <c r="EQL578" s="108"/>
      <c r="EQM578" s="108"/>
      <c r="EQN578" s="108"/>
      <c r="EQO578" s="108"/>
      <c r="EQP578" s="108"/>
      <c r="EQQ578" s="108"/>
      <c r="EQR578" s="108"/>
      <c r="EQS578" s="108"/>
      <c r="EQT578" s="108"/>
      <c r="EQU578" s="108"/>
      <c r="EQV578" s="108"/>
      <c r="EQW578" s="108"/>
      <c r="EQX578" s="108"/>
      <c r="EQY578" s="108"/>
      <c r="EQZ578" s="108"/>
      <c r="ERA578" s="108"/>
      <c r="ERB578" s="108"/>
      <c r="ERC578" s="108"/>
      <c r="ERD578" s="108"/>
      <c r="ERE578" s="108"/>
      <c r="ERF578" s="108"/>
      <c r="ERG578" s="108"/>
      <c r="ERH578" s="108"/>
      <c r="ERI578" s="108"/>
      <c r="ERJ578" s="108"/>
      <c r="ERK578" s="108"/>
      <c r="ERL578" s="108"/>
      <c r="ERM578" s="108"/>
      <c r="ERN578" s="108"/>
      <c r="ERO578" s="108"/>
      <c r="ERP578" s="108"/>
      <c r="ERQ578" s="108"/>
      <c r="ERR578" s="108"/>
      <c r="ERS578" s="108"/>
      <c r="ERT578" s="108"/>
      <c r="ERU578" s="108"/>
      <c r="ERV578" s="108"/>
      <c r="ERW578" s="108"/>
      <c r="ERX578" s="108"/>
      <c r="ERY578" s="108"/>
      <c r="ERZ578" s="108"/>
      <c r="ESA578" s="108"/>
      <c r="ESB578" s="108"/>
      <c r="ESC578" s="108"/>
      <c r="ESD578" s="108"/>
      <c r="ESE578" s="108"/>
      <c r="ESF578" s="108"/>
      <c r="ESG578" s="108"/>
      <c r="ESH578" s="108"/>
      <c r="ESI578" s="108"/>
      <c r="ESJ578" s="108"/>
      <c r="ESK578" s="108"/>
      <c r="ESL578" s="108"/>
      <c r="ESM578" s="108"/>
      <c r="ESN578" s="108"/>
      <c r="ESO578" s="108"/>
      <c r="ESP578" s="108"/>
      <c r="ESQ578" s="108"/>
      <c r="ESR578" s="108"/>
      <c r="ESS578" s="108"/>
      <c r="EST578" s="108"/>
      <c r="ESU578" s="108"/>
      <c r="ESV578" s="108"/>
      <c r="ESW578" s="108"/>
      <c r="ESX578" s="108"/>
      <c r="ESY578" s="108"/>
      <c r="ESZ578" s="108"/>
      <c r="ETA578" s="108"/>
      <c r="ETB578" s="108"/>
      <c r="ETC578" s="108"/>
      <c r="ETD578" s="108"/>
      <c r="ETE578" s="108"/>
      <c r="ETF578" s="108"/>
      <c r="ETG578" s="108"/>
      <c r="ETH578" s="108"/>
      <c r="ETI578" s="108"/>
      <c r="ETJ578" s="108"/>
      <c r="ETK578" s="108"/>
      <c r="ETL578" s="108"/>
      <c r="ETM578" s="108"/>
      <c r="ETN578" s="108"/>
      <c r="ETO578" s="108"/>
      <c r="ETP578" s="108"/>
      <c r="ETQ578" s="108"/>
      <c r="ETR578" s="108"/>
      <c r="ETS578" s="108"/>
      <c r="ETT578" s="108"/>
      <c r="ETU578" s="108"/>
      <c r="ETV578" s="108"/>
      <c r="ETW578" s="108"/>
      <c r="ETX578" s="108"/>
      <c r="ETY578" s="108"/>
      <c r="ETZ578" s="108"/>
      <c r="EUA578" s="108"/>
      <c r="EUB578" s="108"/>
      <c r="EUC578" s="108"/>
      <c r="EUD578" s="108"/>
      <c r="EUE578" s="108"/>
      <c r="EUF578" s="108"/>
      <c r="EUG578" s="108"/>
      <c r="EUH578" s="108"/>
      <c r="EUI578" s="108"/>
      <c r="EUJ578" s="108"/>
      <c r="EUK578" s="108"/>
      <c r="EUL578" s="108"/>
      <c r="EUM578" s="108"/>
      <c r="EUN578" s="108"/>
      <c r="EUO578" s="108"/>
      <c r="EUP578" s="108"/>
      <c r="EUQ578" s="108"/>
      <c r="EUR578" s="108"/>
      <c r="EUS578" s="108"/>
      <c r="EUT578" s="108"/>
      <c r="EUU578" s="108"/>
      <c r="EUV578" s="108"/>
      <c r="EUW578" s="108"/>
      <c r="EUX578" s="108"/>
      <c r="EUY578" s="108"/>
      <c r="EUZ578" s="108"/>
      <c r="EVA578" s="108"/>
      <c r="EVB578" s="108"/>
      <c r="EVC578" s="108"/>
      <c r="EVD578" s="108"/>
      <c r="EVE578" s="108"/>
      <c r="EVF578" s="108"/>
      <c r="EVG578" s="108"/>
      <c r="EVH578" s="108"/>
      <c r="EVI578" s="108"/>
      <c r="EVJ578" s="108"/>
      <c r="EVK578" s="108"/>
      <c r="EVL578" s="108"/>
      <c r="EVM578" s="108"/>
      <c r="EVN578" s="108"/>
      <c r="EVO578" s="108"/>
      <c r="EVP578" s="108"/>
      <c r="EVQ578" s="108"/>
      <c r="EVR578" s="108"/>
      <c r="EVS578" s="108"/>
      <c r="EVT578" s="108"/>
      <c r="EVU578" s="108"/>
      <c r="EVV578" s="108"/>
      <c r="EVW578" s="108"/>
      <c r="EVX578" s="108"/>
      <c r="EVY578" s="108"/>
      <c r="EVZ578" s="108"/>
      <c r="EWA578" s="108"/>
      <c r="EWB578" s="108"/>
      <c r="EWC578" s="108"/>
      <c r="EWD578" s="108"/>
      <c r="EWE578" s="108"/>
      <c r="EWF578" s="108"/>
      <c r="EWG578" s="108"/>
      <c r="EWH578" s="108"/>
      <c r="EWI578" s="108"/>
      <c r="EWJ578" s="108"/>
      <c r="EWK578" s="108"/>
      <c r="EWL578" s="108"/>
      <c r="EWM578" s="108"/>
      <c r="EWN578" s="108"/>
      <c r="EWO578" s="108"/>
      <c r="EWP578" s="108"/>
      <c r="EWQ578" s="108"/>
      <c r="EWR578" s="108"/>
      <c r="EWS578" s="108"/>
      <c r="EWT578" s="108"/>
      <c r="EWU578" s="108"/>
      <c r="EWV578" s="108"/>
      <c r="EWW578" s="108"/>
      <c r="EWX578" s="108"/>
      <c r="EWY578" s="108"/>
      <c r="EWZ578" s="108"/>
      <c r="EXA578" s="108"/>
      <c r="EXB578" s="108"/>
      <c r="EXC578" s="108"/>
      <c r="EXD578" s="108"/>
      <c r="EXE578" s="108"/>
      <c r="EXF578" s="108"/>
      <c r="EXG578" s="108"/>
      <c r="EXH578" s="108"/>
      <c r="EXI578" s="108"/>
      <c r="EXJ578" s="108"/>
      <c r="EXK578" s="108"/>
      <c r="EXL578" s="108"/>
      <c r="EXM578" s="108"/>
      <c r="EXN578" s="108"/>
      <c r="EXO578" s="108"/>
      <c r="EXP578" s="108"/>
      <c r="EXQ578" s="108"/>
      <c r="EXR578" s="108"/>
      <c r="EXS578" s="108"/>
      <c r="EXT578" s="108"/>
      <c r="EXU578" s="108"/>
      <c r="EXV578" s="108"/>
      <c r="EXW578" s="108"/>
      <c r="EXX578" s="108"/>
      <c r="EXY578" s="108"/>
      <c r="EXZ578" s="108"/>
      <c r="EYA578" s="108"/>
      <c r="EYB578" s="108"/>
      <c r="EYC578" s="108"/>
      <c r="EYD578" s="108"/>
      <c r="EYE578" s="108"/>
      <c r="EYF578" s="108"/>
      <c r="EYG578" s="108"/>
      <c r="EYH578" s="108"/>
      <c r="EYI578" s="108"/>
      <c r="EYJ578" s="108"/>
      <c r="EYK578" s="108"/>
      <c r="EYL578" s="108"/>
      <c r="EYM578" s="108"/>
      <c r="EYN578" s="108"/>
      <c r="EYO578" s="108"/>
      <c r="EYP578" s="108"/>
      <c r="EYQ578" s="108"/>
      <c r="EYR578" s="108"/>
      <c r="EYS578" s="108"/>
      <c r="EYT578" s="108"/>
      <c r="EYU578" s="108"/>
      <c r="EYV578" s="108"/>
      <c r="EYW578" s="108"/>
      <c r="EYX578" s="108"/>
      <c r="EYY578" s="108"/>
      <c r="EYZ578" s="108"/>
      <c r="EZA578" s="108"/>
      <c r="EZB578" s="108"/>
      <c r="EZC578" s="108"/>
      <c r="EZD578" s="108"/>
      <c r="EZE578" s="108"/>
      <c r="EZF578" s="108"/>
      <c r="EZG578" s="108"/>
      <c r="EZH578" s="108"/>
      <c r="EZI578" s="108"/>
      <c r="EZJ578" s="108"/>
      <c r="EZK578" s="108"/>
      <c r="EZL578" s="108"/>
      <c r="EZM578" s="108"/>
      <c r="EZN578" s="108"/>
      <c r="EZO578" s="108"/>
      <c r="EZP578" s="108"/>
      <c r="EZQ578" s="108"/>
      <c r="EZR578" s="108"/>
      <c r="EZS578" s="108"/>
      <c r="EZT578" s="108"/>
      <c r="EZU578" s="108"/>
      <c r="EZV578" s="108"/>
      <c r="EZW578" s="108"/>
      <c r="EZX578" s="108"/>
      <c r="EZY578" s="108"/>
      <c r="EZZ578" s="108"/>
      <c r="FAA578" s="108"/>
      <c r="FAB578" s="108"/>
      <c r="FAC578" s="108"/>
      <c r="FAD578" s="108"/>
      <c r="FAE578" s="108"/>
      <c r="FAF578" s="108"/>
      <c r="FAG578" s="108"/>
      <c r="FAH578" s="108"/>
      <c r="FAI578" s="108"/>
      <c r="FAJ578" s="108"/>
      <c r="FAK578" s="108"/>
      <c r="FAL578" s="108"/>
      <c r="FAM578" s="108"/>
      <c r="FAN578" s="108"/>
      <c r="FAO578" s="108"/>
      <c r="FAP578" s="108"/>
      <c r="FAQ578" s="108"/>
      <c r="FAR578" s="108"/>
      <c r="FAS578" s="108"/>
      <c r="FAT578" s="108"/>
      <c r="FAU578" s="108"/>
      <c r="FAV578" s="108"/>
      <c r="FAW578" s="108"/>
      <c r="FAX578" s="108"/>
      <c r="FAY578" s="108"/>
      <c r="FAZ578" s="108"/>
      <c r="FBA578" s="108"/>
      <c r="FBB578" s="108"/>
      <c r="FBC578" s="108"/>
      <c r="FBD578" s="108"/>
      <c r="FBE578" s="108"/>
      <c r="FBF578" s="108"/>
      <c r="FBG578" s="108"/>
      <c r="FBH578" s="108"/>
      <c r="FBI578" s="108"/>
      <c r="FBJ578" s="108"/>
      <c r="FBK578" s="108"/>
      <c r="FBL578" s="108"/>
      <c r="FBM578" s="108"/>
      <c r="FBN578" s="108"/>
      <c r="FBO578" s="108"/>
      <c r="FBP578" s="108"/>
      <c r="FBQ578" s="108"/>
      <c r="FBR578" s="108"/>
      <c r="FBS578" s="108"/>
      <c r="FBT578" s="108"/>
      <c r="FBU578" s="108"/>
      <c r="FBV578" s="108"/>
      <c r="FBW578" s="108"/>
      <c r="FBX578" s="108"/>
      <c r="FBY578" s="108"/>
      <c r="FBZ578" s="108"/>
      <c r="FCA578" s="108"/>
      <c r="FCB578" s="108"/>
      <c r="FCC578" s="108"/>
      <c r="FCD578" s="108"/>
      <c r="FCE578" s="108"/>
      <c r="FCF578" s="108"/>
      <c r="FCG578" s="108"/>
      <c r="FCH578" s="108"/>
      <c r="FCI578" s="108"/>
      <c r="FCJ578" s="108"/>
      <c r="FCK578" s="108"/>
      <c r="FCL578" s="108"/>
      <c r="FCM578" s="108"/>
      <c r="FCN578" s="108"/>
      <c r="FCO578" s="108"/>
      <c r="FCP578" s="108"/>
      <c r="FCQ578" s="108"/>
      <c r="FCR578" s="108"/>
      <c r="FCS578" s="108"/>
      <c r="FCT578" s="108"/>
      <c r="FCU578" s="108"/>
      <c r="FCV578" s="108"/>
      <c r="FCW578" s="108"/>
      <c r="FCX578" s="108"/>
      <c r="FCY578" s="108"/>
      <c r="FCZ578" s="108"/>
      <c r="FDA578" s="108"/>
      <c r="FDB578" s="108"/>
      <c r="FDC578" s="108"/>
      <c r="FDD578" s="108"/>
      <c r="FDE578" s="108"/>
      <c r="FDF578" s="108"/>
      <c r="FDG578" s="108"/>
      <c r="FDH578" s="108"/>
      <c r="FDI578" s="108"/>
      <c r="FDJ578" s="108"/>
      <c r="FDK578" s="108"/>
      <c r="FDL578" s="108"/>
      <c r="FDM578" s="108"/>
      <c r="FDN578" s="108"/>
      <c r="FDO578" s="108"/>
      <c r="FDP578" s="108"/>
      <c r="FDQ578" s="108"/>
      <c r="FDR578" s="108"/>
      <c r="FDS578" s="108"/>
      <c r="FDT578" s="108"/>
      <c r="FDU578" s="108"/>
      <c r="FDV578" s="108"/>
      <c r="FDW578" s="108"/>
      <c r="FDX578" s="108"/>
      <c r="FDY578" s="108"/>
      <c r="FDZ578" s="108"/>
      <c r="FEA578" s="108"/>
      <c r="FEB578" s="108"/>
      <c r="FEC578" s="108"/>
      <c r="FED578" s="108"/>
      <c r="FEE578" s="108"/>
      <c r="FEF578" s="108"/>
      <c r="FEG578" s="108"/>
      <c r="FEH578" s="108"/>
      <c r="FEI578" s="108"/>
      <c r="FEJ578" s="108"/>
      <c r="FEK578" s="108"/>
      <c r="FEL578" s="108"/>
      <c r="FEM578" s="108"/>
      <c r="FEN578" s="108"/>
      <c r="FEO578" s="108"/>
      <c r="FEP578" s="108"/>
      <c r="FEQ578" s="108"/>
      <c r="FER578" s="108"/>
      <c r="FES578" s="108"/>
      <c r="FET578" s="108"/>
      <c r="FEU578" s="108"/>
      <c r="FEV578" s="108"/>
      <c r="FEW578" s="108"/>
      <c r="FEX578" s="108"/>
      <c r="FEY578" s="108"/>
      <c r="FEZ578" s="108"/>
      <c r="FFA578" s="108"/>
      <c r="FFB578" s="108"/>
      <c r="FFC578" s="108"/>
      <c r="FFD578" s="108"/>
      <c r="FFE578" s="108"/>
      <c r="FFF578" s="108"/>
      <c r="FFG578" s="108"/>
      <c r="FFH578" s="108"/>
      <c r="FFI578" s="108"/>
      <c r="FFJ578" s="108"/>
      <c r="FFK578" s="108"/>
      <c r="FFL578" s="108"/>
      <c r="FFM578" s="108"/>
      <c r="FFN578" s="108"/>
      <c r="FFO578" s="108"/>
      <c r="FFP578" s="108"/>
      <c r="FFQ578" s="108"/>
      <c r="FFR578" s="108"/>
      <c r="FFS578" s="108"/>
      <c r="FFT578" s="108"/>
      <c r="FFU578" s="108"/>
      <c r="FFV578" s="108"/>
      <c r="FFW578" s="108"/>
      <c r="FFX578" s="108"/>
      <c r="FFY578" s="108"/>
      <c r="FFZ578" s="108"/>
      <c r="FGA578" s="108"/>
      <c r="FGB578" s="108"/>
      <c r="FGC578" s="108"/>
      <c r="FGD578" s="108"/>
      <c r="FGE578" s="108"/>
      <c r="FGF578" s="108"/>
      <c r="FGG578" s="108"/>
      <c r="FGH578" s="108"/>
      <c r="FGI578" s="108"/>
      <c r="FGJ578" s="108"/>
      <c r="FGK578" s="108"/>
      <c r="FGL578" s="108"/>
      <c r="FGM578" s="108"/>
      <c r="FGN578" s="108"/>
      <c r="FGO578" s="108"/>
      <c r="FGP578" s="108"/>
      <c r="FGQ578" s="108"/>
      <c r="FGR578" s="108"/>
      <c r="FGS578" s="108"/>
      <c r="FGT578" s="108"/>
      <c r="FGU578" s="108"/>
      <c r="FGV578" s="108"/>
      <c r="FGW578" s="108"/>
      <c r="FGX578" s="108"/>
      <c r="FGY578" s="108"/>
      <c r="FGZ578" s="108"/>
      <c r="FHA578" s="108"/>
      <c r="FHB578" s="108"/>
      <c r="FHC578" s="108"/>
      <c r="FHD578" s="108"/>
      <c r="FHE578" s="108"/>
      <c r="FHF578" s="108"/>
      <c r="FHG578" s="108"/>
      <c r="FHH578" s="108"/>
      <c r="FHI578" s="108"/>
      <c r="FHJ578" s="108"/>
      <c r="FHK578" s="108"/>
      <c r="FHL578" s="108"/>
      <c r="FHM578" s="108"/>
      <c r="FHN578" s="108"/>
      <c r="FHO578" s="108"/>
      <c r="FHP578" s="108"/>
      <c r="FHQ578" s="108"/>
      <c r="FHR578" s="108"/>
      <c r="FHS578" s="108"/>
      <c r="FHT578" s="108"/>
      <c r="FHU578" s="108"/>
      <c r="FHV578" s="108"/>
      <c r="FHW578" s="108"/>
      <c r="FHX578" s="108"/>
      <c r="FHY578" s="108"/>
      <c r="FHZ578" s="108"/>
      <c r="FIA578" s="108"/>
      <c r="FIB578" s="108"/>
      <c r="FIC578" s="108"/>
      <c r="FID578" s="108"/>
      <c r="FIE578" s="108"/>
      <c r="FIF578" s="108"/>
      <c r="FIG578" s="108"/>
      <c r="FIH578" s="108"/>
      <c r="FII578" s="108"/>
      <c r="FIJ578" s="108"/>
      <c r="FIK578" s="108"/>
      <c r="FIL578" s="108"/>
      <c r="FIM578" s="108"/>
      <c r="FIN578" s="108"/>
      <c r="FIO578" s="108"/>
      <c r="FIP578" s="108"/>
      <c r="FIQ578" s="108"/>
      <c r="FIR578" s="108"/>
      <c r="FIS578" s="108"/>
      <c r="FIT578" s="108"/>
      <c r="FIU578" s="108"/>
      <c r="FIV578" s="108"/>
      <c r="FIW578" s="108"/>
      <c r="FIX578" s="108"/>
      <c r="FIY578" s="108"/>
      <c r="FIZ578" s="108"/>
      <c r="FJA578" s="108"/>
      <c r="FJB578" s="108"/>
      <c r="FJC578" s="108"/>
      <c r="FJD578" s="108"/>
      <c r="FJE578" s="108"/>
      <c r="FJF578" s="108"/>
      <c r="FJG578" s="108"/>
      <c r="FJH578" s="108"/>
      <c r="FJI578" s="108"/>
      <c r="FJJ578" s="108"/>
      <c r="FJK578" s="108"/>
      <c r="FJL578" s="108"/>
      <c r="FJM578" s="108"/>
      <c r="FJN578" s="108"/>
      <c r="FJO578" s="108"/>
      <c r="FJP578" s="108"/>
      <c r="FJQ578" s="108"/>
      <c r="FJR578" s="108"/>
      <c r="FJS578" s="108"/>
      <c r="FJT578" s="108"/>
      <c r="FJU578" s="108"/>
      <c r="FJV578" s="108"/>
      <c r="FJW578" s="108"/>
      <c r="FJX578" s="108"/>
      <c r="FJY578" s="108"/>
      <c r="FJZ578" s="108"/>
      <c r="FKA578" s="108"/>
      <c r="FKB578" s="108"/>
      <c r="FKC578" s="108"/>
      <c r="FKD578" s="108"/>
      <c r="FKE578" s="108"/>
      <c r="FKF578" s="108"/>
      <c r="FKG578" s="108"/>
      <c r="FKH578" s="108"/>
      <c r="FKI578" s="108"/>
      <c r="FKJ578" s="108"/>
      <c r="FKK578" s="108"/>
      <c r="FKL578" s="108"/>
      <c r="FKM578" s="108"/>
      <c r="FKN578" s="108"/>
      <c r="FKO578" s="108"/>
      <c r="FKP578" s="108"/>
      <c r="FKQ578" s="108"/>
      <c r="FKR578" s="108"/>
      <c r="FKS578" s="108"/>
      <c r="FKT578" s="108"/>
      <c r="FKU578" s="108"/>
      <c r="FKV578" s="108"/>
      <c r="FKW578" s="108"/>
      <c r="FKX578" s="108"/>
      <c r="FKY578" s="108"/>
      <c r="FKZ578" s="108"/>
      <c r="FLA578" s="108"/>
      <c r="FLB578" s="108"/>
      <c r="FLC578" s="108"/>
      <c r="FLD578" s="108"/>
      <c r="FLE578" s="108"/>
      <c r="FLF578" s="108"/>
      <c r="FLG578" s="108"/>
      <c r="FLH578" s="108"/>
      <c r="FLI578" s="108"/>
      <c r="FLJ578" s="108"/>
      <c r="FLK578" s="108"/>
      <c r="FLL578" s="108"/>
      <c r="FLM578" s="108"/>
      <c r="FLN578" s="108"/>
      <c r="FLO578" s="108"/>
      <c r="FLP578" s="108"/>
      <c r="FLQ578" s="108"/>
      <c r="FLR578" s="108"/>
      <c r="FLS578" s="108"/>
      <c r="FLT578" s="108"/>
      <c r="FLU578" s="108"/>
      <c r="FLV578" s="108"/>
      <c r="FLW578" s="108"/>
      <c r="FLX578" s="108"/>
      <c r="FLY578" s="108"/>
      <c r="FLZ578" s="108"/>
      <c r="FMA578" s="108"/>
      <c r="FMB578" s="108"/>
      <c r="FMC578" s="108"/>
      <c r="FMD578" s="108"/>
      <c r="FME578" s="108"/>
      <c r="FMF578" s="108"/>
      <c r="FMG578" s="108"/>
      <c r="FMH578" s="108"/>
      <c r="FMI578" s="108"/>
      <c r="FMJ578" s="108"/>
      <c r="FMK578" s="108"/>
      <c r="FML578" s="108"/>
      <c r="FMM578" s="108"/>
      <c r="FMN578" s="108"/>
      <c r="FMO578" s="108"/>
      <c r="FMP578" s="108"/>
      <c r="FMQ578" s="108"/>
      <c r="FMR578" s="108"/>
      <c r="FMS578" s="108"/>
      <c r="FMT578" s="108"/>
      <c r="FMU578" s="108"/>
      <c r="FMV578" s="108"/>
      <c r="FMW578" s="108"/>
      <c r="FMX578" s="108"/>
      <c r="FMY578" s="108"/>
      <c r="FMZ578" s="108"/>
      <c r="FNA578" s="108"/>
      <c r="FNB578" s="108"/>
      <c r="FNC578" s="108"/>
      <c r="FND578" s="108"/>
      <c r="FNE578" s="108"/>
      <c r="FNF578" s="108"/>
      <c r="FNG578" s="108"/>
      <c r="FNH578" s="108"/>
      <c r="FNI578" s="108"/>
      <c r="FNJ578" s="108"/>
      <c r="FNK578" s="108"/>
      <c r="FNL578" s="108"/>
      <c r="FNM578" s="108"/>
      <c r="FNN578" s="108"/>
      <c r="FNO578" s="108"/>
      <c r="FNP578" s="108"/>
      <c r="FNQ578" s="108"/>
      <c r="FNR578" s="108"/>
      <c r="FNS578" s="108"/>
      <c r="FNT578" s="108"/>
      <c r="FNU578" s="108"/>
      <c r="FNV578" s="108"/>
      <c r="FNW578" s="108"/>
      <c r="FNX578" s="108"/>
      <c r="FNY578" s="108"/>
      <c r="FNZ578" s="108"/>
      <c r="FOA578" s="108"/>
      <c r="FOB578" s="108"/>
      <c r="FOC578" s="108"/>
      <c r="FOD578" s="108"/>
      <c r="FOE578" s="108"/>
      <c r="FOF578" s="108"/>
      <c r="FOG578" s="108"/>
      <c r="FOH578" s="108"/>
      <c r="FOI578" s="108"/>
      <c r="FOJ578" s="108"/>
      <c r="FOK578" s="108"/>
      <c r="FOL578" s="108"/>
      <c r="FOM578" s="108"/>
      <c r="FON578" s="108"/>
      <c r="FOO578" s="108"/>
      <c r="FOP578" s="108"/>
      <c r="FOQ578" s="108"/>
      <c r="FOR578" s="108"/>
      <c r="FOS578" s="108"/>
      <c r="FOT578" s="108"/>
      <c r="FOU578" s="108"/>
      <c r="FOV578" s="108"/>
      <c r="FOW578" s="108"/>
      <c r="FOX578" s="108"/>
      <c r="FOY578" s="108"/>
      <c r="FOZ578" s="108"/>
      <c r="FPA578" s="108"/>
      <c r="FPB578" s="108"/>
      <c r="FPC578" s="108"/>
      <c r="FPD578" s="108"/>
      <c r="FPE578" s="108"/>
      <c r="FPF578" s="108"/>
      <c r="FPG578" s="108"/>
      <c r="FPH578" s="108"/>
      <c r="FPI578" s="108"/>
      <c r="FPJ578" s="108"/>
      <c r="FPK578" s="108"/>
      <c r="FPL578" s="108"/>
      <c r="FPM578" s="108"/>
      <c r="FPN578" s="108"/>
      <c r="FPO578" s="108"/>
      <c r="FPP578" s="108"/>
      <c r="FPQ578" s="108"/>
      <c r="FPR578" s="108"/>
      <c r="FPS578" s="108"/>
      <c r="FPT578" s="108"/>
      <c r="FPU578" s="108"/>
      <c r="FPV578" s="108"/>
      <c r="FPW578" s="108"/>
      <c r="FPX578" s="108"/>
      <c r="FPY578" s="108"/>
      <c r="FPZ578" s="108"/>
      <c r="FQA578" s="108"/>
      <c r="FQB578" s="108"/>
      <c r="FQC578" s="108"/>
      <c r="FQD578" s="108"/>
      <c r="FQE578" s="108"/>
      <c r="FQF578" s="108"/>
      <c r="FQG578" s="108"/>
      <c r="FQH578" s="108"/>
      <c r="FQI578" s="108"/>
      <c r="FQJ578" s="108"/>
      <c r="FQK578" s="108"/>
      <c r="FQL578" s="108"/>
      <c r="FQM578" s="108"/>
      <c r="FQN578" s="108"/>
      <c r="FQO578" s="108"/>
      <c r="FQP578" s="108"/>
      <c r="FQQ578" s="108"/>
      <c r="FQR578" s="108"/>
      <c r="FQS578" s="108"/>
      <c r="FQT578" s="108"/>
      <c r="FQU578" s="108"/>
      <c r="FQV578" s="108"/>
      <c r="FQW578" s="108"/>
      <c r="FQX578" s="108"/>
      <c r="FQY578" s="108"/>
      <c r="FQZ578" s="108"/>
      <c r="FRA578" s="108"/>
      <c r="FRB578" s="108"/>
      <c r="FRC578" s="108"/>
      <c r="FRD578" s="108"/>
      <c r="FRE578" s="108"/>
      <c r="FRF578" s="108"/>
      <c r="FRG578" s="108"/>
      <c r="FRH578" s="108"/>
      <c r="FRI578" s="108"/>
      <c r="FRJ578" s="108"/>
      <c r="FRK578" s="108"/>
      <c r="FRL578" s="108"/>
      <c r="FRM578" s="108"/>
      <c r="FRN578" s="108"/>
      <c r="FRO578" s="108"/>
      <c r="FRP578" s="108"/>
      <c r="FRQ578" s="108"/>
      <c r="FRR578" s="108"/>
      <c r="FRS578" s="108"/>
      <c r="FRT578" s="108"/>
      <c r="FRU578" s="108"/>
      <c r="FRV578" s="108"/>
      <c r="FRW578" s="108"/>
      <c r="FRX578" s="108"/>
      <c r="FRY578" s="108"/>
      <c r="FRZ578" s="108"/>
      <c r="FSA578" s="108"/>
      <c r="FSB578" s="108"/>
      <c r="FSC578" s="108"/>
      <c r="FSD578" s="108"/>
      <c r="FSE578" s="108"/>
      <c r="FSF578" s="108"/>
      <c r="FSG578" s="108"/>
      <c r="FSH578" s="108"/>
      <c r="FSI578" s="108"/>
      <c r="FSJ578" s="108"/>
      <c r="FSK578" s="108"/>
      <c r="FSL578" s="108"/>
      <c r="FSM578" s="108"/>
      <c r="FSN578" s="108"/>
      <c r="FSO578" s="108"/>
      <c r="FSP578" s="108"/>
      <c r="FSQ578" s="108"/>
      <c r="FSR578" s="108"/>
      <c r="FSS578" s="108"/>
      <c r="FST578" s="108"/>
      <c r="FSU578" s="108"/>
      <c r="FSV578" s="108"/>
      <c r="FSW578" s="108"/>
      <c r="FSX578" s="108"/>
      <c r="FSY578" s="108"/>
      <c r="FSZ578" s="108"/>
      <c r="FTA578" s="108"/>
      <c r="FTB578" s="108"/>
      <c r="FTC578" s="108"/>
      <c r="FTD578" s="108"/>
      <c r="FTE578" s="108"/>
      <c r="FTF578" s="108"/>
      <c r="FTG578" s="108"/>
      <c r="FTH578" s="108"/>
      <c r="FTI578" s="108"/>
      <c r="FTJ578" s="108"/>
      <c r="FTK578" s="108"/>
      <c r="FTL578" s="108"/>
      <c r="FTM578" s="108"/>
      <c r="FTN578" s="108"/>
      <c r="FTO578" s="108"/>
      <c r="FTP578" s="108"/>
      <c r="FTQ578" s="108"/>
      <c r="FTR578" s="108"/>
      <c r="FTS578" s="108"/>
      <c r="FTT578" s="108"/>
      <c r="FTU578" s="108"/>
      <c r="FTV578" s="108"/>
      <c r="FTW578" s="108"/>
      <c r="FTX578" s="108"/>
      <c r="FTY578" s="108"/>
      <c r="FTZ578" s="108"/>
      <c r="FUA578" s="108"/>
      <c r="FUB578" s="108"/>
      <c r="FUC578" s="108"/>
      <c r="FUD578" s="108"/>
      <c r="FUE578" s="108"/>
      <c r="FUF578" s="108"/>
      <c r="FUG578" s="108"/>
      <c r="FUH578" s="108"/>
      <c r="FUI578" s="108"/>
      <c r="FUJ578" s="108"/>
      <c r="FUK578" s="108"/>
      <c r="FUL578" s="108"/>
      <c r="FUM578" s="108"/>
      <c r="FUN578" s="108"/>
      <c r="FUO578" s="108"/>
      <c r="FUP578" s="108"/>
      <c r="FUQ578" s="108"/>
      <c r="FUR578" s="108"/>
      <c r="FUS578" s="108"/>
      <c r="FUT578" s="108"/>
      <c r="FUU578" s="108"/>
      <c r="FUV578" s="108"/>
      <c r="FUW578" s="108"/>
      <c r="FUX578" s="108"/>
      <c r="FUY578" s="108"/>
      <c r="FUZ578" s="108"/>
      <c r="FVA578" s="108"/>
      <c r="FVB578" s="108"/>
      <c r="FVC578" s="108"/>
      <c r="FVD578" s="108"/>
      <c r="FVE578" s="108"/>
      <c r="FVF578" s="108"/>
      <c r="FVG578" s="108"/>
      <c r="FVH578" s="108"/>
      <c r="FVI578" s="108"/>
      <c r="FVJ578" s="108"/>
      <c r="FVK578" s="108"/>
      <c r="FVL578" s="108"/>
      <c r="FVM578" s="108"/>
      <c r="FVN578" s="108"/>
      <c r="FVO578" s="108"/>
      <c r="FVP578" s="108"/>
      <c r="FVQ578" s="108"/>
      <c r="FVR578" s="108"/>
      <c r="FVS578" s="108"/>
      <c r="FVT578" s="108"/>
      <c r="FVU578" s="108"/>
      <c r="FVV578" s="108"/>
      <c r="FVW578" s="108"/>
      <c r="FVX578" s="108"/>
      <c r="FVY578" s="108"/>
      <c r="FVZ578" s="108"/>
      <c r="FWA578" s="108"/>
      <c r="FWB578" s="108"/>
      <c r="FWC578" s="108"/>
      <c r="FWD578" s="108"/>
      <c r="FWE578" s="108"/>
      <c r="FWF578" s="108"/>
      <c r="FWG578" s="108"/>
      <c r="FWH578" s="108"/>
      <c r="FWI578" s="108"/>
      <c r="FWJ578" s="108"/>
      <c r="FWK578" s="108"/>
      <c r="FWL578" s="108"/>
      <c r="FWM578" s="108"/>
      <c r="FWN578" s="108"/>
      <c r="FWO578" s="108"/>
      <c r="FWP578" s="108"/>
      <c r="FWQ578" s="108"/>
      <c r="FWR578" s="108"/>
      <c r="FWS578" s="108"/>
      <c r="FWT578" s="108"/>
      <c r="FWU578" s="108"/>
      <c r="FWV578" s="108"/>
      <c r="FWW578" s="108"/>
      <c r="FWX578" s="108"/>
      <c r="FWY578" s="108"/>
      <c r="FWZ578" s="108"/>
      <c r="FXA578" s="108"/>
      <c r="FXB578" s="108"/>
      <c r="FXC578" s="108"/>
      <c r="FXD578" s="108"/>
      <c r="FXE578" s="108"/>
      <c r="FXF578" s="108"/>
      <c r="FXG578" s="108"/>
      <c r="FXH578" s="108"/>
      <c r="FXI578" s="108"/>
      <c r="FXJ578" s="108"/>
      <c r="FXK578" s="108"/>
      <c r="FXL578" s="108"/>
      <c r="FXM578" s="108"/>
      <c r="FXN578" s="108"/>
      <c r="FXO578" s="108"/>
      <c r="FXP578" s="108"/>
      <c r="FXQ578" s="108"/>
      <c r="FXR578" s="108"/>
      <c r="FXS578" s="108"/>
      <c r="FXT578" s="108"/>
      <c r="FXU578" s="108"/>
      <c r="FXV578" s="108"/>
      <c r="FXW578" s="108"/>
      <c r="FXX578" s="108"/>
      <c r="FXY578" s="108"/>
      <c r="FXZ578" s="108"/>
      <c r="FYA578" s="108"/>
      <c r="FYB578" s="108"/>
      <c r="FYC578" s="108"/>
      <c r="FYD578" s="108"/>
      <c r="FYE578" s="108"/>
      <c r="FYF578" s="108"/>
      <c r="FYG578" s="108"/>
      <c r="FYH578" s="108"/>
      <c r="FYI578" s="108"/>
      <c r="FYJ578" s="108"/>
      <c r="FYK578" s="108"/>
      <c r="FYL578" s="108"/>
      <c r="FYM578" s="108"/>
      <c r="FYN578" s="108"/>
      <c r="FYO578" s="108"/>
      <c r="FYP578" s="108"/>
      <c r="FYQ578" s="108"/>
      <c r="FYR578" s="108"/>
      <c r="FYS578" s="108"/>
      <c r="FYT578" s="108"/>
      <c r="FYU578" s="108"/>
      <c r="FYV578" s="108"/>
      <c r="FYW578" s="108"/>
      <c r="FYX578" s="108"/>
      <c r="FYY578" s="108"/>
      <c r="FYZ578" s="108"/>
      <c r="FZA578" s="108"/>
      <c r="FZB578" s="108"/>
      <c r="FZC578" s="108"/>
      <c r="FZD578" s="108"/>
      <c r="FZE578" s="108"/>
      <c r="FZF578" s="108"/>
      <c r="FZG578" s="108"/>
      <c r="FZH578" s="108"/>
      <c r="FZI578" s="108"/>
      <c r="FZJ578" s="108"/>
      <c r="FZK578" s="108"/>
      <c r="FZL578" s="108"/>
      <c r="FZM578" s="108"/>
      <c r="FZN578" s="108"/>
      <c r="FZO578" s="108"/>
      <c r="FZP578" s="108"/>
      <c r="FZQ578" s="108"/>
      <c r="FZR578" s="108"/>
      <c r="FZS578" s="108"/>
      <c r="FZT578" s="108"/>
      <c r="FZU578" s="108"/>
      <c r="FZV578" s="108"/>
      <c r="FZW578" s="108"/>
      <c r="FZX578" s="108"/>
      <c r="FZY578" s="108"/>
      <c r="FZZ578" s="108"/>
      <c r="GAA578" s="108"/>
      <c r="GAB578" s="108"/>
      <c r="GAC578" s="108"/>
      <c r="GAD578" s="108"/>
      <c r="GAE578" s="108"/>
      <c r="GAF578" s="108"/>
      <c r="GAG578" s="108"/>
      <c r="GAH578" s="108"/>
      <c r="GAI578" s="108"/>
      <c r="GAJ578" s="108"/>
      <c r="GAK578" s="108"/>
      <c r="GAL578" s="108"/>
      <c r="GAM578" s="108"/>
      <c r="GAN578" s="108"/>
      <c r="GAO578" s="108"/>
      <c r="GAP578" s="108"/>
      <c r="GAQ578" s="108"/>
      <c r="GAR578" s="108"/>
      <c r="GAS578" s="108"/>
      <c r="GAT578" s="108"/>
      <c r="GAU578" s="108"/>
      <c r="GAV578" s="108"/>
      <c r="GAW578" s="108"/>
      <c r="GAX578" s="108"/>
      <c r="GAY578" s="108"/>
      <c r="GAZ578" s="108"/>
      <c r="GBA578" s="108"/>
      <c r="GBB578" s="108"/>
      <c r="GBC578" s="108"/>
      <c r="GBD578" s="108"/>
      <c r="GBE578" s="108"/>
      <c r="GBF578" s="108"/>
      <c r="GBG578" s="108"/>
      <c r="GBH578" s="108"/>
      <c r="GBI578" s="108"/>
      <c r="GBJ578" s="108"/>
      <c r="GBK578" s="108"/>
      <c r="GBL578" s="108"/>
      <c r="GBM578" s="108"/>
      <c r="GBN578" s="108"/>
      <c r="GBO578" s="108"/>
      <c r="GBP578" s="108"/>
      <c r="GBQ578" s="108"/>
      <c r="GBR578" s="108"/>
      <c r="GBS578" s="108"/>
      <c r="GBT578" s="108"/>
      <c r="GBU578" s="108"/>
      <c r="GBV578" s="108"/>
      <c r="GBW578" s="108"/>
      <c r="GBX578" s="108"/>
      <c r="GBY578" s="108"/>
      <c r="GBZ578" s="108"/>
      <c r="GCA578" s="108"/>
      <c r="GCB578" s="108"/>
      <c r="GCC578" s="108"/>
      <c r="GCD578" s="108"/>
      <c r="GCE578" s="108"/>
      <c r="GCF578" s="108"/>
      <c r="GCG578" s="108"/>
      <c r="GCH578" s="108"/>
      <c r="GCI578" s="108"/>
      <c r="GCJ578" s="108"/>
      <c r="GCK578" s="108"/>
      <c r="GCL578" s="108"/>
      <c r="GCM578" s="108"/>
      <c r="GCN578" s="108"/>
      <c r="GCO578" s="108"/>
      <c r="GCP578" s="108"/>
      <c r="GCQ578" s="108"/>
      <c r="GCR578" s="108"/>
      <c r="GCS578" s="108"/>
      <c r="GCT578" s="108"/>
      <c r="GCU578" s="108"/>
      <c r="GCV578" s="108"/>
      <c r="GCW578" s="108"/>
      <c r="GCX578" s="108"/>
      <c r="GCY578" s="108"/>
      <c r="GCZ578" s="108"/>
      <c r="GDA578" s="108"/>
      <c r="GDB578" s="108"/>
      <c r="GDC578" s="108"/>
      <c r="GDD578" s="108"/>
      <c r="GDE578" s="108"/>
      <c r="GDF578" s="108"/>
      <c r="GDG578" s="108"/>
      <c r="GDH578" s="108"/>
      <c r="GDI578" s="108"/>
      <c r="GDJ578" s="108"/>
      <c r="GDK578" s="108"/>
      <c r="GDL578" s="108"/>
      <c r="GDM578" s="108"/>
      <c r="GDN578" s="108"/>
      <c r="GDO578" s="108"/>
      <c r="GDP578" s="108"/>
      <c r="GDQ578" s="108"/>
      <c r="GDR578" s="108"/>
      <c r="GDS578" s="108"/>
      <c r="GDT578" s="108"/>
      <c r="GDU578" s="108"/>
      <c r="GDV578" s="108"/>
      <c r="GDW578" s="108"/>
      <c r="GDX578" s="108"/>
      <c r="GDY578" s="108"/>
      <c r="GDZ578" s="108"/>
      <c r="GEA578" s="108"/>
      <c r="GEB578" s="108"/>
      <c r="GEC578" s="108"/>
      <c r="GED578" s="108"/>
      <c r="GEE578" s="108"/>
      <c r="GEF578" s="108"/>
      <c r="GEG578" s="108"/>
      <c r="GEH578" s="108"/>
      <c r="GEI578" s="108"/>
      <c r="GEJ578" s="108"/>
      <c r="GEK578" s="108"/>
      <c r="GEL578" s="108"/>
      <c r="GEM578" s="108"/>
      <c r="GEN578" s="108"/>
      <c r="GEO578" s="108"/>
      <c r="GEP578" s="108"/>
      <c r="GEQ578" s="108"/>
      <c r="GER578" s="108"/>
      <c r="GES578" s="108"/>
      <c r="GET578" s="108"/>
      <c r="GEU578" s="108"/>
      <c r="GEV578" s="108"/>
      <c r="GEW578" s="108"/>
      <c r="GEX578" s="108"/>
      <c r="GEY578" s="108"/>
      <c r="GEZ578" s="108"/>
      <c r="GFA578" s="108"/>
      <c r="GFB578" s="108"/>
      <c r="GFC578" s="108"/>
      <c r="GFD578" s="108"/>
      <c r="GFE578" s="108"/>
      <c r="GFF578" s="108"/>
      <c r="GFG578" s="108"/>
      <c r="GFH578" s="108"/>
      <c r="GFI578" s="108"/>
      <c r="GFJ578" s="108"/>
      <c r="GFK578" s="108"/>
      <c r="GFL578" s="108"/>
      <c r="GFM578" s="108"/>
      <c r="GFN578" s="108"/>
      <c r="GFO578" s="108"/>
      <c r="GFP578" s="108"/>
      <c r="GFQ578" s="108"/>
      <c r="GFR578" s="108"/>
      <c r="GFS578" s="108"/>
      <c r="GFT578" s="108"/>
      <c r="GFU578" s="108"/>
      <c r="GFV578" s="108"/>
      <c r="GFW578" s="108"/>
      <c r="GFX578" s="108"/>
      <c r="GFY578" s="108"/>
      <c r="GFZ578" s="108"/>
      <c r="GGA578" s="108"/>
      <c r="GGB578" s="108"/>
      <c r="GGC578" s="108"/>
      <c r="GGD578" s="108"/>
      <c r="GGE578" s="108"/>
      <c r="GGF578" s="108"/>
      <c r="GGG578" s="108"/>
      <c r="GGH578" s="108"/>
      <c r="GGI578" s="108"/>
      <c r="GGJ578" s="108"/>
      <c r="GGK578" s="108"/>
      <c r="GGL578" s="108"/>
      <c r="GGM578" s="108"/>
      <c r="GGN578" s="108"/>
      <c r="GGO578" s="108"/>
      <c r="GGP578" s="108"/>
      <c r="GGQ578" s="108"/>
      <c r="GGR578" s="108"/>
      <c r="GGS578" s="108"/>
      <c r="GGT578" s="108"/>
      <c r="GGU578" s="108"/>
      <c r="GGV578" s="108"/>
      <c r="GGW578" s="108"/>
      <c r="GGX578" s="108"/>
      <c r="GGY578" s="108"/>
      <c r="GGZ578" s="108"/>
      <c r="GHA578" s="108"/>
      <c r="GHB578" s="108"/>
      <c r="GHC578" s="108"/>
      <c r="GHD578" s="108"/>
      <c r="GHE578" s="108"/>
      <c r="GHF578" s="108"/>
      <c r="GHG578" s="108"/>
      <c r="GHH578" s="108"/>
      <c r="GHI578" s="108"/>
      <c r="GHJ578" s="108"/>
      <c r="GHK578" s="108"/>
      <c r="GHL578" s="108"/>
      <c r="GHM578" s="108"/>
      <c r="GHN578" s="108"/>
      <c r="GHO578" s="108"/>
      <c r="GHP578" s="108"/>
      <c r="GHQ578" s="108"/>
      <c r="GHR578" s="108"/>
      <c r="GHS578" s="108"/>
      <c r="GHT578" s="108"/>
      <c r="GHU578" s="108"/>
      <c r="GHV578" s="108"/>
      <c r="GHW578" s="108"/>
      <c r="GHX578" s="108"/>
      <c r="GHY578" s="108"/>
      <c r="GHZ578" s="108"/>
      <c r="GIA578" s="108"/>
      <c r="GIB578" s="108"/>
      <c r="GIC578" s="108"/>
      <c r="GID578" s="108"/>
      <c r="GIE578" s="108"/>
      <c r="GIF578" s="108"/>
      <c r="GIG578" s="108"/>
      <c r="GIH578" s="108"/>
      <c r="GII578" s="108"/>
      <c r="GIJ578" s="108"/>
      <c r="GIK578" s="108"/>
      <c r="GIL578" s="108"/>
      <c r="GIM578" s="108"/>
      <c r="GIN578" s="108"/>
      <c r="GIO578" s="108"/>
      <c r="GIP578" s="108"/>
      <c r="GIQ578" s="108"/>
      <c r="GIR578" s="108"/>
      <c r="GIS578" s="108"/>
      <c r="GIT578" s="108"/>
      <c r="GIU578" s="108"/>
      <c r="GIV578" s="108"/>
      <c r="GIW578" s="108"/>
      <c r="GIX578" s="108"/>
      <c r="GIY578" s="108"/>
      <c r="GIZ578" s="108"/>
      <c r="GJA578" s="108"/>
      <c r="GJB578" s="108"/>
      <c r="GJC578" s="108"/>
      <c r="GJD578" s="108"/>
      <c r="GJE578" s="108"/>
      <c r="GJF578" s="108"/>
      <c r="GJG578" s="108"/>
      <c r="GJH578" s="108"/>
      <c r="GJI578" s="108"/>
      <c r="GJJ578" s="108"/>
      <c r="GJK578" s="108"/>
      <c r="GJL578" s="108"/>
      <c r="GJM578" s="108"/>
      <c r="GJN578" s="108"/>
      <c r="GJO578" s="108"/>
      <c r="GJP578" s="108"/>
      <c r="GJQ578" s="108"/>
      <c r="GJR578" s="108"/>
      <c r="GJS578" s="108"/>
      <c r="GJT578" s="108"/>
      <c r="GJU578" s="108"/>
      <c r="GJV578" s="108"/>
      <c r="GJW578" s="108"/>
      <c r="GJX578" s="108"/>
      <c r="GJY578" s="108"/>
      <c r="GJZ578" s="108"/>
      <c r="GKA578" s="108"/>
      <c r="GKB578" s="108"/>
      <c r="GKC578" s="108"/>
      <c r="GKD578" s="108"/>
      <c r="GKE578" s="108"/>
      <c r="GKF578" s="108"/>
      <c r="GKG578" s="108"/>
      <c r="GKH578" s="108"/>
      <c r="GKI578" s="108"/>
      <c r="GKJ578" s="108"/>
      <c r="GKK578" s="108"/>
      <c r="GKL578" s="108"/>
      <c r="GKM578" s="108"/>
      <c r="GKN578" s="108"/>
      <c r="GKO578" s="108"/>
      <c r="GKP578" s="108"/>
      <c r="GKQ578" s="108"/>
      <c r="GKR578" s="108"/>
      <c r="GKS578" s="108"/>
      <c r="GKT578" s="108"/>
      <c r="GKU578" s="108"/>
      <c r="GKV578" s="108"/>
      <c r="GKW578" s="108"/>
      <c r="GKX578" s="108"/>
      <c r="GKY578" s="108"/>
      <c r="GKZ578" s="108"/>
      <c r="GLA578" s="108"/>
      <c r="GLB578" s="108"/>
      <c r="GLC578" s="108"/>
      <c r="GLD578" s="108"/>
      <c r="GLE578" s="108"/>
      <c r="GLF578" s="108"/>
      <c r="GLG578" s="108"/>
      <c r="GLH578" s="108"/>
      <c r="GLI578" s="108"/>
      <c r="GLJ578" s="108"/>
      <c r="GLK578" s="108"/>
      <c r="GLL578" s="108"/>
      <c r="GLM578" s="108"/>
      <c r="GLN578" s="108"/>
      <c r="GLO578" s="108"/>
      <c r="GLP578" s="108"/>
      <c r="GLQ578" s="108"/>
      <c r="GLR578" s="108"/>
      <c r="GLS578" s="108"/>
      <c r="GLT578" s="108"/>
      <c r="GLU578" s="108"/>
      <c r="GLV578" s="108"/>
      <c r="GLW578" s="108"/>
      <c r="GLX578" s="108"/>
      <c r="GLY578" s="108"/>
      <c r="GLZ578" s="108"/>
      <c r="GMA578" s="108"/>
      <c r="GMB578" s="108"/>
      <c r="GMC578" s="108"/>
      <c r="GMD578" s="108"/>
      <c r="GME578" s="108"/>
      <c r="GMF578" s="108"/>
      <c r="GMG578" s="108"/>
      <c r="GMH578" s="108"/>
      <c r="GMI578" s="108"/>
      <c r="GMJ578" s="108"/>
      <c r="GMK578" s="108"/>
      <c r="GML578" s="108"/>
      <c r="GMM578" s="108"/>
      <c r="GMN578" s="108"/>
      <c r="GMO578" s="108"/>
      <c r="GMP578" s="108"/>
      <c r="GMQ578" s="108"/>
      <c r="GMR578" s="108"/>
      <c r="GMS578" s="108"/>
      <c r="GMT578" s="108"/>
      <c r="GMU578" s="108"/>
      <c r="GMV578" s="108"/>
      <c r="GMW578" s="108"/>
      <c r="GMX578" s="108"/>
      <c r="GMY578" s="108"/>
      <c r="GMZ578" s="108"/>
      <c r="GNA578" s="108"/>
      <c r="GNB578" s="108"/>
      <c r="GNC578" s="108"/>
      <c r="GND578" s="108"/>
      <c r="GNE578" s="108"/>
      <c r="GNF578" s="108"/>
      <c r="GNG578" s="108"/>
      <c r="GNH578" s="108"/>
      <c r="GNI578" s="108"/>
      <c r="GNJ578" s="108"/>
      <c r="GNK578" s="108"/>
      <c r="GNL578" s="108"/>
      <c r="GNM578" s="108"/>
      <c r="GNN578" s="108"/>
      <c r="GNO578" s="108"/>
      <c r="GNP578" s="108"/>
      <c r="GNQ578" s="108"/>
      <c r="GNR578" s="108"/>
      <c r="GNS578" s="108"/>
      <c r="GNT578" s="108"/>
      <c r="GNU578" s="108"/>
      <c r="GNV578" s="108"/>
      <c r="GNW578" s="108"/>
      <c r="GNX578" s="108"/>
      <c r="GNY578" s="108"/>
      <c r="GNZ578" s="108"/>
      <c r="GOA578" s="108"/>
      <c r="GOB578" s="108"/>
      <c r="GOC578" s="108"/>
      <c r="GOD578" s="108"/>
      <c r="GOE578" s="108"/>
      <c r="GOF578" s="108"/>
      <c r="GOG578" s="108"/>
      <c r="GOH578" s="108"/>
      <c r="GOI578" s="108"/>
      <c r="GOJ578" s="108"/>
      <c r="GOK578" s="108"/>
      <c r="GOL578" s="108"/>
      <c r="GOM578" s="108"/>
      <c r="GON578" s="108"/>
      <c r="GOO578" s="108"/>
      <c r="GOP578" s="108"/>
      <c r="GOQ578" s="108"/>
      <c r="GOR578" s="108"/>
      <c r="GOS578" s="108"/>
      <c r="GOT578" s="108"/>
      <c r="GOU578" s="108"/>
      <c r="GOV578" s="108"/>
      <c r="GOW578" s="108"/>
      <c r="GOX578" s="108"/>
      <c r="GOY578" s="108"/>
      <c r="GOZ578" s="108"/>
      <c r="GPA578" s="108"/>
      <c r="GPB578" s="108"/>
      <c r="GPC578" s="108"/>
      <c r="GPD578" s="108"/>
      <c r="GPE578" s="108"/>
      <c r="GPF578" s="108"/>
      <c r="GPG578" s="108"/>
      <c r="GPH578" s="108"/>
      <c r="GPI578" s="108"/>
      <c r="GPJ578" s="108"/>
      <c r="GPK578" s="108"/>
      <c r="GPL578" s="108"/>
      <c r="GPM578" s="108"/>
      <c r="GPN578" s="108"/>
      <c r="GPO578" s="108"/>
      <c r="GPP578" s="108"/>
      <c r="GPQ578" s="108"/>
      <c r="GPR578" s="108"/>
      <c r="GPS578" s="108"/>
      <c r="GPT578" s="108"/>
      <c r="GPU578" s="108"/>
      <c r="GPV578" s="108"/>
      <c r="GPW578" s="108"/>
      <c r="GPX578" s="108"/>
      <c r="GPY578" s="108"/>
      <c r="GPZ578" s="108"/>
      <c r="GQA578" s="108"/>
      <c r="GQB578" s="108"/>
      <c r="GQC578" s="108"/>
      <c r="GQD578" s="108"/>
      <c r="GQE578" s="108"/>
      <c r="GQF578" s="108"/>
      <c r="GQG578" s="108"/>
      <c r="GQH578" s="108"/>
      <c r="GQI578" s="108"/>
      <c r="GQJ578" s="108"/>
      <c r="GQK578" s="108"/>
      <c r="GQL578" s="108"/>
      <c r="GQM578" s="108"/>
      <c r="GQN578" s="108"/>
      <c r="GQO578" s="108"/>
      <c r="GQP578" s="108"/>
      <c r="GQQ578" s="108"/>
      <c r="GQR578" s="108"/>
      <c r="GQS578" s="108"/>
      <c r="GQT578" s="108"/>
      <c r="GQU578" s="108"/>
      <c r="GQV578" s="108"/>
      <c r="GQW578" s="108"/>
      <c r="GQX578" s="108"/>
      <c r="GQY578" s="108"/>
      <c r="GQZ578" s="108"/>
      <c r="GRA578" s="108"/>
      <c r="GRB578" s="108"/>
      <c r="GRC578" s="108"/>
      <c r="GRD578" s="108"/>
      <c r="GRE578" s="108"/>
      <c r="GRF578" s="108"/>
      <c r="GRG578" s="108"/>
      <c r="GRH578" s="108"/>
      <c r="GRI578" s="108"/>
      <c r="GRJ578" s="108"/>
      <c r="GRK578" s="108"/>
      <c r="GRL578" s="108"/>
      <c r="GRM578" s="108"/>
      <c r="GRN578" s="108"/>
      <c r="GRO578" s="108"/>
      <c r="GRP578" s="108"/>
      <c r="GRQ578" s="108"/>
      <c r="GRR578" s="108"/>
      <c r="GRS578" s="108"/>
      <c r="GRT578" s="108"/>
      <c r="GRU578" s="108"/>
      <c r="GRV578" s="108"/>
      <c r="GRW578" s="108"/>
      <c r="GRX578" s="108"/>
      <c r="GRY578" s="108"/>
      <c r="GRZ578" s="108"/>
      <c r="GSA578" s="108"/>
      <c r="GSB578" s="108"/>
      <c r="GSC578" s="108"/>
      <c r="GSD578" s="108"/>
      <c r="GSE578" s="108"/>
      <c r="GSF578" s="108"/>
      <c r="GSG578" s="108"/>
      <c r="GSH578" s="108"/>
      <c r="GSI578" s="108"/>
      <c r="GSJ578" s="108"/>
      <c r="GSK578" s="108"/>
      <c r="GSL578" s="108"/>
      <c r="GSM578" s="108"/>
      <c r="GSN578" s="108"/>
      <c r="GSO578" s="108"/>
      <c r="GSP578" s="108"/>
      <c r="GSQ578" s="108"/>
      <c r="GSR578" s="108"/>
      <c r="GSS578" s="108"/>
      <c r="GST578" s="108"/>
      <c r="GSU578" s="108"/>
      <c r="GSV578" s="108"/>
      <c r="GSW578" s="108"/>
      <c r="GSX578" s="108"/>
      <c r="GSY578" s="108"/>
      <c r="GSZ578" s="108"/>
      <c r="GTA578" s="108"/>
      <c r="GTB578" s="108"/>
      <c r="GTC578" s="108"/>
      <c r="GTD578" s="108"/>
      <c r="GTE578" s="108"/>
      <c r="GTF578" s="108"/>
      <c r="GTG578" s="108"/>
      <c r="GTH578" s="108"/>
      <c r="GTI578" s="108"/>
      <c r="GTJ578" s="108"/>
      <c r="GTK578" s="108"/>
      <c r="GTL578" s="108"/>
      <c r="GTM578" s="108"/>
      <c r="GTN578" s="108"/>
      <c r="GTO578" s="108"/>
      <c r="GTP578" s="108"/>
      <c r="GTQ578" s="108"/>
      <c r="GTR578" s="108"/>
      <c r="GTS578" s="108"/>
      <c r="GTT578" s="108"/>
      <c r="GTU578" s="108"/>
      <c r="GTV578" s="108"/>
      <c r="GTW578" s="108"/>
      <c r="GTX578" s="108"/>
      <c r="GTY578" s="108"/>
      <c r="GTZ578" s="108"/>
      <c r="GUA578" s="108"/>
      <c r="GUB578" s="108"/>
      <c r="GUC578" s="108"/>
      <c r="GUD578" s="108"/>
      <c r="GUE578" s="108"/>
      <c r="GUF578" s="108"/>
      <c r="GUG578" s="108"/>
      <c r="GUH578" s="108"/>
      <c r="GUI578" s="108"/>
      <c r="GUJ578" s="108"/>
      <c r="GUK578" s="108"/>
      <c r="GUL578" s="108"/>
      <c r="GUM578" s="108"/>
      <c r="GUN578" s="108"/>
      <c r="GUO578" s="108"/>
      <c r="GUP578" s="108"/>
      <c r="GUQ578" s="108"/>
      <c r="GUR578" s="108"/>
      <c r="GUS578" s="108"/>
      <c r="GUT578" s="108"/>
      <c r="GUU578" s="108"/>
      <c r="GUV578" s="108"/>
      <c r="GUW578" s="108"/>
      <c r="GUX578" s="108"/>
      <c r="GUY578" s="108"/>
      <c r="GUZ578" s="108"/>
      <c r="GVA578" s="108"/>
      <c r="GVB578" s="108"/>
      <c r="GVC578" s="108"/>
      <c r="GVD578" s="108"/>
      <c r="GVE578" s="108"/>
      <c r="GVF578" s="108"/>
      <c r="GVG578" s="108"/>
      <c r="GVH578" s="108"/>
      <c r="GVI578" s="108"/>
      <c r="GVJ578" s="108"/>
      <c r="GVK578" s="108"/>
      <c r="GVL578" s="108"/>
      <c r="GVM578" s="108"/>
      <c r="GVN578" s="108"/>
      <c r="GVO578" s="108"/>
      <c r="GVP578" s="108"/>
      <c r="GVQ578" s="108"/>
      <c r="GVR578" s="108"/>
      <c r="GVS578" s="108"/>
      <c r="GVT578" s="108"/>
      <c r="GVU578" s="108"/>
      <c r="GVV578" s="108"/>
      <c r="GVW578" s="108"/>
      <c r="GVX578" s="108"/>
      <c r="GVY578" s="108"/>
      <c r="GVZ578" s="108"/>
      <c r="GWA578" s="108"/>
      <c r="GWB578" s="108"/>
      <c r="GWC578" s="108"/>
      <c r="GWD578" s="108"/>
      <c r="GWE578" s="108"/>
      <c r="GWF578" s="108"/>
      <c r="GWG578" s="108"/>
      <c r="GWH578" s="108"/>
      <c r="GWI578" s="108"/>
      <c r="GWJ578" s="108"/>
      <c r="GWK578" s="108"/>
      <c r="GWL578" s="108"/>
      <c r="GWM578" s="108"/>
      <c r="GWN578" s="108"/>
      <c r="GWO578" s="108"/>
      <c r="GWP578" s="108"/>
      <c r="GWQ578" s="108"/>
      <c r="GWR578" s="108"/>
      <c r="GWS578" s="108"/>
      <c r="GWT578" s="108"/>
      <c r="GWU578" s="108"/>
      <c r="GWV578" s="108"/>
      <c r="GWW578" s="108"/>
      <c r="GWX578" s="108"/>
      <c r="GWY578" s="108"/>
      <c r="GWZ578" s="108"/>
      <c r="GXA578" s="108"/>
      <c r="GXB578" s="108"/>
      <c r="GXC578" s="108"/>
      <c r="GXD578" s="108"/>
      <c r="GXE578" s="108"/>
      <c r="GXF578" s="108"/>
      <c r="GXG578" s="108"/>
      <c r="GXH578" s="108"/>
      <c r="GXI578" s="108"/>
      <c r="GXJ578" s="108"/>
      <c r="GXK578" s="108"/>
      <c r="GXL578" s="108"/>
      <c r="GXM578" s="108"/>
      <c r="GXN578" s="108"/>
      <c r="GXO578" s="108"/>
      <c r="GXP578" s="108"/>
      <c r="GXQ578" s="108"/>
      <c r="GXR578" s="108"/>
      <c r="GXS578" s="108"/>
      <c r="GXT578" s="108"/>
      <c r="GXU578" s="108"/>
      <c r="GXV578" s="108"/>
      <c r="GXW578" s="108"/>
      <c r="GXX578" s="108"/>
      <c r="GXY578" s="108"/>
      <c r="GXZ578" s="108"/>
      <c r="GYA578" s="108"/>
      <c r="GYB578" s="108"/>
      <c r="GYC578" s="108"/>
      <c r="GYD578" s="108"/>
      <c r="GYE578" s="108"/>
      <c r="GYF578" s="108"/>
      <c r="GYG578" s="108"/>
      <c r="GYH578" s="108"/>
      <c r="GYI578" s="108"/>
      <c r="GYJ578" s="108"/>
      <c r="GYK578" s="108"/>
      <c r="GYL578" s="108"/>
      <c r="GYM578" s="108"/>
      <c r="GYN578" s="108"/>
      <c r="GYO578" s="108"/>
      <c r="GYP578" s="108"/>
      <c r="GYQ578" s="108"/>
      <c r="GYR578" s="108"/>
      <c r="GYS578" s="108"/>
      <c r="GYT578" s="108"/>
      <c r="GYU578" s="108"/>
      <c r="GYV578" s="108"/>
      <c r="GYW578" s="108"/>
      <c r="GYX578" s="108"/>
      <c r="GYY578" s="108"/>
      <c r="GYZ578" s="108"/>
      <c r="GZA578" s="108"/>
      <c r="GZB578" s="108"/>
      <c r="GZC578" s="108"/>
      <c r="GZD578" s="108"/>
      <c r="GZE578" s="108"/>
      <c r="GZF578" s="108"/>
      <c r="GZG578" s="108"/>
      <c r="GZH578" s="108"/>
      <c r="GZI578" s="108"/>
      <c r="GZJ578" s="108"/>
      <c r="GZK578" s="108"/>
      <c r="GZL578" s="108"/>
      <c r="GZM578" s="108"/>
      <c r="GZN578" s="108"/>
      <c r="GZO578" s="108"/>
      <c r="GZP578" s="108"/>
      <c r="GZQ578" s="108"/>
      <c r="GZR578" s="108"/>
      <c r="GZS578" s="108"/>
      <c r="GZT578" s="108"/>
      <c r="GZU578" s="108"/>
      <c r="GZV578" s="108"/>
      <c r="GZW578" s="108"/>
      <c r="GZX578" s="108"/>
      <c r="GZY578" s="108"/>
      <c r="GZZ578" s="108"/>
      <c r="HAA578" s="108"/>
      <c r="HAB578" s="108"/>
      <c r="HAC578" s="108"/>
      <c r="HAD578" s="108"/>
      <c r="HAE578" s="108"/>
      <c r="HAF578" s="108"/>
      <c r="HAG578" s="108"/>
      <c r="HAH578" s="108"/>
      <c r="HAI578" s="108"/>
      <c r="HAJ578" s="108"/>
      <c r="HAK578" s="108"/>
      <c r="HAL578" s="108"/>
      <c r="HAM578" s="108"/>
      <c r="HAN578" s="108"/>
      <c r="HAO578" s="108"/>
      <c r="HAP578" s="108"/>
      <c r="HAQ578" s="108"/>
      <c r="HAR578" s="108"/>
      <c r="HAS578" s="108"/>
      <c r="HAT578" s="108"/>
      <c r="HAU578" s="108"/>
      <c r="HAV578" s="108"/>
      <c r="HAW578" s="108"/>
      <c r="HAX578" s="108"/>
      <c r="HAY578" s="108"/>
      <c r="HAZ578" s="108"/>
      <c r="HBA578" s="108"/>
      <c r="HBB578" s="108"/>
      <c r="HBC578" s="108"/>
      <c r="HBD578" s="108"/>
      <c r="HBE578" s="108"/>
      <c r="HBF578" s="108"/>
      <c r="HBG578" s="108"/>
      <c r="HBH578" s="108"/>
      <c r="HBI578" s="108"/>
      <c r="HBJ578" s="108"/>
      <c r="HBK578" s="108"/>
      <c r="HBL578" s="108"/>
      <c r="HBM578" s="108"/>
      <c r="HBN578" s="108"/>
      <c r="HBO578" s="108"/>
      <c r="HBP578" s="108"/>
      <c r="HBQ578" s="108"/>
      <c r="HBR578" s="108"/>
      <c r="HBS578" s="108"/>
      <c r="HBT578" s="108"/>
      <c r="HBU578" s="108"/>
      <c r="HBV578" s="108"/>
      <c r="HBW578" s="108"/>
      <c r="HBX578" s="108"/>
      <c r="HBY578" s="108"/>
      <c r="HBZ578" s="108"/>
      <c r="HCA578" s="108"/>
      <c r="HCB578" s="108"/>
      <c r="HCC578" s="108"/>
      <c r="HCD578" s="108"/>
      <c r="HCE578" s="108"/>
      <c r="HCF578" s="108"/>
      <c r="HCG578" s="108"/>
      <c r="HCH578" s="108"/>
      <c r="HCI578" s="108"/>
      <c r="HCJ578" s="108"/>
      <c r="HCK578" s="108"/>
      <c r="HCL578" s="108"/>
      <c r="HCM578" s="108"/>
      <c r="HCN578" s="108"/>
      <c r="HCO578" s="108"/>
      <c r="HCP578" s="108"/>
      <c r="HCQ578" s="108"/>
      <c r="HCR578" s="108"/>
      <c r="HCS578" s="108"/>
      <c r="HCT578" s="108"/>
      <c r="HCU578" s="108"/>
      <c r="HCV578" s="108"/>
      <c r="HCW578" s="108"/>
      <c r="HCX578" s="108"/>
      <c r="HCY578" s="108"/>
      <c r="HCZ578" s="108"/>
      <c r="HDA578" s="108"/>
      <c r="HDB578" s="108"/>
      <c r="HDC578" s="108"/>
      <c r="HDD578" s="108"/>
      <c r="HDE578" s="108"/>
      <c r="HDF578" s="108"/>
      <c r="HDG578" s="108"/>
      <c r="HDH578" s="108"/>
      <c r="HDI578" s="108"/>
      <c r="HDJ578" s="108"/>
      <c r="HDK578" s="108"/>
      <c r="HDL578" s="108"/>
      <c r="HDM578" s="108"/>
      <c r="HDN578" s="108"/>
      <c r="HDO578" s="108"/>
      <c r="HDP578" s="108"/>
      <c r="HDQ578" s="108"/>
      <c r="HDR578" s="108"/>
      <c r="HDS578" s="108"/>
      <c r="HDT578" s="108"/>
      <c r="HDU578" s="108"/>
      <c r="HDV578" s="108"/>
      <c r="HDW578" s="108"/>
      <c r="HDX578" s="108"/>
      <c r="HDY578" s="108"/>
      <c r="HDZ578" s="108"/>
      <c r="HEA578" s="108"/>
      <c r="HEB578" s="108"/>
      <c r="HEC578" s="108"/>
      <c r="HED578" s="108"/>
      <c r="HEE578" s="108"/>
      <c r="HEF578" s="108"/>
      <c r="HEG578" s="108"/>
      <c r="HEH578" s="108"/>
      <c r="HEI578" s="108"/>
      <c r="HEJ578" s="108"/>
      <c r="HEK578" s="108"/>
      <c r="HEL578" s="108"/>
      <c r="HEM578" s="108"/>
      <c r="HEN578" s="108"/>
      <c r="HEO578" s="108"/>
      <c r="HEP578" s="108"/>
      <c r="HEQ578" s="108"/>
      <c r="HER578" s="108"/>
      <c r="HES578" s="108"/>
      <c r="HET578" s="108"/>
      <c r="HEU578" s="108"/>
      <c r="HEV578" s="108"/>
      <c r="HEW578" s="108"/>
      <c r="HEX578" s="108"/>
      <c r="HEY578" s="108"/>
      <c r="HEZ578" s="108"/>
      <c r="HFA578" s="108"/>
      <c r="HFB578" s="108"/>
      <c r="HFC578" s="108"/>
      <c r="HFD578" s="108"/>
      <c r="HFE578" s="108"/>
      <c r="HFF578" s="108"/>
      <c r="HFG578" s="108"/>
      <c r="HFH578" s="108"/>
      <c r="HFI578" s="108"/>
      <c r="HFJ578" s="108"/>
      <c r="HFK578" s="108"/>
      <c r="HFL578" s="108"/>
      <c r="HFM578" s="108"/>
      <c r="HFN578" s="108"/>
      <c r="HFO578" s="108"/>
      <c r="HFP578" s="108"/>
      <c r="HFQ578" s="108"/>
      <c r="HFR578" s="108"/>
      <c r="HFS578" s="108"/>
      <c r="HFT578" s="108"/>
      <c r="HFU578" s="108"/>
      <c r="HFV578" s="108"/>
      <c r="HFW578" s="108"/>
      <c r="HFX578" s="108"/>
      <c r="HFY578" s="108"/>
      <c r="HFZ578" s="108"/>
      <c r="HGA578" s="108"/>
      <c r="HGB578" s="108"/>
      <c r="HGC578" s="108"/>
      <c r="HGD578" s="108"/>
      <c r="HGE578" s="108"/>
      <c r="HGF578" s="108"/>
      <c r="HGG578" s="108"/>
      <c r="HGH578" s="108"/>
      <c r="HGI578" s="108"/>
      <c r="HGJ578" s="108"/>
      <c r="HGK578" s="108"/>
      <c r="HGL578" s="108"/>
      <c r="HGM578" s="108"/>
      <c r="HGN578" s="108"/>
      <c r="HGO578" s="108"/>
      <c r="HGP578" s="108"/>
      <c r="HGQ578" s="108"/>
      <c r="HGR578" s="108"/>
      <c r="HGS578" s="108"/>
      <c r="HGT578" s="108"/>
      <c r="HGU578" s="108"/>
      <c r="HGV578" s="108"/>
      <c r="HGW578" s="108"/>
      <c r="HGX578" s="108"/>
      <c r="HGY578" s="108"/>
      <c r="HGZ578" s="108"/>
      <c r="HHA578" s="108"/>
      <c r="HHB578" s="108"/>
      <c r="HHC578" s="108"/>
      <c r="HHD578" s="108"/>
      <c r="HHE578" s="108"/>
      <c r="HHF578" s="108"/>
      <c r="HHG578" s="108"/>
      <c r="HHH578" s="108"/>
      <c r="HHI578" s="108"/>
      <c r="HHJ578" s="108"/>
      <c r="HHK578" s="108"/>
      <c r="HHL578" s="108"/>
      <c r="HHM578" s="108"/>
      <c r="HHN578" s="108"/>
      <c r="HHO578" s="108"/>
      <c r="HHP578" s="108"/>
      <c r="HHQ578" s="108"/>
      <c r="HHR578" s="108"/>
      <c r="HHS578" s="108"/>
      <c r="HHT578" s="108"/>
      <c r="HHU578" s="108"/>
      <c r="HHV578" s="108"/>
      <c r="HHW578" s="108"/>
      <c r="HHX578" s="108"/>
      <c r="HHY578" s="108"/>
      <c r="HHZ578" s="108"/>
      <c r="HIA578" s="108"/>
      <c r="HIB578" s="108"/>
      <c r="HIC578" s="108"/>
      <c r="HID578" s="108"/>
      <c r="HIE578" s="108"/>
      <c r="HIF578" s="108"/>
      <c r="HIG578" s="108"/>
      <c r="HIH578" s="108"/>
      <c r="HII578" s="108"/>
      <c r="HIJ578" s="108"/>
      <c r="HIK578" s="108"/>
      <c r="HIL578" s="108"/>
      <c r="HIM578" s="108"/>
      <c r="HIN578" s="108"/>
      <c r="HIO578" s="108"/>
      <c r="HIP578" s="108"/>
      <c r="HIQ578" s="108"/>
      <c r="HIR578" s="108"/>
      <c r="HIS578" s="108"/>
      <c r="HIT578" s="108"/>
      <c r="HIU578" s="108"/>
      <c r="HIV578" s="108"/>
      <c r="HIW578" s="108"/>
      <c r="HIX578" s="108"/>
      <c r="HIY578" s="108"/>
      <c r="HIZ578" s="108"/>
      <c r="HJA578" s="108"/>
      <c r="HJB578" s="108"/>
      <c r="HJC578" s="108"/>
      <c r="HJD578" s="108"/>
      <c r="HJE578" s="108"/>
      <c r="HJF578" s="108"/>
      <c r="HJG578" s="108"/>
      <c r="HJH578" s="108"/>
      <c r="HJI578" s="108"/>
      <c r="HJJ578" s="108"/>
      <c r="HJK578" s="108"/>
      <c r="HJL578" s="108"/>
      <c r="HJM578" s="108"/>
      <c r="HJN578" s="108"/>
      <c r="HJO578" s="108"/>
      <c r="HJP578" s="108"/>
      <c r="HJQ578" s="108"/>
      <c r="HJR578" s="108"/>
      <c r="HJS578" s="108"/>
      <c r="HJT578" s="108"/>
      <c r="HJU578" s="108"/>
      <c r="HJV578" s="108"/>
      <c r="HJW578" s="108"/>
      <c r="HJX578" s="108"/>
      <c r="HJY578" s="108"/>
      <c r="HJZ578" s="108"/>
      <c r="HKA578" s="108"/>
      <c r="HKB578" s="108"/>
      <c r="HKC578" s="108"/>
      <c r="HKD578" s="108"/>
      <c r="HKE578" s="108"/>
      <c r="HKF578" s="108"/>
      <c r="HKG578" s="108"/>
      <c r="HKH578" s="108"/>
      <c r="HKI578" s="108"/>
      <c r="HKJ578" s="108"/>
      <c r="HKK578" s="108"/>
      <c r="HKL578" s="108"/>
      <c r="HKM578" s="108"/>
      <c r="HKN578" s="108"/>
      <c r="HKO578" s="108"/>
      <c r="HKP578" s="108"/>
      <c r="HKQ578" s="108"/>
      <c r="HKR578" s="108"/>
      <c r="HKS578" s="108"/>
      <c r="HKT578" s="108"/>
      <c r="HKU578" s="108"/>
      <c r="HKV578" s="108"/>
      <c r="HKW578" s="108"/>
      <c r="HKX578" s="108"/>
      <c r="HKY578" s="108"/>
      <c r="HKZ578" s="108"/>
      <c r="HLA578" s="108"/>
      <c r="HLB578" s="108"/>
      <c r="HLC578" s="108"/>
      <c r="HLD578" s="108"/>
      <c r="HLE578" s="108"/>
      <c r="HLF578" s="108"/>
      <c r="HLG578" s="108"/>
      <c r="HLH578" s="108"/>
      <c r="HLI578" s="108"/>
      <c r="HLJ578" s="108"/>
      <c r="HLK578" s="108"/>
      <c r="HLL578" s="108"/>
      <c r="HLM578" s="108"/>
      <c r="HLN578" s="108"/>
      <c r="HLO578" s="108"/>
      <c r="HLP578" s="108"/>
      <c r="HLQ578" s="108"/>
      <c r="HLR578" s="108"/>
      <c r="HLS578" s="108"/>
      <c r="HLT578" s="108"/>
      <c r="HLU578" s="108"/>
      <c r="HLV578" s="108"/>
      <c r="HLW578" s="108"/>
      <c r="HLX578" s="108"/>
      <c r="HLY578" s="108"/>
      <c r="HLZ578" s="108"/>
      <c r="HMA578" s="108"/>
      <c r="HMB578" s="108"/>
      <c r="HMC578" s="108"/>
      <c r="HMD578" s="108"/>
      <c r="HME578" s="108"/>
      <c r="HMF578" s="108"/>
      <c r="HMG578" s="108"/>
      <c r="HMH578" s="108"/>
      <c r="HMI578" s="108"/>
      <c r="HMJ578" s="108"/>
      <c r="HMK578" s="108"/>
      <c r="HML578" s="108"/>
      <c r="HMM578" s="108"/>
      <c r="HMN578" s="108"/>
      <c r="HMO578" s="108"/>
      <c r="HMP578" s="108"/>
      <c r="HMQ578" s="108"/>
      <c r="HMR578" s="108"/>
      <c r="HMS578" s="108"/>
      <c r="HMT578" s="108"/>
      <c r="HMU578" s="108"/>
      <c r="HMV578" s="108"/>
      <c r="HMW578" s="108"/>
      <c r="HMX578" s="108"/>
      <c r="HMY578" s="108"/>
      <c r="HMZ578" s="108"/>
      <c r="HNA578" s="108"/>
      <c r="HNB578" s="108"/>
      <c r="HNC578" s="108"/>
      <c r="HND578" s="108"/>
      <c r="HNE578" s="108"/>
      <c r="HNF578" s="108"/>
      <c r="HNG578" s="108"/>
      <c r="HNH578" s="108"/>
      <c r="HNI578" s="108"/>
      <c r="HNJ578" s="108"/>
      <c r="HNK578" s="108"/>
      <c r="HNL578" s="108"/>
      <c r="HNM578" s="108"/>
      <c r="HNN578" s="108"/>
      <c r="HNO578" s="108"/>
      <c r="HNP578" s="108"/>
      <c r="HNQ578" s="108"/>
      <c r="HNR578" s="108"/>
      <c r="HNS578" s="108"/>
      <c r="HNT578" s="108"/>
      <c r="HNU578" s="108"/>
      <c r="HNV578" s="108"/>
      <c r="HNW578" s="108"/>
      <c r="HNX578" s="108"/>
      <c r="HNY578" s="108"/>
      <c r="HNZ578" s="108"/>
      <c r="HOA578" s="108"/>
      <c r="HOB578" s="108"/>
      <c r="HOC578" s="108"/>
      <c r="HOD578" s="108"/>
      <c r="HOE578" s="108"/>
      <c r="HOF578" s="108"/>
      <c r="HOG578" s="108"/>
      <c r="HOH578" s="108"/>
      <c r="HOI578" s="108"/>
      <c r="HOJ578" s="108"/>
      <c r="HOK578" s="108"/>
      <c r="HOL578" s="108"/>
      <c r="HOM578" s="108"/>
      <c r="HON578" s="108"/>
      <c r="HOO578" s="108"/>
      <c r="HOP578" s="108"/>
      <c r="HOQ578" s="108"/>
      <c r="HOR578" s="108"/>
      <c r="HOS578" s="108"/>
      <c r="HOT578" s="108"/>
      <c r="HOU578" s="108"/>
      <c r="HOV578" s="108"/>
      <c r="HOW578" s="108"/>
      <c r="HOX578" s="108"/>
      <c r="HOY578" s="108"/>
      <c r="HOZ578" s="108"/>
      <c r="HPA578" s="108"/>
      <c r="HPB578" s="108"/>
      <c r="HPC578" s="108"/>
      <c r="HPD578" s="108"/>
      <c r="HPE578" s="108"/>
      <c r="HPF578" s="108"/>
      <c r="HPG578" s="108"/>
      <c r="HPH578" s="108"/>
      <c r="HPI578" s="108"/>
      <c r="HPJ578" s="108"/>
      <c r="HPK578" s="108"/>
      <c r="HPL578" s="108"/>
      <c r="HPM578" s="108"/>
      <c r="HPN578" s="108"/>
      <c r="HPO578" s="108"/>
      <c r="HPP578" s="108"/>
      <c r="HPQ578" s="108"/>
      <c r="HPR578" s="108"/>
      <c r="HPS578" s="108"/>
      <c r="HPT578" s="108"/>
      <c r="HPU578" s="108"/>
      <c r="HPV578" s="108"/>
      <c r="HPW578" s="108"/>
      <c r="HPX578" s="108"/>
      <c r="HPY578" s="108"/>
      <c r="HPZ578" s="108"/>
      <c r="HQA578" s="108"/>
      <c r="HQB578" s="108"/>
      <c r="HQC578" s="108"/>
      <c r="HQD578" s="108"/>
      <c r="HQE578" s="108"/>
      <c r="HQF578" s="108"/>
      <c r="HQG578" s="108"/>
      <c r="HQH578" s="108"/>
      <c r="HQI578" s="108"/>
      <c r="HQJ578" s="108"/>
      <c r="HQK578" s="108"/>
      <c r="HQL578" s="108"/>
      <c r="HQM578" s="108"/>
      <c r="HQN578" s="108"/>
      <c r="HQO578" s="108"/>
      <c r="HQP578" s="108"/>
      <c r="HQQ578" s="108"/>
      <c r="HQR578" s="108"/>
      <c r="HQS578" s="108"/>
      <c r="HQT578" s="108"/>
      <c r="HQU578" s="108"/>
      <c r="HQV578" s="108"/>
      <c r="HQW578" s="108"/>
      <c r="HQX578" s="108"/>
      <c r="HQY578" s="108"/>
      <c r="HQZ578" s="108"/>
      <c r="HRA578" s="108"/>
      <c r="HRB578" s="108"/>
      <c r="HRC578" s="108"/>
      <c r="HRD578" s="108"/>
      <c r="HRE578" s="108"/>
      <c r="HRF578" s="108"/>
      <c r="HRG578" s="108"/>
      <c r="HRH578" s="108"/>
      <c r="HRI578" s="108"/>
      <c r="HRJ578" s="108"/>
      <c r="HRK578" s="108"/>
      <c r="HRL578" s="108"/>
      <c r="HRM578" s="108"/>
      <c r="HRN578" s="108"/>
      <c r="HRO578" s="108"/>
      <c r="HRP578" s="108"/>
      <c r="HRQ578" s="108"/>
      <c r="HRR578" s="108"/>
      <c r="HRS578" s="108"/>
      <c r="HRT578" s="108"/>
      <c r="HRU578" s="108"/>
      <c r="HRV578" s="108"/>
      <c r="HRW578" s="108"/>
      <c r="HRX578" s="108"/>
      <c r="HRY578" s="108"/>
      <c r="HRZ578" s="108"/>
      <c r="HSA578" s="108"/>
      <c r="HSB578" s="108"/>
      <c r="HSC578" s="108"/>
      <c r="HSD578" s="108"/>
      <c r="HSE578" s="108"/>
      <c r="HSF578" s="108"/>
      <c r="HSG578" s="108"/>
      <c r="HSH578" s="108"/>
      <c r="HSI578" s="108"/>
      <c r="HSJ578" s="108"/>
      <c r="HSK578" s="108"/>
      <c r="HSL578" s="108"/>
      <c r="HSM578" s="108"/>
      <c r="HSN578" s="108"/>
      <c r="HSO578" s="108"/>
      <c r="HSP578" s="108"/>
      <c r="HSQ578" s="108"/>
      <c r="HSR578" s="108"/>
      <c r="HSS578" s="108"/>
      <c r="HST578" s="108"/>
      <c r="HSU578" s="108"/>
      <c r="HSV578" s="108"/>
      <c r="HSW578" s="108"/>
      <c r="HSX578" s="108"/>
      <c r="HSY578" s="108"/>
      <c r="HSZ578" s="108"/>
      <c r="HTA578" s="108"/>
      <c r="HTB578" s="108"/>
      <c r="HTC578" s="108"/>
      <c r="HTD578" s="108"/>
      <c r="HTE578" s="108"/>
      <c r="HTF578" s="108"/>
      <c r="HTG578" s="108"/>
      <c r="HTH578" s="108"/>
      <c r="HTI578" s="108"/>
      <c r="HTJ578" s="108"/>
      <c r="HTK578" s="108"/>
      <c r="HTL578" s="108"/>
      <c r="HTM578" s="108"/>
      <c r="HTN578" s="108"/>
      <c r="HTO578" s="108"/>
      <c r="HTP578" s="108"/>
      <c r="HTQ578" s="108"/>
      <c r="HTR578" s="108"/>
      <c r="HTS578" s="108"/>
      <c r="HTT578" s="108"/>
      <c r="HTU578" s="108"/>
      <c r="HTV578" s="108"/>
      <c r="HTW578" s="108"/>
      <c r="HTX578" s="108"/>
      <c r="HTY578" s="108"/>
      <c r="HTZ578" s="108"/>
      <c r="HUA578" s="108"/>
      <c r="HUB578" s="108"/>
      <c r="HUC578" s="108"/>
      <c r="HUD578" s="108"/>
      <c r="HUE578" s="108"/>
      <c r="HUF578" s="108"/>
      <c r="HUG578" s="108"/>
      <c r="HUH578" s="108"/>
      <c r="HUI578" s="108"/>
      <c r="HUJ578" s="108"/>
      <c r="HUK578" s="108"/>
      <c r="HUL578" s="108"/>
      <c r="HUM578" s="108"/>
      <c r="HUN578" s="108"/>
      <c r="HUO578" s="108"/>
      <c r="HUP578" s="108"/>
      <c r="HUQ578" s="108"/>
      <c r="HUR578" s="108"/>
      <c r="HUS578" s="108"/>
      <c r="HUT578" s="108"/>
      <c r="HUU578" s="108"/>
      <c r="HUV578" s="108"/>
      <c r="HUW578" s="108"/>
      <c r="HUX578" s="108"/>
      <c r="HUY578" s="108"/>
      <c r="HUZ578" s="108"/>
      <c r="HVA578" s="108"/>
      <c r="HVB578" s="108"/>
      <c r="HVC578" s="108"/>
      <c r="HVD578" s="108"/>
      <c r="HVE578" s="108"/>
      <c r="HVF578" s="108"/>
      <c r="HVG578" s="108"/>
      <c r="HVH578" s="108"/>
      <c r="HVI578" s="108"/>
      <c r="HVJ578" s="108"/>
      <c r="HVK578" s="108"/>
      <c r="HVL578" s="108"/>
      <c r="HVM578" s="108"/>
      <c r="HVN578" s="108"/>
      <c r="HVO578" s="108"/>
      <c r="HVP578" s="108"/>
      <c r="HVQ578" s="108"/>
      <c r="HVR578" s="108"/>
      <c r="HVS578" s="108"/>
      <c r="HVT578" s="108"/>
      <c r="HVU578" s="108"/>
      <c r="HVV578" s="108"/>
      <c r="HVW578" s="108"/>
      <c r="HVX578" s="108"/>
      <c r="HVY578" s="108"/>
      <c r="HVZ578" s="108"/>
      <c r="HWA578" s="108"/>
      <c r="HWB578" s="108"/>
      <c r="HWC578" s="108"/>
      <c r="HWD578" s="108"/>
      <c r="HWE578" s="108"/>
      <c r="HWF578" s="108"/>
      <c r="HWG578" s="108"/>
      <c r="HWH578" s="108"/>
      <c r="HWI578" s="108"/>
      <c r="HWJ578" s="108"/>
      <c r="HWK578" s="108"/>
      <c r="HWL578" s="108"/>
      <c r="HWM578" s="108"/>
      <c r="HWN578" s="108"/>
      <c r="HWO578" s="108"/>
      <c r="HWP578" s="108"/>
      <c r="HWQ578" s="108"/>
      <c r="HWR578" s="108"/>
      <c r="HWS578" s="108"/>
      <c r="HWT578" s="108"/>
      <c r="HWU578" s="108"/>
      <c r="HWV578" s="108"/>
      <c r="HWW578" s="108"/>
      <c r="HWX578" s="108"/>
      <c r="HWY578" s="108"/>
      <c r="HWZ578" s="108"/>
      <c r="HXA578" s="108"/>
      <c r="HXB578" s="108"/>
      <c r="HXC578" s="108"/>
      <c r="HXD578" s="108"/>
      <c r="HXE578" s="108"/>
      <c r="HXF578" s="108"/>
      <c r="HXG578" s="108"/>
      <c r="HXH578" s="108"/>
      <c r="HXI578" s="108"/>
      <c r="HXJ578" s="108"/>
      <c r="HXK578" s="108"/>
      <c r="HXL578" s="108"/>
      <c r="HXM578" s="108"/>
      <c r="HXN578" s="108"/>
      <c r="HXO578" s="108"/>
      <c r="HXP578" s="108"/>
      <c r="HXQ578" s="108"/>
      <c r="HXR578" s="108"/>
      <c r="HXS578" s="108"/>
      <c r="HXT578" s="108"/>
      <c r="HXU578" s="108"/>
      <c r="HXV578" s="108"/>
      <c r="HXW578" s="108"/>
      <c r="HXX578" s="108"/>
      <c r="HXY578" s="108"/>
      <c r="HXZ578" s="108"/>
      <c r="HYA578" s="108"/>
      <c r="HYB578" s="108"/>
      <c r="HYC578" s="108"/>
      <c r="HYD578" s="108"/>
      <c r="HYE578" s="108"/>
      <c r="HYF578" s="108"/>
      <c r="HYG578" s="108"/>
      <c r="HYH578" s="108"/>
      <c r="HYI578" s="108"/>
      <c r="HYJ578" s="108"/>
      <c r="HYK578" s="108"/>
      <c r="HYL578" s="108"/>
      <c r="HYM578" s="108"/>
      <c r="HYN578" s="108"/>
      <c r="HYO578" s="108"/>
      <c r="HYP578" s="108"/>
      <c r="HYQ578" s="108"/>
      <c r="HYR578" s="108"/>
      <c r="HYS578" s="108"/>
      <c r="HYT578" s="108"/>
      <c r="HYU578" s="108"/>
      <c r="HYV578" s="108"/>
      <c r="HYW578" s="108"/>
      <c r="HYX578" s="108"/>
      <c r="HYY578" s="108"/>
      <c r="HYZ578" s="108"/>
      <c r="HZA578" s="108"/>
      <c r="HZB578" s="108"/>
      <c r="HZC578" s="108"/>
      <c r="HZD578" s="108"/>
      <c r="HZE578" s="108"/>
      <c r="HZF578" s="108"/>
      <c r="HZG578" s="108"/>
      <c r="HZH578" s="108"/>
      <c r="HZI578" s="108"/>
      <c r="HZJ578" s="108"/>
      <c r="HZK578" s="108"/>
      <c r="HZL578" s="108"/>
      <c r="HZM578" s="108"/>
      <c r="HZN578" s="108"/>
      <c r="HZO578" s="108"/>
      <c r="HZP578" s="108"/>
      <c r="HZQ578" s="108"/>
      <c r="HZR578" s="108"/>
      <c r="HZS578" s="108"/>
      <c r="HZT578" s="108"/>
      <c r="HZU578" s="108"/>
      <c r="HZV578" s="108"/>
      <c r="HZW578" s="108"/>
      <c r="HZX578" s="108"/>
      <c r="HZY578" s="108"/>
      <c r="HZZ578" s="108"/>
      <c r="IAA578" s="108"/>
      <c r="IAB578" s="108"/>
      <c r="IAC578" s="108"/>
      <c r="IAD578" s="108"/>
      <c r="IAE578" s="108"/>
      <c r="IAF578" s="108"/>
      <c r="IAG578" s="108"/>
      <c r="IAH578" s="108"/>
      <c r="IAI578" s="108"/>
      <c r="IAJ578" s="108"/>
      <c r="IAK578" s="108"/>
      <c r="IAL578" s="108"/>
      <c r="IAM578" s="108"/>
      <c r="IAN578" s="108"/>
      <c r="IAO578" s="108"/>
      <c r="IAP578" s="108"/>
      <c r="IAQ578" s="108"/>
      <c r="IAR578" s="108"/>
      <c r="IAS578" s="108"/>
      <c r="IAT578" s="108"/>
      <c r="IAU578" s="108"/>
      <c r="IAV578" s="108"/>
      <c r="IAW578" s="108"/>
      <c r="IAX578" s="108"/>
      <c r="IAY578" s="108"/>
      <c r="IAZ578" s="108"/>
      <c r="IBA578" s="108"/>
      <c r="IBB578" s="108"/>
      <c r="IBC578" s="108"/>
      <c r="IBD578" s="108"/>
      <c r="IBE578" s="108"/>
      <c r="IBF578" s="108"/>
      <c r="IBG578" s="108"/>
      <c r="IBH578" s="108"/>
      <c r="IBI578" s="108"/>
      <c r="IBJ578" s="108"/>
      <c r="IBK578" s="108"/>
      <c r="IBL578" s="108"/>
      <c r="IBM578" s="108"/>
      <c r="IBN578" s="108"/>
      <c r="IBO578" s="108"/>
      <c r="IBP578" s="108"/>
      <c r="IBQ578" s="108"/>
      <c r="IBR578" s="108"/>
      <c r="IBS578" s="108"/>
      <c r="IBT578" s="108"/>
      <c r="IBU578" s="108"/>
      <c r="IBV578" s="108"/>
      <c r="IBW578" s="108"/>
      <c r="IBX578" s="108"/>
      <c r="IBY578" s="108"/>
      <c r="IBZ578" s="108"/>
      <c r="ICA578" s="108"/>
      <c r="ICB578" s="108"/>
      <c r="ICC578" s="108"/>
      <c r="ICD578" s="108"/>
      <c r="ICE578" s="108"/>
      <c r="ICF578" s="108"/>
      <c r="ICG578" s="108"/>
      <c r="ICH578" s="108"/>
      <c r="ICI578" s="108"/>
      <c r="ICJ578" s="108"/>
      <c r="ICK578" s="108"/>
      <c r="ICL578" s="108"/>
      <c r="ICM578" s="108"/>
      <c r="ICN578" s="108"/>
      <c r="ICO578" s="108"/>
      <c r="ICP578" s="108"/>
      <c r="ICQ578" s="108"/>
      <c r="ICR578" s="108"/>
      <c r="ICS578" s="108"/>
      <c r="ICT578" s="108"/>
      <c r="ICU578" s="108"/>
      <c r="ICV578" s="108"/>
      <c r="ICW578" s="108"/>
      <c r="ICX578" s="108"/>
      <c r="ICY578" s="108"/>
      <c r="ICZ578" s="108"/>
      <c r="IDA578" s="108"/>
      <c r="IDB578" s="108"/>
      <c r="IDC578" s="108"/>
      <c r="IDD578" s="108"/>
      <c r="IDE578" s="108"/>
      <c r="IDF578" s="108"/>
      <c r="IDG578" s="108"/>
      <c r="IDH578" s="108"/>
      <c r="IDI578" s="108"/>
      <c r="IDJ578" s="108"/>
      <c r="IDK578" s="108"/>
      <c r="IDL578" s="108"/>
      <c r="IDM578" s="108"/>
      <c r="IDN578" s="108"/>
      <c r="IDO578" s="108"/>
      <c r="IDP578" s="108"/>
      <c r="IDQ578" s="108"/>
      <c r="IDR578" s="108"/>
      <c r="IDS578" s="108"/>
      <c r="IDT578" s="108"/>
      <c r="IDU578" s="108"/>
      <c r="IDV578" s="108"/>
      <c r="IDW578" s="108"/>
      <c r="IDX578" s="108"/>
      <c r="IDY578" s="108"/>
      <c r="IDZ578" s="108"/>
      <c r="IEA578" s="108"/>
      <c r="IEB578" s="108"/>
      <c r="IEC578" s="108"/>
      <c r="IED578" s="108"/>
      <c r="IEE578" s="108"/>
      <c r="IEF578" s="108"/>
      <c r="IEG578" s="108"/>
      <c r="IEH578" s="108"/>
      <c r="IEI578" s="108"/>
      <c r="IEJ578" s="108"/>
      <c r="IEK578" s="108"/>
      <c r="IEL578" s="108"/>
      <c r="IEM578" s="108"/>
      <c r="IEN578" s="108"/>
      <c r="IEO578" s="108"/>
      <c r="IEP578" s="108"/>
      <c r="IEQ578" s="108"/>
      <c r="IER578" s="108"/>
      <c r="IES578" s="108"/>
      <c r="IET578" s="108"/>
      <c r="IEU578" s="108"/>
      <c r="IEV578" s="108"/>
      <c r="IEW578" s="108"/>
      <c r="IEX578" s="108"/>
      <c r="IEY578" s="108"/>
      <c r="IEZ578" s="108"/>
      <c r="IFA578" s="108"/>
      <c r="IFB578" s="108"/>
      <c r="IFC578" s="108"/>
      <c r="IFD578" s="108"/>
      <c r="IFE578" s="108"/>
      <c r="IFF578" s="108"/>
      <c r="IFG578" s="108"/>
      <c r="IFH578" s="108"/>
      <c r="IFI578" s="108"/>
      <c r="IFJ578" s="108"/>
      <c r="IFK578" s="108"/>
      <c r="IFL578" s="108"/>
      <c r="IFM578" s="108"/>
      <c r="IFN578" s="108"/>
      <c r="IFO578" s="108"/>
      <c r="IFP578" s="108"/>
      <c r="IFQ578" s="108"/>
      <c r="IFR578" s="108"/>
      <c r="IFS578" s="108"/>
      <c r="IFT578" s="108"/>
      <c r="IFU578" s="108"/>
      <c r="IFV578" s="108"/>
      <c r="IFW578" s="108"/>
      <c r="IFX578" s="108"/>
      <c r="IFY578" s="108"/>
      <c r="IFZ578" s="108"/>
      <c r="IGA578" s="108"/>
      <c r="IGB578" s="108"/>
      <c r="IGC578" s="108"/>
      <c r="IGD578" s="108"/>
      <c r="IGE578" s="108"/>
      <c r="IGF578" s="108"/>
      <c r="IGG578" s="108"/>
      <c r="IGH578" s="108"/>
      <c r="IGI578" s="108"/>
      <c r="IGJ578" s="108"/>
      <c r="IGK578" s="108"/>
      <c r="IGL578" s="108"/>
      <c r="IGM578" s="108"/>
      <c r="IGN578" s="108"/>
      <c r="IGO578" s="108"/>
      <c r="IGP578" s="108"/>
      <c r="IGQ578" s="108"/>
      <c r="IGR578" s="108"/>
      <c r="IGS578" s="108"/>
      <c r="IGT578" s="108"/>
      <c r="IGU578" s="108"/>
      <c r="IGV578" s="108"/>
      <c r="IGW578" s="108"/>
      <c r="IGX578" s="108"/>
      <c r="IGY578" s="108"/>
      <c r="IGZ578" s="108"/>
      <c r="IHA578" s="108"/>
      <c r="IHB578" s="108"/>
      <c r="IHC578" s="108"/>
      <c r="IHD578" s="108"/>
      <c r="IHE578" s="108"/>
      <c r="IHF578" s="108"/>
      <c r="IHG578" s="108"/>
      <c r="IHH578" s="108"/>
      <c r="IHI578" s="108"/>
      <c r="IHJ578" s="108"/>
      <c r="IHK578" s="108"/>
      <c r="IHL578" s="108"/>
      <c r="IHM578" s="108"/>
      <c r="IHN578" s="108"/>
      <c r="IHO578" s="108"/>
      <c r="IHP578" s="108"/>
      <c r="IHQ578" s="108"/>
      <c r="IHR578" s="108"/>
      <c r="IHS578" s="108"/>
      <c r="IHT578" s="108"/>
      <c r="IHU578" s="108"/>
      <c r="IHV578" s="108"/>
      <c r="IHW578" s="108"/>
      <c r="IHX578" s="108"/>
      <c r="IHY578" s="108"/>
      <c r="IHZ578" s="108"/>
      <c r="IIA578" s="108"/>
      <c r="IIB578" s="108"/>
      <c r="IIC578" s="108"/>
      <c r="IID578" s="108"/>
      <c r="IIE578" s="108"/>
      <c r="IIF578" s="108"/>
      <c r="IIG578" s="108"/>
      <c r="IIH578" s="108"/>
      <c r="III578" s="108"/>
      <c r="IIJ578" s="108"/>
      <c r="IIK578" s="108"/>
      <c r="IIL578" s="108"/>
      <c r="IIM578" s="108"/>
      <c r="IIN578" s="108"/>
      <c r="IIO578" s="108"/>
      <c r="IIP578" s="108"/>
      <c r="IIQ578" s="108"/>
      <c r="IIR578" s="108"/>
      <c r="IIS578" s="108"/>
      <c r="IIT578" s="108"/>
      <c r="IIU578" s="108"/>
      <c r="IIV578" s="108"/>
      <c r="IIW578" s="108"/>
      <c r="IIX578" s="108"/>
      <c r="IIY578" s="108"/>
      <c r="IIZ578" s="108"/>
      <c r="IJA578" s="108"/>
      <c r="IJB578" s="108"/>
      <c r="IJC578" s="108"/>
      <c r="IJD578" s="108"/>
      <c r="IJE578" s="108"/>
      <c r="IJF578" s="108"/>
      <c r="IJG578" s="108"/>
      <c r="IJH578" s="108"/>
      <c r="IJI578" s="108"/>
      <c r="IJJ578" s="108"/>
      <c r="IJK578" s="108"/>
      <c r="IJL578" s="108"/>
      <c r="IJM578" s="108"/>
      <c r="IJN578" s="108"/>
      <c r="IJO578" s="108"/>
      <c r="IJP578" s="108"/>
      <c r="IJQ578" s="108"/>
      <c r="IJR578" s="108"/>
      <c r="IJS578" s="108"/>
      <c r="IJT578" s="108"/>
      <c r="IJU578" s="108"/>
      <c r="IJV578" s="108"/>
      <c r="IJW578" s="108"/>
      <c r="IJX578" s="108"/>
      <c r="IJY578" s="108"/>
      <c r="IJZ578" s="108"/>
      <c r="IKA578" s="108"/>
      <c r="IKB578" s="108"/>
      <c r="IKC578" s="108"/>
      <c r="IKD578" s="108"/>
      <c r="IKE578" s="108"/>
      <c r="IKF578" s="108"/>
      <c r="IKG578" s="108"/>
      <c r="IKH578" s="108"/>
      <c r="IKI578" s="108"/>
      <c r="IKJ578" s="108"/>
      <c r="IKK578" s="108"/>
      <c r="IKL578" s="108"/>
      <c r="IKM578" s="108"/>
      <c r="IKN578" s="108"/>
      <c r="IKO578" s="108"/>
      <c r="IKP578" s="108"/>
      <c r="IKQ578" s="108"/>
      <c r="IKR578" s="108"/>
      <c r="IKS578" s="108"/>
      <c r="IKT578" s="108"/>
      <c r="IKU578" s="108"/>
      <c r="IKV578" s="108"/>
      <c r="IKW578" s="108"/>
      <c r="IKX578" s="108"/>
      <c r="IKY578" s="108"/>
      <c r="IKZ578" s="108"/>
      <c r="ILA578" s="108"/>
      <c r="ILB578" s="108"/>
      <c r="ILC578" s="108"/>
      <c r="ILD578" s="108"/>
      <c r="ILE578" s="108"/>
      <c r="ILF578" s="108"/>
      <c r="ILG578" s="108"/>
      <c r="ILH578" s="108"/>
      <c r="ILI578" s="108"/>
      <c r="ILJ578" s="108"/>
      <c r="ILK578" s="108"/>
      <c r="ILL578" s="108"/>
      <c r="ILM578" s="108"/>
      <c r="ILN578" s="108"/>
      <c r="ILO578" s="108"/>
      <c r="ILP578" s="108"/>
      <c r="ILQ578" s="108"/>
      <c r="ILR578" s="108"/>
      <c r="ILS578" s="108"/>
      <c r="ILT578" s="108"/>
      <c r="ILU578" s="108"/>
      <c r="ILV578" s="108"/>
      <c r="ILW578" s="108"/>
      <c r="ILX578" s="108"/>
      <c r="ILY578" s="108"/>
      <c r="ILZ578" s="108"/>
      <c r="IMA578" s="108"/>
      <c r="IMB578" s="108"/>
      <c r="IMC578" s="108"/>
      <c r="IMD578" s="108"/>
      <c r="IME578" s="108"/>
      <c r="IMF578" s="108"/>
      <c r="IMG578" s="108"/>
      <c r="IMH578" s="108"/>
      <c r="IMI578" s="108"/>
      <c r="IMJ578" s="108"/>
      <c r="IMK578" s="108"/>
      <c r="IML578" s="108"/>
      <c r="IMM578" s="108"/>
      <c r="IMN578" s="108"/>
      <c r="IMO578" s="108"/>
      <c r="IMP578" s="108"/>
      <c r="IMQ578" s="108"/>
      <c r="IMR578" s="108"/>
      <c r="IMS578" s="108"/>
      <c r="IMT578" s="108"/>
      <c r="IMU578" s="108"/>
      <c r="IMV578" s="108"/>
      <c r="IMW578" s="108"/>
      <c r="IMX578" s="108"/>
      <c r="IMY578" s="108"/>
      <c r="IMZ578" s="108"/>
      <c r="INA578" s="108"/>
      <c r="INB578" s="108"/>
      <c r="INC578" s="108"/>
      <c r="IND578" s="108"/>
      <c r="INE578" s="108"/>
      <c r="INF578" s="108"/>
      <c r="ING578" s="108"/>
      <c r="INH578" s="108"/>
      <c r="INI578" s="108"/>
      <c r="INJ578" s="108"/>
      <c r="INK578" s="108"/>
      <c r="INL578" s="108"/>
      <c r="INM578" s="108"/>
      <c r="INN578" s="108"/>
      <c r="INO578" s="108"/>
      <c r="INP578" s="108"/>
      <c r="INQ578" s="108"/>
      <c r="INR578" s="108"/>
      <c r="INS578" s="108"/>
      <c r="INT578" s="108"/>
      <c r="INU578" s="108"/>
      <c r="INV578" s="108"/>
      <c r="INW578" s="108"/>
      <c r="INX578" s="108"/>
      <c r="INY578" s="108"/>
      <c r="INZ578" s="108"/>
      <c r="IOA578" s="108"/>
      <c r="IOB578" s="108"/>
      <c r="IOC578" s="108"/>
      <c r="IOD578" s="108"/>
      <c r="IOE578" s="108"/>
      <c r="IOF578" s="108"/>
      <c r="IOG578" s="108"/>
      <c r="IOH578" s="108"/>
      <c r="IOI578" s="108"/>
      <c r="IOJ578" s="108"/>
      <c r="IOK578" s="108"/>
      <c r="IOL578" s="108"/>
      <c r="IOM578" s="108"/>
      <c r="ION578" s="108"/>
      <c r="IOO578" s="108"/>
      <c r="IOP578" s="108"/>
      <c r="IOQ578" s="108"/>
      <c r="IOR578" s="108"/>
      <c r="IOS578" s="108"/>
      <c r="IOT578" s="108"/>
      <c r="IOU578" s="108"/>
      <c r="IOV578" s="108"/>
      <c r="IOW578" s="108"/>
      <c r="IOX578" s="108"/>
      <c r="IOY578" s="108"/>
      <c r="IOZ578" s="108"/>
      <c r="IPA578" s="108"/>
      <c r="IPB578" s="108"/>
      <c r="IPC578" s="108"/>
      <c r="IPD578" s="108"/>
      <c r="IPE578" s="108"/>
      <c r="IPF578" s="108"/>
      <c r="IPG578" s="108"/>
      <c r="IPH578" s="108"/>
      <c r="IPI578" s="108"/>
      <c r="IPJ578" s="108"/>
      <c r="IPK578" s="108"/>
      <c r="IPL578" s="108"/>
      <c r="IPM578" s="108"/>
      <c r="IPN578" s="108"/>
      <c r="IPO578" s="108"/>
      <c r="IPP578" s="108"/>
      <c r="IPQ578" s="108"/>
      <c r="IPR578" s="108"/>
      <c r="IPS578" s="108"/>
      <c r="IPT578" s="108"/>
      <c r="IPU578" s="108"/>
      <c r="IPV578" s="108"/>
      <c r="IPW578" s="108"/>
      <c r="IPX578" s="108"/>
      <c r="IPY578" s="108"/>
      <c r="IPZ578" s="108"/>
      <c r="IQA578" s="108"/>
      <c r="IQB578" s="108"/>
      <c r="IQC578" s="108"/>
      <c r="IQD578" s="108"/>
      <c r="IQE578" s="108"/>
      <c r="IQF578" s="108"/>
      <c r="IQG578" s="108"/>
      <c r="IQH578" s="108"/>
      <c r="IQI578" s="108"/>
      <c r="IQJ578" s="108"/>
      <c r="IQK578" s="108"/>
      <c r="IQL578" s="108"/>
      <c r="IQM578" s="108"/>
      <c r="IQN578" s="108"/>
      <c r="IQO578" s="108"/>
      <c r="IQP578" s="108"/>
      <c r="IQQ578" s="108"/>
      <c r="IQR578" s="108"/>
      <c r="IQS578" s="108"/>
      <c r="IQT578" s="108"/>
      <c r="IQU578" s="108"/>
      <c r="IQV578" s="108"/>
      <c r="IQW578" s="108"/>
      <c r="IQX578" s="108"/>
      <c r="IQY578" s="108"/>
      <c r="IQZ578" s="108"/>
      <c r="IRA578" s="108"/>
      <c r="IRB578" s="108"/>
      <c r="IRC578" s="108"/>
      <c r="IRD578" s="108"/>
      <c r="IRE578" s="108"/>
      <c r="IRF578" s="108"/>
      <c r="IRG578" s="108"/>
      <c r="IRH578" s="108"/>
      <c r="IRI578" s="108"/>
      <c r="IRJ578" s="108"/>
      <c r="IRK578" s="108"/>
      <c r="IRL578" s="108"/>
      <c r="IRM578" s="108"/>
      <c r="IRN578" s="108"/>
      <c r="IRO578" s="108"/>
      <c r="IRP578" s="108"/>
      <c r="IRQ578" s="108"/>
      <c r="IRR578" s="108"/>
      <c r="IRS578" s="108"/>
      <c r="IRT578" s="108"/>
      <c r="IRU578" s="108"/>
      <c r="IRV578" s="108"/>
      <c r="IRW578" s="108"/>
      <c r="IRX578" s="108"/>
      <c r="IRY578" s="108"/>
      <c r="IRZ578" s="108"/>
      <c r="ISA578" s="108"/>
      <c r="ISB578" s="108"/>
      <c r="ISC578" s="108"/>
      <c r="ISD578" s="108"/>
      <c r="ISE578" s="108"/>
      <c r="ISF578" s="108"/>
      <c r="ISG578" s="108"/>
      <c r="ISH578" s="108"/>
      <c r="ISI578" s="108"/>
      <c r="ISJ578" s="108"/>
      <c r="ISK578" s="108"/>
      <c r="ISL578" s="108"/>
      <c r="ISM578" s="108"/>
      <c r="ISN578" s="108"/>
      <c r="ISO578" s="108"/>
      <c r="ISP578" s="108"/>
      <c r="ISQ578" s="108"/>
      <c r="ISR578" s="108"/>
      <c r="ISS578" s="108"/>
      <c r="IST578" s="108"/>
      <c r="ISU578" s="108"/>
      <c r="ISV578" s="108"/>
      <c r="ISW578" s="108"/>
      <c r="ISX578" s="108"/>
      <c r="ISY578" s="108"/>
      <c r="ISZ578" s="108"/>
      <c r="ITA578" s="108"/>
      <c r="ITB578" s="108"/>
      <c r="ITC578" s="108"/>
      <c r="ITD578" s="108"/>
      <c r="ITE578" s="108"/>
      <c r="ITF578" s="108"/>
      <c r="ITG578" s="108"/>
      <c r="ITH578" s="108"/>
      <c r="ITI578" s="108"/>
      <c r="ITJ578" s="108"/>
      <c r="ITK578" s="108"/>
      <c r="ITL578" s="108"/>
      <c r="ITM578" s="108"/>
      <c r="ITN578" s="108"/>
      <c r="ITO578" s="108"/>
      <c r="ITP578" s="108"/>
      <c r="ITQ578" s="108"/>
      <c r="ITR578" s="108"/>
      <c r="ITS578" s="108"/>
      <c r="ITT578" s="108"/>
      <c r="ITU578" s="108"/>
      <c r="ITV578" s="108"/>
      <c r="ITW578" s="108"/>
      <c r="ITX578" s="108"/>
      <c r="ITY578" s="108"/>
      <c r="ITZ578" s="108"/>
      <c r="IUA578" s="108"/>
      <c r="IUB578" s="108"/>
      <c r="IUC578" s="108"/>
      <c r="IUD578" s="108"/>
      <c r="IUE578" s="108"/>
      <c r="IUF578" s="108"/>
      <c r="IUG578" s="108"/>
      <c r="IUH578" s="108"/>
      <c r="IUI578" s="108"/>
      <c r="IUJ578" s="108"/>
      <c r="IUK578" s="108"/>
      <c r="IUL578" s="108"/>
      <c r="IUM578" s="108"/>
      <c r="IUN578" s="108"/>
      <c r="IUO578" s="108"/>
      <c r="IUP578" s="108"/>
      <c r="IUQ578" s="108"/>
      <c r="IUR578" s="108"/>
      <c r="IUS578" s="108"/>
      <c r="IUT578" s="108"/>
      <c r="IUU578" s="108"/>
      <c r="IUV578" s="108"/>
      <c r="IUW578" s="108"/>
      <c r="IUX578" s="108"/>
      <c r="IUY578" s="108"/>
      <c r="IUZ578" s="108"/>
      <c r="IVA578" s="108"/>
      <c r="IVB578" s="108"/>
      <c r="IVC578" s="108"/>
      <c r="IVD578" s="108"/>
      <c r="IVE578" s="108"/>
      <c r="IVF578" s="108"/>
      <c r="IVG578" s="108"/>
      <c r="IVH578" s="108"/>
      <c r="IVI578" s="108"/>
      <c r="IVJ578" s="108"/>
      <c r="IVK578" s="108"/>
      <c r="IVL578" s="108"/>
      <c r="IVM578" s="108"/>
      <c r="IVN578" s="108"/>
      <c r="IVO578" s="108"/>
      <c r="IVP578" s="108"/>
      <c r="IVQ578" s="108"/>
      <c r="IVR578" s="108"/>
      <c r="IVS578" s="108"/>
      <c r="IVT578" s="108"/>
      <c r="IVU578" s="108"/>
      <c r="IVV578" s="108"/>
      <c r="IVW578" s="108"/>
      <c r="IVX578" s="108"/>
      <c r="IVY578" s="108"/>
      <c r="IVZ578" s="108"/>
      <c r="IWA578" s="108"/>
      <c r="IWB578" s="108"/>
      <c r="IWC578" s="108"/>
      <c r="IWD578" s="108"/>
      <c r="IWE578" s="108"/>
      <c r="IWF578" s="108"/>
      <c r="IWG578" s="108"/>
      <c r="IWH578" s="108"/>
      <c r="IWI578" s="108"/>
      <c r="IWJ578" s="108"/>
      <c r="IWK578" s="108"/>
      <c r="IWL578" s="108"/>
      <c r="IWM578" s="108"/>
      <c r="IWN578" s="108"/>
      <c r="IWO578" s="108"/>
      <c r="IWP578" s="108"/>
      <c r="IWQ578" s="108"/>
      <c r="IWR578" s="108"/>
      <c r="IWS578" s="108"/>
      <c r="IWT578" s="108"/>
      <c r="IWU578" s="108"/>
      <c r="IWV578" s="108"/>
      <c r="IWW578" s="108"/>
      <c r="IWX578" s="108"/>
      <c r="IWY578" s="108"/>
      <c r="IWZ578" s="108"/>
      <c r="IXA578" s="108"/>
      <c r="IXB578" s="108"/>
      <c r="IXC578" s="108"/>
      <c r="IXD578" s="108"/>
      <c r="IXE578" s="108"/>
      <c r="IXF578" s="108"/>
      <c r="IXG578" s="108"/>
      <c r="IXH578" s="108"/>
      <c r="IXI578" s="108"/>
      <c r="IXJ578" s="108"/>
      <c r="IXK578" s="108"/>
      <c r="IXL578" s="108"/>
      <c r="IXM578" s="108"/>
      <c r="IXN578" s="108"/>
      <c r="IXO578" s="108"/>
      <c r="IXP578" s="108"/>
      <c r="IXQ578" s="108"/>
      <c r="IXR578" s="108"/>
      <c r="IXS578" s="108"/>
      <c r="IXT578" s="108"/>
      <c r="IXU578" s="108"/>
      <c r="IXV578" s="108"/>
      <c r="IXW578" s="108"/>
      <c r="IXX578" s="108"/>
      <c r="IXY578" s="108"/>
      <c r="IXZ578" s="108"/>
      <c r="IYA578" s="108"/>
      <c r="IYB578" s="108"/>
      <c r="IYC578" s="108"/>
      <c r="IYD578" s="108"/>
      <c r="IYE578" s="108"/>
      <c r="IYF578" s="108"/>
      <c r="IYG578" s="108"/>
      <c r="IYH578" s="108"/>
      <c r="IYI578" s="108"/>
      <c r="IYJ578" s="108"/>
      <c r="IYK578" s="108"/>
      <c r="IYL578" s="108"/>
      <c r="IYM578" s="108"/>
      <c r="IYN578" s="108"/>
      <c r="IYO578" s="108"/>
      <c r="IYP578" s="108"/>
      <c r="IYQ578" s="108"/>
      <c r="IYR578" s="108"/>
      <c r="IYS578" s="108"/>
      <c r="IYT578" s="108"/>
      <c r="IYU578" s="108"/>
      <c r="IYV578" s="108"/>
      <c r="IYW578" s="108"/>
      <c r="IYX578" s="108"/>
      <c r="IYY578" s="108"/>
      <c r="IYZ578" s="108"/>
      <c r="IZA578" s="108"/>
      <c r="IZB578" s="108"/>
      <c r="IZC578" s="108"/>
      <c r="IZD578" s="108"/>
      <c r="IZE578" s="108"/>
      <c r="IZF578" s="108"/>
      <c r="IZG578" s="108"/>
      <c r="IZH578" s="108"/>
      <c r="IZI578" s="108"/>
      <c r="IZJ578" s="108"/>
      <c r="IZK578" s="108"/>
      <c r="IZL578" s="108"/>
      <c r="IZM578" s="108"/>
      <c r="IZN578" s="108"/>
      <c r="IZO578" s="108"/>
      <c r="IZP578" s="108"/>
      <c r="IZQ578" s="108"/>
      <c r="IZR578" s="108"/>
      <c r="IZS578" s="108"/>
      <c r="IZT578" s="108"/>
      <c r="IZU578" s="108"/>
      <c r="IZV578" s="108"/>
      <c r="IZW578" s="108"/>
      <c r="IZX578" s="108"/>
      <c r="IZY578" s="108"/>
      <c r="IZZ578" s="108"/>
      <c r="JAA578" s="108"/>
      <c r="JAB578" s="108"/>
      <c r="JAC578" s="108"/>
      <c r="JAD578" s="108"/>
      <c r="JAE578" s="108"/>
      <c r="JAF578" s="108"/>
      <c r="JAG578" s="108"/>
      <c r="JAH578" s="108"/>
      <c r="JAI578" s="108"/>
      <c r="JAJ578" s="108"/>
      <c r="JAK578" s="108"/>
      <c r="JAL578" s="108"/>
      <c r="JAM578" s="108"/>
      <c r="JAN578" s="108"/>
      <c r="JAO578" s="108"/>
      <c r="JAP578" s="108"/>
      <c r="JAQ578" s="108"/>
      <c r="JAR578" s="108"/>
      <c r="JAS578" s="108"/>
      <c r="JAT578" s="108"/>
      <c r="JAU578" s="108"/>
      <c r="JAV578" s="108"/>
      <c r="JAW578" s="108"/>
      <c r="JAX578" s="108"/>
      <c r="JAY578" s="108"/>
      <c r="JAZ578" s="108"/>
      <c r="JBA578" s="108"/>
      <c r="JBB578" s="108"/>
      <c r="JBC578" s="108"/>
      <c r="JBD578" s="108"/>
      <c r="JBE578" s="108"/>
      <c r="JBF578" s="108"/>
      <c r="JBG578" s="108"/>
      <c r="JBH578" s="108"/>
      <c r="JBI578" s="108"/>
      <c r="JBJ578" s="108"/>
      <c r="JBK578" s="108"/>
      <c r="JBL578" s="108"/>
      <c r="JBM578" s="108"/>
      <c r="JBN578" s="108"/>
      <c r="JBO578" s="108"/>
      <c r="JBP578" s="108"/>
      <c r="JBQ578" s="108"/>
      <c r="JBR578" s="108"/>
      <c r="JBS578" s="108"/>
      <c r="JBT578" s="108"/>
      <c r="JBU578" s="108"/>
      <c r="JBV578" s="108"/>
      <c r="JBW578" s="108"/>
      <c r="JBX578" s="108"/>
      <c r="JBY578" s="108"/>
      <c r="JBZ578" s="108"/>
      <c r="JCA578" s="108"/>
      <c r="JCB578" s="108"/>
      <c r="JCC578" s="108"/>
      <c r="JCD578" s="108"/>
      <c r="JCE578" s="108"/>
      <c r="JCF578" s="108"/>
      <c r="JCG578" s="108"/>
      <c r="JCH578" s="108"/>
      <c r="JCI578" s="108"/>
      <c r="JCJ578" s="108"/>
      <c r="JCK578" s="108"/>
      <c r="JCL578" s="108"/>
      <c r="JCM578" s="108"/>
      <c r="JCN578" s="108"/>
      <c r="JCO578" s="108"/>
      <c r="JCP578" s="108"/>
      <c r="JCQ578" s="108"/>
      <c r="JCR578" s="108"/>
      <c r="JCS578" s="108"/>
      <c r="JCT578" s="108"/>
      <c r="JCU578" s="108"/>
      <c r="JCV578" s="108"/>
      <c r="JCW578" s="108"/>
      <c r="JCX578" s="108"/>
      <c r="JCY578" s="108"/>
      <c r="JCZ578" s="108"/>
      <c r="JDA578" s="108"/>
      <c r="JDB578" s="108"/>
      <c r="JDC578" s="108"/>
      <c r="JDD578" s="108"/>
      <c r="JDE578" s="108"/>
      <c r="JDF578" s="108"/>
      <c r="JDG578" s="108"/>
      <c r="JDH578" s="108"/>
      <c r="JDI578" s="108"/>
      <c r="JDJ578" s="108"/>
      <c r="JDK578" s="108"/>
      <c r="JDL578" s="108"/>
      <c r="JDM578" s="108"/>
      <c r="JDN578" s="108"/>
      <c r="JDO578" s="108"/>
      <c r="JDP578" s="108"/>
      <c r="JDQ578" s="108"/>
      <c r="JDR578" s="108"/>
      <c r="JDS578" s="108"/>
      <c r="JDT578" s="108"/>
      <c r="JDU578" s="108"/>
      <c r="JDV578" s="108"/>
      <c r="JDW578" s="108"/>
      <c r="JDX578" s="108"/>
      <c r="JDY578" s="108"/>
      <c r="JDZ578" s="108"/>
      <c r="JEA578" s="108"/>
      <c r="JEB578" s="108"/>
      <c r="JEC578" s="108"/>
      <c r="JED578" s="108"/>
      <c r="JEE578" s="108"/>
      <c r="JEF578" s="108"/>
      <c r="JEG578" s="108"/>
      <c r="JEH578" s="108"/>
      <c r="JEI578" s="108"/>
      <c r="JEJ578" s="108"/>
      <c r="JEK578" s="108"/>
      <c r="JEL578" s="108"/>
      <c r="JEM578" s="108"/>
      <c r="JEN578" s="108"/>
      <c r="JEO578" s="108"/>
      <c r="JEP578" s="108"/>
      <c r="JEQ578" s="108"/>
      <c r="JER578" s="108"/>
      <c r="JES578" s="108"/>
      <c r="JET578" s="108"/>
      <c r="JEU578" s="108"/>
      <c r="JEV578" s="108"/>
      <c r="JEW578" s="108"/>
      <c r="JEX578" s="108"/>
      <c r="JEY578" s="108"/>
      <c r="JEZ578" s="108"/>
      <c r="JFA578" s="108"/>
      <c r="JFB578" s="108"/>
      <c r="JFC578" s="108"/>
      <c r="JFD578" s="108"/>
      <c r="JFE578" s="108"/>
      <c r="JFF578" s="108"/>
      <c r="JFG578" s="108"/>
      <c r="JFH578" s="108"/>
      <c r="JFI578" s="108"/>
      <c r="JFJ578" s="108"/>
      <c r="JFK578" s="108"/>
      <c r="JFL578" s="108"/>
      <c r="JFM578" s="108"/>
      <c r="JFN578" s="108"/>
      <c r="JFO578" s="108"/>
      <c r="JFP578" s="108"/>
      <c r="JFQ578" s="108"/>
      <c r="JFR578" s="108"/>
      <c r="JFS578" s="108"/>
      <c r="JFT578" s="108"/>
      <c r="JFU578" s="108"/>
      <c r="JFV578" s="108"/>
      <c r="JFW578" s="108"/>
      <c r="JFX578" s="108"/>
      <c r="JFY578" s="108"/>
      <c r="JFZ578" s="108"/>
      <c r="JGA578" s="108"/>
      <c r="JGB578" s="108"/>
      <c r="JGC578" s="108"/>
      <c r="JGD578" s="108"/>
      <c r="JGE578" s="108"/>
      <c r="JGF578" s="108"/>
      <c r="JGG578" s="108"/>
      <c r="JGH578" s="108"/>
      <c r="JGI578" s="108"/>
      <c r="JGJ578" s="108"/>
      <c r="JGK578" s="108"/>
      <c r="JGL578" s="108"/>
      <c r="JGM578" s="108"/>
      <c r="JGN578" s="108"/>
      <c r="JGO578" s="108"/>
      <c r="JGP578" s="108"/>
      <c r="JGQ578" s="108"/>
      <c r="JGR578" s="108"/>
      <c r="JGS578" s="108"/>
      <c r="JGT578" s="108"/>
      <c r="JGU578" s="108"/>
      <c r="JGV578" s="108"/>
      <c r="JGW578" s="108"/>
      <c r="JGX578" s="108"/>
      <c r="JGY578" s="108"/>
      <c r="JGZ578" s="108"/>
      <c r="JHA578" s="108"/>
      <c r="JHB578" s="108"/>
      <c r="JHC578" s="108"/>
      <c r="JHD578" s="108"/>
      <c r="JHE578" s="108"/>
      <c r="JHF578" s="108"/>
      <c r="JHG578" s="108"/>
      <c r="JHH578" s="108"/>
      <c r="JHI578" s="108"/>
      <c r="JHJ578" s="108"/>
      <c r="JHK578" s="108"/>
      <c r="JHL578" s="108"/>
      <c r="JHM578" s="108"/>
      <c r="JHN578" s="108"/>
      <c r="JHO578" s="108"/>
      <c r="JHP578" s="108"/>
      <c r="JHQ578" s="108"/>
      <c r="JHR578" s="108"/>
      <c r="JHS578" s="108"/>
      <c r="JHT578" s="108"/>
      <c r="JHU578" s="108"/>
      <c r="JHV578" s="108"/>
      <c r="JHW578" s="108"/>
      <c r="JHX578" s="108"/>
      <c r="JHY578" s="108"/>
      <c r="JHZ578" s="108"/>
      <c r="JIA578" s="108"/>
      <c r="JIB578" s="108"/>
      <c r="JIC578" s="108"/>
      <c r="JID578" s="108"/>
      <c r="JIE578" s="108"/>
      <c r="JIF578" s="108"/>
      <c r="JIG578" s="108"/>
      <c r="JIH578" s="108"/>
      <c r="JII578" s="108"/>
      <c r="JIJ578" s="108"/>
      <c r="JIK578" s="108"/>
      <c r="JIL578" s="108"/>
      <c r="JIM578" s="108"/>
      <c r="JIN578" s="108"/>
      <c r="JIO578" s="108"/>
      <c r="JIP578" s="108"/>
      <c r="JIQ578" s="108"/>
      <c r="JIR578" s="108"/>
      <c r="JIS578" s="108"/>
      <c r="JIT578" s="108"/>
      <c r="JIU578" s="108"/>
      <c r="JIV578" s="108"/>
      <c r="JIW578" s="108"/>
      <c r="JIX578" s="108"/>
      <c r="JIY578" s="108"/>
      <c r="JIZ578" s="108"/>
      <c r="JJA578" s="108"/>
      <c r="JJB578" s="108"/>
      <c r="JJC578" s="108"/>
      <c r="JJD578" s="108"/>
      <c r="JJE578" s="108"/>
      <c r="JJF578" s="108"/>
      <c r="JJG578" s="108"/>
      <c r="JJH578" s="108"/>
      <c r="JJI578" s="108"/>
      <c r="JJJ578" s="108"/>
      <c r="JJK578" s="108"/>
      <c r="JJL578" s="108"/>
      <c r="JJM578" s="108"/>
      <c r="JJN578" s="108"/>
      <c r="JJO578" s="108"/>
      <c r="JJP578" s="108"/>
      <c r="JJQ578" s="108"/>
      <c r="JJR578" s="108"/>
      <c r="JJS578" s="108"/>
      <c r="JJT578" s="108"/>
      <c r="JJU578" s="108"/>
      <c r="JJV578" s="108"/>
      <c r="JJW578" s="108"/>
      <c r="JJX578" s="108"/>
      <c r="JJY578" s="108"/>
      <c r="JJZ578" s="108"/>
      <c r="JKA578" s="108"/>
      <c r="JKB578" s="108"/>
      <c r="JKC578" s="108"/>
      <c r="JKD578" s="108"/>
      <c r="JKE578" s="108"/>
      <c r="JKF578" s="108"/>
      <c r="JKG578" s="108"/>
      <c r="JKH578" s="108"/>
      <c r="JKI578" s="108"/>
      <c r="JKJ578" s="108"/>
      <c r="JKK578" s="108"/>
      <c r="JKL578" s="108"/>
      <c r="JKM578" s="108"/>
      <c r="JKN578" s="108"/>
      <c r="JKO578" s="108"/>
      <c r="JKP578" s="108"/>
      <c r="JKQ578" s="108"/>
      <c r="JKR578" s="108"/>
      <c r="JKS578" s="108"/>
      <c r="JKT578" s="108"/>
      <c r="JKU578" s="108"/>
      <c r="JKV578" s="108"/>
      <c r="JKW578" s="108"/>
      <c r="JKX578" s="108"/>
      <c r="JKY578" s="108"/>
      <c r="JKZ578" s="108"/>
      <c r="JLA578" s="108"/>
      <c r="JLB578" s="108"/>
      <c r="JLC578" s="108"/>
      <c r="JLD578" s="108"/>
      <c r="JLE578" s="108"/>
      <c r="JLF578" s="108"/>
      <c r="JLG578" s="108"/>
      <c r="JLH578" s="108"/>
      <c r="JLI578" s="108"/>
      <c r="JLJ578" s="108"/>
      <c r="JLK578" s="108"/>
      <c r="JLL578" s="108"/>
      <c r="JLM578" s="108"/>
      <c r="JLN578" s="108"/>
      <c r="JLO578" s="108"/>
      <c r="JLP578" s="108"/>
      <c r="JLQ578" s="108"/>
      <c r="JLR578" s="108"/>
      <c r="JLS578" s="108"/>
      <c r="JLT578" s="108"/>
      <c r="JLU578" s="108"/>
      <c r="JLV578" s="108"/>
      <c r="JLW578" s="108"/>
      <c r="JLX578" s="108"/>
      <c r="JLY578" s="108"/>
      <c r="JLZ578" s="108"/>
      <c r="JMA578" s="108"/>
      <c r="JMB578" s="108"/>
      <c r="JMC578" s="108"/>
      <c r="JMD578" s="108"/>
      <c r="JME578" s="108"/>
      <c r="JMF578" s="108"/>
      <c r="JMG578" s="108"/>
      <c r="JMH578" s="108"/>
      <c r="JMI578" s="108"/>
      <c r="JMJ578" s="108"/>
      <c r="JMK578" s="108"/>
      <c r="JML578" s="108"/>
      <c r="JMM578" s="108"/>
      <c r="JMN578" s="108"/>
      <c r="JMO578" s="108"/>
      <c r="JMP578" s="108"/>
      <c r="JMQ578" s="108"/>
      <c r="JMR578" s="108"/>
      <c r="JMS578" s="108"/>
      <c r="JMT578" s="108"/>
      <c r="JMU578" s="108"/>
      <c r="JMV578" s="108"/>
      <c r="JMW578" s="108"/>
      <c r="JMX578" s="108"/>
      <c r="JMY578" s="108"/>
      <c r="JMZ578" s="108"/>
      <c r="JNA578" s="108"/>
      <c r="JNB578" s="108"/>
      <c r="JNC578" s="108"/>
      <c r="JND578" s="108"/>
      <c r="JNE578" s="108"/>
      <c r="JNF578" s="108"/>
      <c r="JNG578" s="108"/>
      <c r="JNH578" s="108"/>
      <c r="JNI578" s="108"/>
      <c r="JNJ578" s="108"/>
      <c r="JNK578" s="108"/>
      <c r="JNL578" s="108"/>
      <c r="JNM578" s="108"/>
      <c r="JNN578" s="108"/>
      <c r="JNO578" s="108"/>
      <c r="JNP578" s="108"/>
      <c r="JNQ578" s="108"/>
      <c r="JNR578" s="108"/>
      <c r="JNS578" s="108"/>
      <c r="JNT578" s="108"/>
      <c r="JNU578" s="108"/>
      <c r="JNV578" s="108"/>
      <c r="JNW578" s="108"/>
      <c r="JNX578" s="108"/>
      <c r="JNY578" s="108"/>
      <c r="JNZ578" s="108"/>
      <c r="JOA578" s="108"/>
      <c r="JOB578" s="108"/>
      <c r="JOC578" s="108"/>
      <c r="JOD578" s="108"/>
      <c r="JOE578" s="108"/>
      <c r="JOF578" s="108"/>
      <c r="JOG578" s="108"/>
      <c r="JOH578" s="108"/>
      <c r="JOI578" s="108"/>
      <c r="JOJ578" s="108"/>
      <c r="JOK578" s="108"/>
      <c r="JOL578" s="108"/>
      <c r="JOM578" s="108"/>
      <c r="JON578" s="108"/>
      <c r="JOO578" s="108"/>
      <c r="JOP578" s="108"/>
      <c r="JOQ578" s="108"/>
      <c r="JOR578" s="108"/>
      <c r="JOS578" s="108"/>
      <c r="JOT578" s="108"/>
      <c r="JOU578" s="108"/>
      <c r="JOV578" s="108"/>
      <c r="JOW578" s="108"/>
      <c r="JOX578" s="108"/>
      <c r="JOY578" s="108"/>
      <c r="JOZ578" s="108"/>
      <c r="JPA578" s="108"/>
      <c r="JPB578" s="108"/>
      <c r="JPC578" s="108"/>
      <c r="JPD578" s="108"/>
      <c r="JPE578" s="108"/>
      <c r="JPF578" s="108"/>
      <c r="JPG578" s="108"/>
      <c r="JPH578" s="108"/>
      <c r="JPI578" s="108"/>
      <c r="JPJ578" s="108"/>
      <c r="JPK578" s="108"/>
      <c r="JPL578" s="108"/>
      <c r="JPM578" s="108"/>
      <c r="JPN578" s="108"/>
      <c r="JPO578" s="108"/>
      <c r="JPP578" s="108"/>
      <c r="JPQ578" s="108"/>
      <c r="JPR578" s="108"/>
      <c r="JPS578" s="108"/>
      <c r="JPT578" s="108"/>
      <c r="JPU578" s="108"/>
      <c r="JPV578" s="108"/>
      <c r="JPW578" s="108"/>
      <c r="JPX578" s="108"/>
      <c r="JPY578" s="108"/>
      <c r="JPZ578" s="108"/>
      <c r="JQA578" s="108"/>
      <c r="JQB578" s="108"/>
      <c r="JQC578" s="108"/>
      <c r="JQD578" s="108"/>
      <c r="JQE578" s="108"/>
      <c r="JQF578" s="108"/>
      <c r="JQG578" s="108"/>
      <c r="JQH578" s="108"/>
      <c r="JQI578" s="108"/>
      <c r="JQJ578" s="108"/>
      <c r="JQK578" s="108"/>
      <c r="JQL578" s="108"/>
      <c r="JQM578" s="108"/>
      <c r="JQN578" s="108"/>
      <c r="JQO578" s="108"/>
      <c r="JQP578" s="108"/>
      <c r="JQQ578" s="108"/>
      <c r="JQR578" s="108"/>
      <c r="JQS578" s="108"/>
      <c r="JQT578" s="108"/>
      <c r="JQU578" s="108"/>
      <c r="JQV578" s="108"/>
      <c r="JQW578" s="108"/>
      <c r="JQX578" s="108"/>
      <c r="JQY578" s="108"/>
      <c r="JQZ578" s="108"/>
      <c r="JRA578" s="108"/>
      <c r="JRB578" s="108"/>
      <c r="JRC578" s="108"/>
      <c r="JRD578" s="108"/>
      <c r="JRE578" s="108"/>
      <c r="JRF578" s="108"/>
      <c r="JRG578" s="108"/>
      <c r="JRH578" s="108"/>
      <c r="JRI578" s="108"/>
      <c r="JRJ578" s="108"/>
      <c r="JRK578" s="108"/>
      <c r="JRL578" s="108"/>
      <c r="JRM578" s="108"/>
      <c r="JRN578" s="108"/>
      <c r="JRO578" s="108"/>
      <c r="JRP578" s="108"/>
      <c r="JRQ578" s="108"/>
      <c r="JRR578" s="108"/>
      <c r="JRS578" s="108"/>
      <c r="JRT578" s="108"/>
      <c r="JRU578" s="108"/>
      <c r="JRV578" s="108"/>
      <c r="JRW578" s="108"/>
      <c r="JRX578" s="108"/>
      <c r="JRY578" s="108"/>
      <c r="JRZ578" s="108"/>
      <c r="JSA578" s="108"/>
      <c r="JSB578" s="108"/>
      <c r="JSC578" s="108"/>
      <c r="JSD578" s="108"/>
      <c r="JSE578" s="108"/>
      <c r="JSF578" s="108"/>
      <c r="JSG578" s="108"/>
      <c r="JSH578" s="108"/>
      <c r="JSI578" s="108"/>
      <c r="JSJ578" s="108"/>
      <c r="JSK578" s="108"/>
      <c r="JSL578" s="108"/>
      <c r="JSM578" s="108"/>
      <c r="JSN578" s="108"/>
      <c r="JSO578" s="108"/>
      <c r="JSP578" s="108"/>
      <c r="JSQ578" s="108"/>
      <c r="JSR578" s="108"/>
      <c r="JSS578" s="108"/>
      <c r="JST578" s="108"/>
      <c r="JSU578" s="108"/>
      <c r="JSV578" s="108"/>
      <c r="JSW578" s="108"/>
      <c r="JSX578" s="108"/>
      <c r="JSY578" s="108"/>
      <c r="JSZ578" s="108"/>
      <c r="JTA578" s="108"/>
      <c r="JTB578" s="108"/>
      <c r="JTC578" s="108"/>
      <c r="JTD578" s="108"/>
      <c r="JTE578" s="108"/>
      <c r="JTF578" s="108"/>
      <c r="JTG578" s="108"/>
      <c r="JTH578" s="108"/>
      <c r="JTI578" s="108"/>
      <c r="JTJ578" s="108"/>
      <c r="JTK578" s="108"/>
      <c r="JTL578" s="108"/>
      <c r="JTM578" s="108"/>
      <c r="JTN578" s="108"/>
      <c r="JTO578" s="108"/>
      <c r="JTP578" s="108"/>
      <c r="JTQ578" s="108"/>
      <c r="JTR578" s="108"/>
      <c r="JTS578" s="108"/>
      <c r="JTT578" s="108"/>
      <c r="JTU578" s="108"/>
      <c r="JTV578" s="108"/>
      <c r="JTW578" s="108"/>
      <c r="JTX578" s="108"/>
      <c r="JTY578" s="108"/>
      <c r="JTZ578" s="108"/>
      <c r="JUA578" s="108"/>
      <c r="JUB578" s="108"/>
      <c r="JUC578" s="108"/>
      <c r="JUD578" s="108"/>
      <c r="JUE578" s="108"/>
      <c r="JUF578" s="108"/>
      <c r="JUG578" s="108"/>
      <c r="JUH578" s="108"/>
      <c r="JUI578" s="108"/>
      <c r="JUJ578" s="108"/>
      <c r="JUK578" s="108"/>
      <c r="JUL578" s="108"/>
      <c r="JUM578" s="108"/>
      <c r="JUN578" s="108"/>
      <c r="JUO578" s="108"/>
      <c r="JUP578" s="108"/>
      <c r="JUQ578" s="108"/>
      <c r="JUR578" s="108"/>
      <c r="JUS578" s="108"/>
      <c r="JUT578" s="108"/>
      <c r="JUU578" s="108"/>
      <c r="JUV578" s="108"/>
      <c r="JUW578" s="108"/>
      <c r="JUX578" s="108"/>
      <c r="JUY578" s="108"/>
      <c r="JUZ578" s="108"/>
      <c r="JVA578" s="108"/>
      <c r="JVB578" s="108"/>
      <c r="JVC578" s="108"/>
      <c r="JVD578" s="108"/>
      <c r="JVE578" s="108"/>
      <c r="JVF578" s="108"/>
      <c r="JVG578" s="108"/>
      <c r="JVH578" s="108"/>
      <c r="JVI578" s="108"/>
      <c r="JVJ578" s="108"/>
      <c r="JVK578" s="108"/>
      <c r="JVL578" s="108"/>
      <c r="JVM578" s="108"/>
      <c r="JVN578" s="108"/>
      <c r="JVO578" s="108"/>
      <c r="JVP578" s="108"/>
      <c r="JVQ578" s="108"/>
      <c r="JVR578" s="108"/>
      <c r="JVS578" s="108"/>
      <c r="JVT578" s="108"/>
      <c r="JVU578" s="108"/>
      <c r="JVV578" s="108"/>
      <c r="JVW578" s="108"/>
      <c r="JVX578" s="108"/>
      <c r="JVY578" s="108"/>
      <c r="JVZ578" s="108"/>
      <c r="JWA578" s="108"/>
      <c r="JWB578" s="108"/>
      <c r="JWC578" s="108"/>
      <c r="JWD578" s="108"/>
      <c r="JWE578" s="108"/>
      <c r="JWF578" s="108"/>
      <c r="JWG578" s="108"/>
      <c r="JWH578" s="108"/>
      <c r="JWI578" s="108"/>
      <c r="JWJ578" s="108"/>
      <c r="JWK578" s="108"/>
      <c r="JWL578" s="108"/>
      <c r="JWM578" s="108"/>
      <c r="JWN578" s="108"/>
      <c r="JWO578" s="108"/>
      <c r="JWP578" s="108"/>
      <c r="JWQ578" s="108"/>
      <c r="JWR578" s="108"/>
      <c r="JWS578" s="108"/>
      <c r="JWT578" s="108"/>
      <c r="JWU578" s="108"/>
      <c r="JWV578" s="108"/>
      <c r="JWW578" s="108"/>
      <c r="JWX578" s="108"/>
      <c r="JWY578" s="108"/>
      <c r="JWZ578" s="108"/>
      <c r="JXA578" s="108"/>
      <c r="JXB578" s="108"/>
      <c r="JXC578" s="108"/>
      <c r="JXD578" s="108"/>
      <c r="JXE578" s="108"/>
      <c r="JXF578" s="108"/>
      <c r="JXG578" s="108"/>
      <c r="JXH578" s="108"/>
      <c r="JXI578" s="108"/>
      <c r="JXJ578" s="108"/>
      <c r="JXK578" s="108"/>
      <c r="JXL578" s="108"/>
      <c r="JXM578" s="108"/>
      <c r="JXN578" s="108"/>
      <c r="JXO578" s="108"/>
      <c r="JXP578" s="108"/>
      <c r="JXQ578" s="108"/>
      <c r="JXR578" s="108"/>
      <c r="JXS578" s="108"/>
      <c r="JXT578" s="108"/>
      <c r="JXU578" s="108"/>
      <c r="JXV578" s="108"/>
      <c r="JXW578" s="108"/>
      <c r="JXX578" s="108"/>
      <c r="JXY578" s="108"/>
      <c r="JXZ578" s="108"/>
      <c r="JYA578" s="108"/>
      <c r="JYB578" s="108"/>
      <c r="JYC578" s="108"/>
      <c r="JYD578" s="108"/>
      <c r="JYE578" s="108"/>
      <c r="JYF578" s="108"/>
      <c r="JYG578" s="108"/>
      <c r="JYH578" s="108"/>
      <c r="JYI578" s="108"/>
      <c r="JYJ578" s="108"/>
      <c r="JYK578" s="108"/>
      <c r="JYL578" s="108"/>
      <c r="JYM578" s="108"/>
      <c r="JYN578" s="108"/>
      <c r="JYO578" s="108"/>
      <c r="JYP578" s="108"/>
      <c r="JYQ578" s="108"/>
      <c r="JYR578" s="108"/>
      <c r="JYS578" s="108"/>
      <c r="JYT578" s="108"/>
      <c r="JYU578" s="108"/>
      <c r="JYV578" s="108"/>
      <c r="JYW578" s="108"/>
      <c r="JYX578" s="108"/>
      <c r="JYY578" s="108"/>
      <c r="JYZ578" s="108"/>
      <c r="JZA578" s="108"/>
      <c r="JZB578" s="108"/>
      <c r="JZC578" s="108"/>
      <c r="JZD578" s="108"/>
      <c r="JZE578" s="108"/>
      <c r="JZF578" s="108"/>
      <c r="JZG578" s="108"/>
      <c r="JZH578" s="108"/>
      <c r="JZI578" s="108"/>
      <c r="JZJ578" s="108"/>
      <c r="JZK578" s="108"/>
      <c r="JZL578" s="108"/>
      <c r="JZM578" s="108"/>
      <c r="JZN578" s="108"/>
      <c r="JZO578" s="108"/>
      <c r="JZP578" s="108"/>
      <c r="JZQ578" s="108"/>
      <c r="JZR578" s="108"/>
      <c r="JZS578" s="108"/>
      <c r="JZT578" s="108"/>
      <c r="JZU578" s="108"/>
      <c r="JZV578" s="108"/>
      <c r="JZW578" s="108"/>
      <c r="JZX578" s="108"/>
      <c r="JZY578" s="108"/>
      <c r="JZZ578" s="108"/>
      <c r="KAA578" s="108"/>
      <c r="KAB578" s="108"/>
      <c r="KAC578" s="108"/>
      <c r="KAD578" s="108"/>
      <c r="KAE578" s="108"/>
      <c r="KAF578" s="108"/>
      <c r="KAG578" s="108"/>
      <c r="KAH578" s="108"/>
      <c r="KAI578" s="108"/>
      <c r="KAJ578" s="108"/>
      <c r="KAK578" s="108"/>
      <c r="KAL578" s="108"/>
      <c r="KAM578" s="108"/>
      <c r="KAN578" s="108"/>
      <c r="KAO578" s="108"/>
      <c r="KAP578" s="108"/>
      <c r="KAQ578" s="108"/>
      <c r="KAR578" s="108"/>
      <c r="KAS578" s="108"/>
      <c r="KAT578" s="108"/>
      <c r="KAU578" s="108"/>
      <c r="KAV578" s="108"/>
      <c r="KAW578" s="108"/>
      <c r="KAX578" s="108"/>
      <c r="KAY578" s="108"/>
      <c r="KAZ578" s="108"/>
      <c r="KBA578" s="108"/>
      <c r="KBB578" s="108"/>
      <c r="KBC578" s="108"/>
      <c r="KBD578" s="108"/>
      <c r="KBE578" s="108"/>
      <c r="KBF578" s="108"/>
      <c r="KBG578" s="108"/>
      <c r="KBH578" s="108"/>
      <c r="KBI578" s="108"/>
      <c r="KBJ578" s="108"/>
      <c r="KBK578" s="108"/>
      <c r="KBL578" s="108"/>
      <c r="KBM578" s="108"/>
      <c r="KBN578" s="108"/>
      <c r="KBO578" s="108"/>
      <c r="KBP578" s="108"/>
      <c r="KBQ578" s="108"/>
      <c r="KBR578" s="108"/>
      <c r="KBS578" s="108"/>
      <c r="KBT578" s="108"/>
      <c r="KBU578" s="108"/>
      <c r="KBV578" s="108"/>
      <c r="KBW578" s="108"/>
      <c r="KBX578" s="108"/>
      <c r="KBY578" s="108"/>
      <c r="KBZ578" s="108"/>
      <c r="KCA578" s="108"/>
      <c r="KCB578" s="108"/>
      <c r="KCC578" s="108"/>
      <c r="KCD578" s="108"/>
      <c r="KCE578" s="108"/>
      <c r="KCF578" s="108"/>
      <c r="KCG578" s="108"/>
      <c r="KCH578" s="108"/>
      <c r="KCI578" s="108"/>
      <c r="KCJ578" s="108"/>
      <c r="KCK578" s="108"/>
      <c r="KCL578" s="108"/>
      <c r="KCM578" s="108"/>
      <c r="KCN578" s="108"/>
      <c r="KCO578" s="108"/>
      <c r="KCP578" s="108"/>
      <c r="KCQ578" s="108"/>
      <c r="KCR578" s="108"/>
      <c r="KCS578" s="108"/>
      <c r="KCT578" s="108"/>
      <c r="KCU578" s="108"/>
      <c r="KCV578" s="108"/>
      <c r="KCW578" s="108"/>
      <c r="KCX578" s="108"/>
      <c r="KCY578" s="108"/>
      <c r="KCZ578" s="108"/>
      <c r="KDA578" s="108"/>
      <c r="KDB578" s="108"/>
      <c r="KDC578" s="108"/>
      <c r="KDD578" s="108"/>
      <c r="KDE578" s="108"/>
      <c r="KDF578" s="108"/>
      <c r="KDG578" s="108"/>
      <c r="KDH578" s="108"/>
      <c r="KDI578" s="108"/>
      <c r="KDJ578" s="108"/>
      <c r="KDK578" s="108"/>
      <c r="KDL578" s="108"/>
      <c r="KDM578" s="108"/>
      <c r="KDN578" s="108"/>
      <c r="KDO578" s="108"/>
      <c r="KDP578" s="108"/>
      <c r="KDQ578" s="108"/>
      <c r="KDR578" s="108"/>
      <c r="KDS578" s="108"/>
      <c r="KDT578" s="108"/>
      <c r="KDU578" s="108"/>
      <c r="KDV578" s="108"/>
      <c r="KDW578" s="108"/>
      <c r="KDX578" s="108"/>
      <c r="KDY578" s="108"/>
      <c r="KDZ578" s="108"/>
      <c r="KEA578" s="108"/>
      <c r="KEB578" s="108"/>
      <c r="KEC578" s="108"/>
      <c r="KED578" s="108"/>
      <c r="KEE578" s="108"/>
      <c r="KEF578" s="108"/>
      <c r="KEG578" s="108"/>
      <c r="KEH578" s="108"/>
      <c r="KEI578" s="108"/>
      <c r="KEJ578" s="108"/>
      <c r="KEK578" s="108"/>
      <c r="KEL578" s="108"/>
      <c r="KEM578" s="108"/>
      <c r="KEN578" s="108"/>
      <c r="KEO578" s="108"/>
      <c r="KEP578" s="108"/>
      <c r="KEQ578" s="108"/>
      <c r="KER578" s="108"/>
      <c r="KES578" s="108"/>
      <c r="KET578" s="108"/>
      <c r="KEU578" s="108"/>
      <c r="KEV578" s="108"/>
      <c r="KEW578" s="108"/>
      <c r="KEX578" s="108"/>
      <c r="KEY578" s="108"/>
      <c r="KEZ578" s="108"/>
      <c r="KFA578" s="108"/>
      <c r="KFB578" s="108"/>
      <c r="KFC578" s="108"/>
      <c r="KFD578" s="108"/>
      <c r="KFE578" s="108"/>
      <c r="KFF578" s="108"/>
      <c r="KFG578" s="108"/>
      <c r="KFH578" s="108"/>
      <c r="KFI578" s="108"/>
      <c r="KFJ578" s="108"/>
      <c r="KFK578" s="108"/>
      <c r="KFL578" s="108"/>
      <c r="KFM578" s="108"/>
      <c r="KFN578" s="108"/>
      <c r="KFO578" s="108"/>
      <c r="KFP578" s="108"/>
      <c r="KFQ578" s="108"/>
      <c r="KFR578" s="108"/>
      <c r="KFS578" s="108"/>
      <c r="KFT578" s="108"/>
      <c r="KFU578" s="108"/>
      <c r="KFV578" s="108"/>
      <c r="KFW578" s="108"/>
      <c r="KFX578" s="108"/>
      <c r="KFY578" s="108"/>
      <c r="KFZ578" s="108"/>
      <c r="KGA578" s="108"/>
      <c r="KGB578" s="108"/>
      <c r="KGC578" s="108"/>
      <c r="KGD578" s="108"/>
      <c r="KGE578" s="108"/>
      <c r="KGF578" s="108"/>
      <c r="KGG578" s="108"/>
      <c r="KGH578" s="108"/>
      <c r="KGI578" s="108"/>
      <c r="KGJ578" s="108"/>
      <c r="KGK578" s="108"/>
      <c r="KGL578" s="108"/>
      <c r="KGM578" s="108"/>
      <c r="KGN578" s="108"/>
      <c r="KGO578" s="108"/>
      <c r="KGP578" s="108"/>
      <c r="KGQ578" s="108"/>
      <c r="KGR578" s="108"/>
      <c r="KGS578" s="108"/>
      <c r="KGT578" s="108"/>
      <c r="KGU578" s="108"/>
      <c r="KGV578" s="108"/>
      <c r="KGW578" s="108"/>
      <c r="KGX578" s="108"/>
      <c r="KGY578" s="108"/>
      <c r="KGZ578" s="108"/>
      <c r="KHA578" s="108"/>
      <c r="KHB578" s="108"/>
      <c r="KHC578" s="108"/>
      <c r="KHD578" s="108"/>
      <c r="KHE578" s="108"/>
      <c r="KHF578" s="108"/>
      <c r="KHG578" s="108"/>
      <c r="KHH578" s="108"/>
      <c r="KHI578" s="108"/>
      <c r="KHJ578" s="108"/>
      <c r="KHK578" s="108"/>
      <c r="KHL578" s="108"/>
      <c r="KHM578" s="108"/>
      <c r="KHN578" s="108"/>
      <c r="KHO578" s="108"/>
      <c r="KHP578" s="108"/>
      <c r="KHQ578" s="108"/>
      <c r="KHR578" s="108"/>
      <c r="KHS578" s="108"/>
      <c r="KHT578" s="108"/>
      <c r="KHU578" s="108"/>
      <c r="KHV578" s="108"/>
      <c r="KHW578" s="108"/>
      <c r="KHX578" s="108"/>
      <c r="KHY578" s="108"/>
      <c r="KHZ578" s="108"/>
      <c r="KIA578" s="108"/>
      <c r="KIB578" s="108"/>
      <c r="KIC578" s="108"/>
      <c r="KID578" s="108"/>
      <c r="KIE578" s="108"/>
      <c r="KIF578" s="108"/>
      <c r="KIG578" s="108"/>
      <c r="KIH578" s="108"/>
      <c r="KII578" s="108"/>
      <c r="KIJ578" s="108"/>
      <c r="KIK578" s="108"/>
      <c r="KIL578" s="108"/>
      <c r="KIM578" s="108"/>
      <c r="KIN578" s="108"/>
      <c r="KIO578" s="108"/>
      <c r="KIP578" s="108"/>
      <c r="KIQ578" s="108"/>
      <c r="KIR578" s="108"/>
      <c r="KIS578" s="108"/>
      <c r="KIT578" s="108"/>
      <c r="KIU578" s="108"/>
      <c r="KIV578" s="108"/>
      <c r="KIW578" s="108"/>
      <c r="KIX578" s="108"/>
      <c r="KIY578" s="108"/>
      <c r="KIZ578" s="108"/>
      <c r="KJA578" s="108"/>
      <c r="KJB578" s="108"/>
      <c r="KJC578" s="108"/>
      <c r="KJD578" s="108"/>
      <c r="KJE578" s="108"/>
      <c r="KJF578" s="108"/>
      <c r="KJG578" s="108"/>
      <c r="KJH578" s="108"/>
      <c r="KJI578" s="108"/>
      <c r="KJJ578" s="108"/>
      <c r="KJK578" s="108"/>
      <c r="KJL578" s="108"/>
      <c r="KJM578" s="108"/>
      <c r="KJN578" s="108"/>
      <c r="KJO578" s="108"/>
      <c r="KJP578" s="108"/>
      <c r="KJQ578" s="108"/>
      <c r="KJR578" s="108"/>
      <c r="KJS578" s="108"/>
      <c r="KJT578" s="108"/>
      <c r="KJU578" s="108"/>
      <c r="KJV578" s="108"/>
      <c r="KJW578" s="108"/>
      <c r="KJX578" s="108"/>
      <c r="KJY578" s="108"/>
      <c r="KJZ578" s="108"/>
      <c r="KKA578" s="108"/>
      <c r="KKB578" s="108"/>
      <c r="KKC578" s="108"/>
      <c r="KKD578" s="108"/>
      <c r="KKE578" s="108"/>
      <c r="KKF578" s="108"/>
      <c r="KKG578" s="108"/>
      <c r="KKH578" s="108"/>
      <c r="KKI578" s="108"/>
      <c r="KKJ578" s="108"/>
      <c r="KKK578" s="108"/>
      <c r="KKL578" s="108"/>
      <c r="KKM578" s="108"/>
      <c r="KKN578" s="108"/>
      <c r="KKO578" s="108"/>
      <c r="KKP578" s="108"/>
      <c r="KKQ578" s="108"/>
      <c r="KKR578" s="108"/>
      <c r="KKS578" s="108"/>
      <c r="KKT578" s="108"/>
      <c r="KKU578" s="108"/>
      <c r="KKV578" s="108"/>
      <c r="KKW578" s="108"/>
      <c r="KKX578" s="108"/>
      <c r="KKY578" s="108"/>
      <c r="KKZ578" s="108"/>
      <c r="KLA578" s="108"/>
      <c r="KLB578" s="108"/>
      <c r="KLC578" s="108"/>
      <c r="KLD578" s="108"/>
      <c r="KLE578" s="108"/>
      <c r="KLF578" s="108"/>
      <c r="KLG578" s="108"/>
      <c r="KLH578" s="108"/>
      <c r="KLI578" s="108"/>
      <c r="KLJ578" s="108"/>
      <c r="KLK578" s="108"/>
      <c r="KLL578" s="108"/>
      <c r="KLM578" s="108"/>
      <c r="KLN578" s="108"/>
      <c r="KLO578" s="108"/>
      <c r="KLP578" s="108"/>
      <c r="KLQ578" s="108"/>
      <c r="KLR578" s="108"/>
      <c r="KLS578" s="108"/>
      <c r="KLT578" s="108"/>
      <c r="KLU578" s="108"/>
      <c r="KLV578" s="108"/>
      <c r="KLW578" s="108"/>
      <c r="KLX578" s="108"/>
      <c r="KLY578" s="108"/>
      <c r="KLZ578" s="108"/>
      <c r="KMA578" s="108"/>
      <c r="KMB578" s="108"/>
      <c r="KMC578" s="108"/>
      <c r="KMD578" s="108"/>
      <c r="KME578" s="108"/>
      <c r="KMF578" s="108"/>
      <c r="KMG578" s="108"/>
      <c r="KMH578" s="108"/>
      <c r="KMI578" s="108"/>
      <c r="KMJ578" s="108"/>
      <c r="KMK578" s="108"/>
      <c r="KML578" s="108"/>
      <c r="KMM578" s="108"/>
      <c r="KMN578" s="108"/>
      <c r="KMO578" s="108"/>
      <c r="KMP578" s="108"/>
      <c r="KMQ578" s="108"/>
      <c r="KMR578" s="108"/>
      <c r="KMS578" s="108"/>
      <c r="KMT578" s="108"/>
      <c r="KMU578" s="108"/>
      <c r="KMV578" s="108"/>
      <c r="KMW578" s="108"/>
      <c r="KMX578" s="108"/>
      <c r="KMY578" s="108"/>
      <c r="KMZ578" s="108"/>
      <c r="KNA578" s="108"/>
      <c r="KNB578" s="108"/>
      <c r="KNC578" s="108"/>
      <c r="KND578" s="108"/>
      <c r="KNE578" s="108"/>
      <c r="KNF578" s="108"/>
      <c r="KNG578" s="108"/>
      <c r="KNH578" s="108"/>
      <c r="KNI578" s="108"/>
      <c r="KNJ578" s="108"/>
      <c r="KNK578" s="108"/>
      <c r="KNL578" s="108"/>
      <c r="KNM578" s="108"/>
      <c r="KNN578" s="108"/>
      <c r="KNO578" s="108"/>
      <c r="KNP578" s="108"/>
      <c r="KNQ578" s="108"/>
      <c r="KNR578" s="108"/>
      <c r="KNS578" s="108"/>
      <c r="KNT578" s="108"/>
      <c r="KNU578" s="108"/>
      <c r="KNV578" s="108"/>
      <c r="KNW578" s="108"/>
      <c r="KNX578" s="108"/>
      <c r="KNY578" s="108"/>
      <c r="KNZ578" s="108"/>
      <c r="KOA578" s="108"/>
      <c r="KOB578" s="108"/>
      <c r="KOC578" s="108"/>
      <c r="KOD578" s="108"/>
      <c r="KOE578" s="108"/>
      <c r="KOF578" s="108"/>
      <c r="KOG578" s="108"/>
      <c r="KOH578" s="108"/>
      <c r="KOI578" s="108"/>
      <c r="KOJ578" s="108"/>
      <c r="KOK578" s="108"/>
      <c r="KOL578" s="108"/>
      <c r="KOM578" s="108"/>
      <c r="KON578" s="108"/>
      <c r="KOO578" s="108"/>
      <c r="KOP578" s="108"/>
      <c r="KOQ578" s="108"/>
      <c r="KOR578" s="108"/>
      <c r="KOS578" s="108"/>
      <c r="KOT578" s="108"/>
      <c r="KOU578" s="108"/>
      <c r="KOV578" s="108"/>
      <c r="KOW578" s="108"/>
      <c r="KOX578" s="108"/>
      <c r="KOY578" s="108"/>
      <c r="KOZ578" s="108"/>
      <c r="KPA578" s="108"/>
      <c r="KPB578" s="108"/>
      <c r="KPC578" s="108"/>
      <c r="KPD578" s="108"/>
      <c r="KPE578" s="108"/>
      <c r="KPF578" s="108"/>
      <c r="KPG578" s="108"/>
      <c r="KPH578" s="108"/>
      <c r="KPI578" s="108"/>
      <c r="KPJ578" s="108"/>
      <c r="KPK578" s="108"/>
      <c r="KPL578" s="108"/>
      <c r="KPM578" s="108"/>
      <c r="KPN578" s="108"/>
      <c r="KPO578" s="108"/>
      <c r="KPP578" s="108"/>
      <c r="KPQ578" s="108"/>
      <c r="KPR578" s="108"/>
      <c r="KPS578" s="108"/>
      <c r="KPT578" s="108"/>
      <c r="KPU578" s="108"/>
      <c r="KPV578" s="108"/>
      <c r="KPW578" s="108"/>
      <c r="KPX578" s="108"/>
      <c r="KPY578" s="108"/>
      <c r="KPZ578" s="108"/>
      <c r="KQA578" s="108"/>
      <c r="KQB578" s="108"/>
      <c r="KQC578" s="108"/>
      <c r="KQD578" s="108"/>
      <c r="KQE578" s="108"/>
      <c r="KQF578" s="108"/>
      <c r="KQG578" s="108"/>
      <c r="KQH578" s="108"/>
      <c r="KQI578" s="108"/>
      <c r="KQJ578" s="108"/>
      <c r="KQK578" s="108"/>
      <c r="KQL578" s="108"/>
      <c r="KQM578" s="108"/>
      <c r="KQN578" s="108"/>
      <c r="KQO578" s="108"/>
      <c r="KQP578" s="108"/>
      <c r="KQQ578" s="108"/>
      <c r="KQR578" s="108"/>
      <c r="KQS578" s="108"/>
      <c r="KQT578" s="108"/>
      <c r="KQU578" s="108"/>
      <c r="KQV578" s="108"/>
      <c r="KQW578" s="108"/>
      <c r="KQX578" s="108"/>
      <c r="KQY578" s="108"/>
      <c r="KQZ578" s="108"/>
      <c r="KRA578" s="108"/>
      <c r="KRB578" s="108"/>
      <c r="KRC578" s="108"/>
      <c r="KRD578" s="108"/>
      <c r="KRE578" s="108"/>
      <c r="KRF578" s="108"/>
      <c r="KRG578" s="108"/>
      <c r="KRH578" s="108"/>
      <c r="KRI578" s="108"/>
      <c r="KRJ578" s="108"/>
      <c r="KRK578" s="108"/>
      <c r="KRL578" s="108"/>
      <c r="KRM578" s="108"/>
      <c r="KRN578" s="108"/>
      <c r="KRO578" s="108"/>
      <c r="KRP578" s="108"/>
      <c r="KRQ578" s="108"/>
      <c r="KRR578" s="108"/>
      <c r="KRS578" s="108"/>
      <c r="KRT578" s="108"/>
      <c r="KRU578" s="108"/>
      <c r="KRV578" s="108"/>
      <c r="KRW578" s="108"/>
      <c r="KRX578" s="108"/>
      <c r="KRY578" s="108"/>
      <c r="KRZ578" s="108"/>
      <c r="KSA578" s="108"/>
      <c r="KSB578" s="108"/>
      <c r="KSC578" s="108"/>
      <c r="KSD578" s="108"/>
      <c r="KSE578" s="108"/>
      <c r="KSF578" s="108"/>
      <c r="KSG578" s="108"/>
      <c r="KSH578" s="108"/>
      <c r="KSI578" s="108"/>
      <c r="KSJ578" s="108"/>
      <c r="KSK578" s="108"/>
      <c r="KSL578" s="108"/>
      <c r="KSM578" s="108"/>
      <c r="KSN578" s="108"/>
      <c r="KSO578" s="108"/>
      <c r="KSP578" s="108"/>
      <c r="KSQ578" s="108"/>
      <c r="KSR578" s="108"/>
      <c r="KSS578" s="108"/>
      <c r="KST578" s="108"/>
      <c r="KSU578" s="108"/>
      <c r="KSV578" s="108"/>
      <c r="KSW578" s="108"/>
      <c r="KSX578" s="108"/>
      <c r="KSY578" s="108"/>
      <c r="KSZ578" s="108"/>
      <c r="KTA578" s="108"/>
      <c r="KTB578" s="108"/>
      <c r="KTC578" s="108"/>
      <c r="KTD578" s="108"/>
      <c r="KTE578" s="108"/>
      <c r="KTF578" s="108"/>
      <c r="KTG578" s="108"/>
      <c r="KTH578" s="108"/>
      <c r="KTI578" s="108"/>
      <c r="KTJ578" s="108"/>
      <c r="KTK578" s="108"/>
      <c r="KTL578" s="108"/>
      <c r="KTM578" s="108"/>
      <c r="KTN578" s="108"/>
      <c r="KTO578" s="108"/>
      <c r="KTP578" s="108"/>
      <c r="KTQ578" s="108"/>
      <c r="KTR578" s="108"/>
      <c r="KTS578" s="108"/>
      <c r="KTT578" s="108"/>
      <c r="KTU578" s="108"/>
      <c r="KTV578" s="108"/>
      <c r="KTW578" s="108"/>
      <c r="KTX578" s="108"/>
      <c r="KTY578" s="108"/>
      <c r="KTZ578" s="108"/>
      <c r="KUA578" s="108"/>
      <c r="KUB578" s="108"/>
      <c r="KUC578" s="108"/>
      <c r="KUD578" s="108"/>
      <c r="KUE578" s="108"/>
      <c r="KUF578" s="108"/>
      <c r="KUG578" s="108"/>
      <c r="KUH578" s="108"/>
      <c r="KUI578" s="108"/>
      <c r="KUJ578" s="108"/>
      <c r="KUK578" s="108"/>
      <c r="KUL578" s="108"/>
      <c r="KUM578" s="108"/>
      <c r="KUN578" s="108"/>
      <c r="KUO578" s="108"/>
      <c r="KUP578" s="108"/>
      <c r="KUQ578" s="108"/>
      <c r="KUR578" s="108"/>
      <c r="KUS578" s="108"/>
      <c r="KUT578" s="108"/>
      <c r="KUU578" s="108"/>
      <c r="KUV578" s="108"/>
      <c r="KUW578" s="108"/>
      <c r="KUX578" s="108"/>
      <c r="KUY578" s="108"/>
      <c r="KUZ578" s="108"/>
      <c r="KVA578" s="108"/>
      <c r="KVB578" s="108"/>
      <c r="KVC578" s="108"/>
      <c r="KVD578" s="108"/>
      <c r="KVE578" s="108"/>
      <c r="KVF578" s="108"/>
      <c r="KVG578" s="108"/>
      <c r="KVH578" s="108"/>
      <c r="KVI578" s="108"/>
      <c r="KVJ578" s="108"/>
      <c r="KVK578" s="108"/>
      <c r="KVL578" s="108"/>
      <c r="KVM578" s="108"/>
      <c r="KVN578" s="108"/>
      <c r="KVO578" s="108"/>
      <c r="KVP578" s="108"/>
      <c r="KVQ578" s="108"/>
      <c r="KVR578" s="108"/>
      <c r="KVS578" s="108"/>
      <c r="KVT578" s="108"/>
      <c r="KVU578" s="108"/>
      <c r="KVV578" s="108"/>
      <c r="KVW578" s="108"/>
      <c r="KVX578" s="108"/>
      <c r="KVY578" s="108"/>
      <c r="KVZ578" s="108"/>
      <c r="KWA578" s="108"/>
      <c r="KWB578" s="108"/>
      <c r="KWC578" s="108"/>
      <c r="KWD578" s="108"/>
      <c r="KWE578" s="108"/>
      <c r="KWF578" s="108"/>
      <c r="KWG578" s="108"/>
      <c r="KWH578" s="108"/>
      <c r="KWI578" s="108"/>
      <c r="KWJ578" s="108"/>
      <c r="KWK578" s="108"/>
      <c r="KWL578" s="108"/>
      <c r="KWM578" s="108"/>
      <c r="KWN578" s="108"/>
      <c r="KWO578" s="108"/>
      <c r="KWP578" s="108"/>
      <c r="KWQ578" s="108"/>
      <c r="KWR578" s="108"/>
      <c r="KWS578" s="108"/>
      <c r="KWT578" s="108"/>
      <c r="KWU578" s="108"/>
      <c r="KWV578" s="108"/>
      <c r="KWW578" s="108"/>
      <c r="KWX578" s="108"/>
      <c r="KWY578" s="108"/>
      <c r="KWZ578" s="108"/>
      <c r="KXA578" s="108"/>
      <c r="KXB578" s="108"/>
      <c r="KXC578" s="108"/>
      <c r="KXD578" s="108"/>
      <c r="KXE578" s="108"/>
      <c r="KXF578" s="108"/>
      <c r="KXG578" s="108"/>
      <c r="KXH578" s="108"/>
      <c r="KXI578" s="108"/>
      <c r="KXJ578" s="108"/>
      <c r="KXK578" s="108"/>
      <c r="KXL578" s="108"/>
      <c r="KXM578" s="108"/>
      <c r="KXN578" s="108"/>
      <c r="KXO578" s="108"/>
      <c r="KXP578" s="108"/>
      <c r="KXQ578" s="108"/>
      <c r="KXR578" s="108"/>
      <c r="KXS578" s="108"/>
      <c r="KXT578" s="108"/>
      <c r="KXU578" s="108"/>
      <c r="KXV578" s="108"/>
      <c r="KXW578" s="108"/>
      <c r="KXX578" s="108"/>
      <c r="KXY578" s="108"/>
      <c r="KXZ578" s="108"/>
      <c r="KYA578" s="108"/>
      <c r="KYB578" s="108"/>
      <c r="KYC578" s="108"/>
      <c r="KYD578" s="108"/>
      <c r="KYE578" s="108"/>
      <c r="KYF578" s="108"/>
      <c r="KYG578" s="108"/>
      <c r="KYH578" s="108"/>
      <c r="KYI578" s="108"/>
      <c r="KYJ578" s="108"/>
      <c r="KYK578" s="108"/>
      <c r="KYL578" s="108"/>
      <c r="KYM578" s="108"/>
      <c r="KYN578" s="108"/>
      <c r="KYO578" s="108"/>
      <c r="KYP578" s="108"/>
      <c r="KYQ578" s="108"/>
      <c r="KYR578" s="108"/>
      <c r="KYS578" s="108"/>
      <c r="KYT578" s="108"/>
      <c r="KYU578" s="108"/>
      <c r="KYV578" s="108"/>
      <c r="KYW578" s="108"/>
      <c r="KYX578" s="108"/>
      <c r="KYY578" s="108"/>
      <c r="KYZ578" s="108"/>
      <c r="KZA578" s="108"/>
      <c r="KZB578" s="108"/>
      <c r="KZC578" s="108"/>
      <c r="KZD578" s="108"/>
      <c r="KZE578" s="108"/>
      <c r="KZF578" s="108"/>
      <c r="KZG578" s="108"/>
      <c r="KZH578" s="108"/>
      <c r="KZI578" s="108"/>
      <c r="KZJ578" s="108"/>
      <c r="KZK578" s="108"/>
      <c r="KZL578" s="108"/>
      <c r="KZM578" s="108"/>
      <c r="KZN578" s="108"/>
      <c r="KZO578" s="108"/>
      <c r="KZP578" s="108"/>
      <c r="KZQ578" s="108"/>
      <c r="KZR578" s="108"/>
      <c r="KZS578" s="108"/>
      <c r="KZT578" s="108"/>
      <c r="KZU578" s="108"/>
      <c r="KZV578" s="108"/>
      <c r="KZW578" s="108"/>
      <c r="KZX578" s="108"/>
      <c r="KZY578" s="108"/>
      <c r="KZZ578" s="108"/>
      <c r="LAA578" s="108"/>
      <c r="LAB578" s="108"/>
      <c r="LAC578" s="108"/>
      <c r="LAD578" s="108"/>
      <c r="LAE578" s="108"/>
      <c r="LAF578" s="108"/>
      <c r="LAG578" s="108"/>
      <c r="LAH578" s="108"/>
      <c r="LAI578" s="108"/>
      <c r="LAJ578" s="108"/>
      <c r="LAK578" s="108"/>
      <c r="LAL578" s="108"/>
      <c r="LAM578" s="108"/>
      <c r="LAN578" s="108"/>
      <c r="LAO578" s="108"/>
      <c r="LAP578" s="108"/>
      <c r="LAQ578" s="108"/>
      <c r="LAR578" s="108"/>
      <c r="LAS578" s="108"/>
      <c r="LAT578" s="108"/>
      <c r="LAU578" s="108"/>
      <c r="LAV578" s="108"/>
      <c r="LAW578" s="108"/>
      <c r="LAX578" s="108"/>
      <c r="LAY578" s="108"/>
      <c r="LAZ578" s="108"/>
      <c r="LBA578" s="108"/>
      <c r="LBB578" s="108"/>
      <c r="LBC578" s="108"/>
      <c r="LBD578" s="108"/>
      <c r="LBE578" s="108"/>
      <c r="LBF578" s="108"/>
      <c r="LBG578" s="108"/>
      <c r="LBH578" s="108"/>
      <c r="LBI578" s="108"/>
      <c r="LBJ578" s="108"/>
      <c r="LBK578" s="108"/>
      <c r="LBL578" s="108"/>
      <c r="LBM578" s="108"/>
      <c r="LBN578" s="108"/>
      <c r="LBO578" s="108"/>
      <c r="LBP578" s="108"/>
      <c r="LBQ578" s="108"/>
      <c r="LBR578" s="108"/>
      <c r="LBS578" s="108"/>
      <c r="LBT578" s="108"/>
      <c r="LBU578" s="108"/>
      <c r="LBV578" s="108"/>
      <c r="LBW578" s="108"/>
      <c r="LBX578" s="108"/>
      <c r="LBY578" s="108"/>
      <c r="LBZ578" s="108"/>
      <c r="LCA578" s="108"/>
      <c r="LCB578" s="108"/>
      <c r="LCC578" s="108"/>
      <c r="LCD578" s="108"/>
      <c r="LCE578" s="108"/>
      <c r="LCF578" s="108"/>
      <c r="LCG578" s="108"/>
      <c r="LCH578" s="108"/>
      <c r="LCI578" s="108"/>
      <c r="LCJ578" s="108"/>
      <c r="LCK578" s="108"/>
      <c r="LCL578" s="108"/>
      <c r="LCM578" s="108"/>
      <c r="LCN578" s="108"/>
      <c r="LCO578" s="108"/>
      <c r="LCP578" s="108"/>
      <c r="LCQ578" s="108"/>
      <c r="LCR578" s="108"/>
      <c r="LCS578" s="108"/>
      <c r="LCT578" s="108"/>
      <c r="LCU578" s="108"/>
      <c r="LCV578" s="108"/>
      <c r="LCW578" s="108"/>
      <c r="LCX578" s="108"/>
      <c r="LCY578" s="108"/>
      <c r="LCZ578" s="108"/>
      <c r="LDA578" s="108"/>
      <c r="LDB578" s="108"/>
      <c r="LDC578" s="108"/>
      <c r="LDD578" s="108"/>
      <c r="LDE578" s="108"/>
      <c r="LDF578" s="108"/>
      <c r="LDG578" s="108"/>
      <c r="LDH578" s="108"/>
      <c r="LDI578" s="108"/>
      <c r="LDJ578" s="108"/>
      <c r="LDK578" s="108"/>
      <c r="LDL578" s="108"/>
      <c r="LDM578" s="108"/>
      <c r="LDN578" s="108"/>
      <c r="LDO578" s="108"/>
      <c r="LDP578" s="108"/>
      <c r="LDQ578" s="108"/>
      <c r="LDR578" s="108"/>
      <c r="LDS578" s="108"/>
      <c r="LDT578" s="108"/>
      <c r="LDU578" s="108"/>
      <c r="LDV578" s="108"/>
      <c r="LDW578" s="108"/>
      <c r="LDX578" s="108"/>
      <c r="LDY578" s="108"/>
      <c r="LDZ578" s="108"/>
      <c r="LEA578" s="108"/>
      <c r="LEB578" s="108"/>
      <c r="LEC578" s="108"/>
      <c r="LED578" s="108"/>
      <c r="LEE578" s="108"/>
      <c r="LEF578" s="108"/>
      <c r="LEG578" s="108"/>
      <c r="LEH578" s="108"/>
      <c r="LEI578" s="108"/>
      <c r="LEJ578" s="108"/>
      <c r="LEK578" s="108"/>
      <c r="LEL578" s="108"/>
      <c r="LEM578" s="108"/>
      <c r="LEN578" s="108"/>
      <c r="LEO578" s="108"/>
      <c r="LEP578" s="108"/>
      <c r="LEQ578" s="108"/>
      <c r="LER578" s="108"/>
      <c r="LES578" s="108"/>
      <c r="LET578" s="108"/>
      <c r="LEU578" s="108"/>
      <c r="LEV578" s="108"/>
      <c r="LEW578" s="108"/>
      <c r="LEX578" s="108"/>
      <c r="LEY578" s="108"/>
      <c r="LEZ578" s="108"/>
      <c r="LFA578" s="108"/>
      <c r="LFB578" s="108"/>
      <c r="LFC578" s="108"/>
      <c r="LFD578" s="108"/>
      <c r="LFE578" s="108"/>
      <c r="LFF578" s="108"/>
      <c r="LFG578" s="108"/>
      <c r="LFH578" s="108"/>
      <c r="LFI578" s="108"/>
      <c r="LFJ578" s="108"/>
      <c r="LFK578" s="108"/>
      <c r="LFL578" s="108"/>
      <c r="LFM578" s="108"/>
      <c r="LFN578" s="108"/>
      <c r="LFO578" s="108"/>
      <c r="LFP578" s="108"/>
      <c r="LFQ578" s="108"/>
      <c r="LFR578" s="108"/>
      <c r="LFS578" s="108"/>
      <c r="LFT578" s="108"/>
      <c r="LFU578" s="108"/>
      <c r="LFV578" s="108"/>
      <c r="LFW578" s="108"/>
      <c r="LFX578" s="108"/>
      <c r="LFY578" s="108"/>
      <c r="LFZ578" s="108"/>
      <c r="LGA578" s="108"/>
      <c r="LGB578" s="108"/>
      <c r="LGC578" s="108"/>
      <c r="LGD578" s="108"/>
      <c r="LGE578" s="108"/>
      <c r="LGF578" s="108"/>
      <c r="LGG578" s="108"/>
      <c r="LGH578" s="108"/>
      <c r="LGI578" s="108"/>
      <c r="LGJ578" s="108"/>
      <c r="LGK578" s="108"/>
      <c r="LGL578" s="108"/>
      <c r="LGM578" s="108"/>
      <c r="LGN578" s="108"/>
      <c r="LGO578" s="108"/>
      <c r="LGP578" s="108"/>
      <c r="LGQ578" s="108"/>
      <c r="LGR578" s="108"/>
      <c r="LGS578" s="108"/>
      <c r="LGT578" s="108"/>
      <c r="LGU578" s="108"/>
      <c r="LGV578" s="108"/>
      <c r="LGW578" s="108"/>
      <c r="LGX578" s="108"/>
      <c r="LGY578" s="108"/>
      <c r="LGZ578" s="108"/>
      <c r="LHA578" s="108"/>
      <c r="LHB578" s="108"/>
      <c r="LHC578" s="108"/>
      <c r="LHD578" s="108"/>
      <c r="LHE578" s="108"/>
      <c r="LHF578" s="108"/>
      <c r="LHG578" s="108"/>
      <c r="LHH578" s="108"/>
      <c r="LHI578" s="108"/>
      <c r="LHJ578" s="108"/>
      <c r="LHK578" s="108"/>
      <c r="LHL578" s="108"/>
      <c r="LHM578" s="108"/>
      <c r="LHN578" s="108"/>
      <c r="LHO578" s="108"/>
      <c r="LHP578" s="108"/>
      <c r="LHQ578" s="108"/>
      <c r="LHR578" s="108"/>
      <c r="LHS578" s="108"/>
      <c r="LHT578" s="108"/>
      <c r="LHU578" s="108"/>
      <c r="LHV578" s="108"/>
      <c r="LHW578" s="108"/>
      <c r="LHX578" s="108"/>
      <c r="LHY578" s="108"/>
      <c r="LHZ578" s="108"/>
      <c r="LIA578" s="108"/>
      <c r="LIB578" s="108"/>
      <c r="LIC578" s="108"/>
      <c r="LID578" s="108"/>
      <c r="LIE578" s="108"/>
      <c r="LIF578" s="108"/>
      <c r="LIG578" s="108"/>
      <c r="LIH578" s="108"/>
      <c r="LII578" s="108"/>
      <c r="LIJ578" s="108"/>
      <c r="LIK578" s="108"/>
      <c r="LIL578" s="108"/>
      <c r="LIM578" s="108"/>
      <c r="LIN578" s="108"/>
      <c r="LIO578" s="108"/>
      <c r="LIP578" s="108"/>
      <c r="LIQ578" s="108"/>
      <c r="LIR578" s="108"/>
      <c r="LIS578" s="108"/>
      <c r="LIT578" s="108"/>
      <c r="LIU578" s="108"/>
      <c r="LIV578" s="108"/>
      <c r="LIW578" s="108"/>
      <c r="LIX578" s="108"/>
      <c r="LIY578" s="108"/>
      <c r="LIZ578" s="108"/>
      <c r="LJA578" s="108"/>
      <c r="LJB578" s="108"/>
      <c r="LJC578" s="108"/>
      <c r="LJD578" s="108"/>
      <c r="LJE578" s="108"/>
      <c r="LJF578" s="108"/>
      <c r="LJG578" s="108"/>
      <c r="LJH578" s="108"/>
      <c r="LJI578" s="108"/>
      <c r="LJJ578" s="108"/>
      <c r="LJK578" s="108"/>
      <c r="LJL578" s="108"/>
      <c r="LJM578" s="108"/>
      <c r="LJN578" s="108"/>
      <c r="LJO578" s="108"/>
      <c r="LJP578" s="108"/>
      <c r="LJQ578" s="108"/>
      <c r="LJR578" s="108"/>
      <c r="LJS578" s="108"/>
      <c r="LJT578" s="108"/>
      <c r="LJU578" s="108"/>
      <c r="LJV578" s="108"/>
      <c r="LJW578" s="108"/>
      <c r="LJX578" s="108"/>
      <c r="LJY578" s="108"/>
      <c r="LJZ578" s="108"/>
      <c r="LKA578" s="108"/>
      <c r="LKB578" s="108"/>
      <c r="LKC578" s="108"/>
      <c r="LKD578" s="108"/>
      <c r="LKE578" s="108"/>
      <c r="LKF578" s="108"/>
      <c r="LKG578" s="108"/>
      <c r="LKH578" s="108"/>
      <c r="LKI578" s="108"/>
      <c r="LKJ578" s="108"/>
      <c r="LKK578" s="108"/>
      <c r="LKL578" s="108"/>
      <c r="LKM578" s="108"/>
      <c r="LKN578" s="108"/>
      <c r="LKO578" s="108"/>
      <c r="LKP578" s="108"/>
      <c r="LKQ578" s="108"/>
      <c r="LKR578" s="108"/>
      <c r="LKS578" s="108"/>
      <c r="LKT578" s="108"/>
      <c r="LKU578" s="108"/>
      <c r="LKV578" s="108"/>
      <c r="LKW578" s="108"/>
      <c r="LKX578" s="108"/>
      <c r="LKY578" s="108"/>
      <c r="LKZ578" s="108"/>
      <c r="LLA578" s="108"/>
      <c r="LLB578" s="108"/>
      <c r="LLC578" s="108"/>
      <c r="LLD578" s="108"/>
      <c r="LLE578" s="108"/>
      <c r="LLF578" s="108"/>
      <c r="LLG578" s="108"/>
      <c r="LLH578" s="108"/>
      <c r="LLI578" s="108"/>
      <c r="LLJ578" s="108"/>
      <c r="LLK578" s="108"/>
      <c r="LLL578" s="108"/>
      <c r="LLM578" s="108"/>
      <c r="LLN578" s="108"/>
      <c r="LLO578" s="108"/>
      <c r="LLP578" s="108"/>
      <c r="LLQ578" s="108"/>
      <c r="LLR578" s="108"/>
      <c r="LLS578" s="108"/>
      <c r="LLT578" s="108"/>
      <c r="LLU578" s="108"/>
      <c r="LLV578" s="108"/>
      <c r="LLW578" s="108"/>
      <c r="LLX578" s="108"/>
      <c r="LLY578" s="108"/>
      <c r="LLZ578" s="108"/>
      <c r="LMA578" s="108"/>
      <c r="LMB578" s="108"/>
      <c r="LMC578" s="108"/>
      <c r="LMD578" s="108"/>
      <c r="LME578" s="108"/>
      <c r="LMF578" s="108"/>
      <c r="LMG578" s="108"/>
      <c r="LMH578" s="108"/>
      <c r="LMI578" s="108"/>
      <c r="LMJ578" s="108"/>
      <c r="LMK578" s="108"/>
      <c r="LML578" s="108"/>
      <c r="LMM578" s="108"/>
      <c r="LMN578" s="108"/>
      <c r="LMO578" s="108"/>
      <c r="LMP578" s="108"/>
      <c r="LMQ578" s="108"/>
      <c r="LMR578" s="108"/>
      <c r="LMS578" s="108"/>
      <c r="LMT578" s="108"/>
      <c r="LMU578" s="108"/>
      <c r="LMV578" s="108"/>
      <c r="LMW578" s="108"/>
      <c r="LMX578" s="108"/>
      <c r="LMY578" s="108"/>
      <c r="LMZ578" s="108"/>
      <c r="LNA578" s="108"/>
      <c r="LNB578" s="108"/>
      <c r="LNC578" s="108"/>
      <c r="LND578" s="108"/>
      <c r="LNE578" s="108"/>
      <c r="LNF578" s="108"/>
      <c r="LNG578" s="108"/>
      <c r="LNH578" s="108"/>
      <c r="LNI578" s="108"/>
      <c r="LNJ578" s="108"/>
      <c r="LNK578" s="108"/>
      <c r="LNL578" s="108"/>
      <c r="LNM578" s="108"/>
      <c r="LNN578" s="108"/>
      <c r="LNO578" s="108"/>
      <c r="LNP578" s="108"/>
      <c r="LNQ578" s="108"/>
      <c r="LNR578" s="108"/>
      <c r="LNS578" s="108"/>
      <c r="LNT578" s="108"/>
      <c r="LNU578" s="108"/>
      <c r="LNV578" s="108"/>
      <c r="LNW578" s="108"/>
      <c r="LNX578" s="108"/>
      <c r="LNY578" s="108"/>
      <c r="LNZ578" s="108"/>
      <c r="LOA578" s="108"/>
      <c r="LOB578" s="108"/>
      <c r="LOC578" s="108"/>
      <c r="LOD578" s="108"/>
      <c r="LOE578" s="108"/>
      <c r="LOF578" s="108"/>
      <c r="LOG578" s="108"/>
      <c r="LOH578" s="108"/>
      <c r="LOI578" s="108"/>
      <c r="LOJ578" s="108"/>
      <c r="LOK578" s="108"/>
      <c r="LOL578" s="108"/>
      <c r="LOM578" s="108"/>
      <c r="LON578" s="108"/>
      <c r="LOO578" s="108"/>
      <c r="LOP578" s="108"/>
      <c r="LOQ578" s="108"/>
      <c r="LOR578" s="108"/>
      <c r="LOS578" s="108"/>
      <c r="LOT578" s="108"/>
      <c r="LOU578" s="108"/>
      <c r="LOV578" s="108"/>
      <c r="LOW578" s="108"/>
      <c r="LOX578" s="108"/>
      <c r="LOY578" s="108"/>
      <c r="LOZ578" s="108"/>
      <c r="LPA578" s="108"/>
      <c r="LPB578" s="108"/>
      <c r="LPC578" s="108"/>
      <c r="LPD578" s="108"/>
      <c r="LPE578" s="108"/>
      <c r="LPF578" s="108"/>
      <c r="LPG578" s="108"/>
      <c r="LPH578" s="108"/>
      <c r="LPI578" s="108"/>
      <c r="LPJ578" s="108"/>
      <c r="LPK578" s="108"/>
      <c r="LPL578" s="108"/>
      <c r="LPM578" s="108"/>
      <c r="LPN578" s="108"/>
      <c r="LPO578" s="108"/>
      <c r="LPP578" s="108"/>
      <c r="LPQ578" s="108"/>
      <c r="LPR578" s="108"/>
      <c r="LPS578" s="108"/>
      <c r="LPT578" s="108"/>
      <c r="LPU578" s="108"/>
      <c r="LPV578" s="108"/>
      <c r="LPW578" s="108"/>
      <c r="LPX578" s="108"/>
      <c r="LPY578" s="108"/>
      <c r="LPZ578" s="108"/>
      <c r="LQA578" s="108"/>
      <c r="LQB578" s="108"/>
      <c r="LQC578" s="108"/>
      <c r="LQD578" s="108"/>
      <c r="LQE578" s="108"/>
      <c r="LQF578" s="108"/>
      <c r="LQG578" s="108"/>
      <c r="LQH578" s="108"/>
      <c r="LQI578" s="108"/>
      <c r="LQJ578" s="108"/>
      <c r="LQK578" s="108"/>
      <c r="LQL578" s="108"/>
      <c r="LQM578" s="108"/>
      <c r="LQN578" s="108"/>
      <c r="LQO578" s="108"/>
      <c r="LQP578" s="108"/>
      <c r="LQQ578" s="108"/>
      <c r="LQR578" s="108"/>
      <c r="LQS578" s="108"/>
      <c r="LQT578" s="108"/>
      <c r="LQU578" s="108"/>
      <c r="LQV578" s="108"/>
      <c r="LQW578" s="108"/>
      <c r="LQX578" s="108"/>
      <c r="LQY578" s="108"/>
      <c r="LQZ578" s="108"/>
      <c r="LRA578" s="108"/>
      <c r="LRB578" s="108"/>
      <c r="LRC578" s="108"/>
      <c r="LRD578" s="108"/>
      <c r="LRE578" s="108"/>
      <c r="LRF578" s="108"/>
      <c r="LRG578" s="108"/>
      <c r="LRH578" s="108"/>
      <c r="LRI578" s="108"/>
      <c r="LRJ578" s="108"/>
      <c r="LRK578" s="108"/>
      <c r="LRL578" s="108"/>
      <c r="LRM578" s="108"/>
      <c r="LRN578" s="108"/>
      <c r="LRO578" s="108"/>
      <c r="LRP578" s="108"/>
      <c r="LRQ578" s="108"/>
      <c r="LRR578" s="108"/>
      <c r="LRS578" s="108"/>
      <c r="LRT578" s="108"/>
      <c r="LRU578" s="108"/>
      <c r="LRV578" s="108"/>
      <c r="LRW578" s="108"/>
      <c r="LRX578" s="108"/>
      <c r="LRY578" s="108"/>
      <c r="LRZ578" s="108"/>
      <c r="LSA578" s="108"/>
      <c r="LSB578" s="108"/>
      <c r="LSC578" s="108"/>
      <c r="LSD578" s="108"/>
      <c r="LSE578" s="108"/>
      <c r="LSF578" s="108"/>
      <c r="LSG578" s="108"/>
      <c r="LSH578" s="108"/>
      <c r="LSI578" s="108"/>
      <c r="LSJ578" s="108"/>
      <c r="LSK578" s="108"/>
      <c r="LSL578" s="108"/>
      <c r="LSM578" s="108"/>
      <c r="LSN578" s="108"/>
      <c r="LSO578" s="108"/>
      <c r="LSP578" s="108"/>
      <c r="LSQ578" s="108"/>
      <c r="LSR578" s="108"/>
      <c r="LSS578" s="108"/>
      <c r="LST578" s="108"/>
      <c r="LSU578" s="108"/>
      <c r="LSV578" s="108"/>
      <c r="LSW578" s="108"/>
      <c r="LSX578" s="108"/>
      <c r="LSY578" s="108"/>
      <c r="LSZ578" s="108"/>
      <c r="LTA578" s="108"/>
      <c r="LTB578" s="108"/>
      <c r="LTC578" s="108"/>
      <c r="LTD578" s="108"/>
      <c r="LTE578" s="108"/>
      <c r="LTF578" s="108"/>
      <c r="LTG578" s="108"/>
      <c r="LTH578" s="108"/>
      <c r="LTI578" s="108"/>
      <c r="LTJ578" s="108"/>
      <c r="LTK578" s="108"/>
      <c r="LTL578" s="108"/>
      <c r="LTM578" s="108"/>
      <c r="LTN578" s="108"/>
      <c r="LTO578" s="108"/>
      <c r="LTP578" s="108"/>
      <c r="LTQ578" s="108"/>
      <c r="LTR578" s="108"/>
      <c r="LTS578" s="108"/>
      <c r="LTT578" s="108"/>
      <c r="LTU578" s="108"/>
      <c r="LTV578" s="108"/>
      <c r="LTW578" s="108"/>
      <c r="LTX578" s="108"/>
      <c r="LTY578" s="108"/>
      <c r="LTZ578" s="108"/>
      <c r="LUA578" s="108"/>
      <c r="LUB578" s="108"/>
      <c r="LUC578" s="108"/>
      <c r="LUD578" s="108"/>
      <c r="LUE578" s="108"/>
      <c r="LUF578" s="108"/>
      <c r="LUG578" s="108"/>
      <c r="LUH578" s="108"/>
      <c r="LUI578" s="108"/>
      <c r="LUJ578" s="108"/>
      <c r="LUK578" s="108"/>
      <c r="LUL578" s="108"/>
      <c r="LUM578" s="108"/>
      <c r="LUN578" s="108"/>
      <c r="LUO578" s="108"/>
      <c r="LUP578" s="108"/>
      <c r="LUQ578" s="108"/>
      <c r="LUR578" s="108"/>
      <c r="LUS578" s="108"/>
      <c r="LUT578" s="108"/>
      <c r="LUU578" s="108"/>
      <c r="LUV578" s="108"/>
      <c r="LUW578" s="108"/>
      <c r="LUX578" s="108"/>
      <c r="LUY578" s="108"/>
      <c r="LUZ578" s="108"/>
      <c r="LVA578" s="108"/>
      <c r="LVB578" s="108"/>
      <c r="LVC578" s="108"/>
      <c r="LVD578" s="108"/>
      <c r="LVE578" s="108"/>
      <c r="LVF578" s="108"/>
      <c r="LVG578" s="108"/>
      <c r="LVH578" s="108"/>
      <c r="LVI578" s="108"/>
      <c r="LVJ578" s="108"/>
      <c r="LVK578" s="108"/>
      <c r="LVL578" s="108"/>
      <c r="LVM578" s="108"/>
      <c r="LVN578" s="108"/>
      <c r="LVO578" s="108"/>
      <c r="LVP578" s="108"/>
      <c r="LVQ578" s="108"/>
      <c r="LVR578" s="108"/>
      <c r="LVS578" s="108"/>
      <c r="LVT578" s="108"/>
      <c r="LVU578" s="108"/>
      <c r="LVV578" s="108"/>
      <c r="LVW578" s="108"/>
      <c r="LVX578" s="108"/>
      <c r="LVY578" s="108"/>
      <c r="LVZ578" s="108"/>
      <c r="LWA578" s="108"/>
      <c r="LWB578" s="108"/>
      <c r="LWC578" s="108"/>
      <c r="LWD578" s="108"/>
      <c r="LWE578" s="108"/>
      <c r="LWF578" s="108"/>
      <c r="LWG578" s="108"/>
      <c r="LWH578" s="108"/>
      <c r="LWI578" s="108"/>
      <c r="LWJ578" s="108"/>
      <c r="LWK578" s="108"/>
      <c r="LWL578" s="108"/>
      <c r="LWM578" s="108"/>
      <c r="LWN578" s="108"/>
      <c r="LWO578" s="108"/>
      <c r="LWP578" s="108"/>
      <c r="LWQ578" s="108"/>
      <c r="LWR578" s="108"/>
      <c r="LWS578" s="108"/>
      <c r="LWT578" s="108"/>
      <c r="LWU578" s="108"/>
      <c r="LWV578" s="108"/>
      <c r="LWW578" s="108"/>
      <c r="LWX578" s="108"/>
      <c r="LWY578" s="108"/>
      <c r="LWZ578" s="108"/>
      <c r="LXA578" s="108"/>
      <c r="LXB578" s="108"/>
      <c r="LXC578" s="108"/>
      <c r="LXD578" s="108"/>
      <c r="LXE578" s="108"/>
      <c r="LXF578" s="108"/>
      <c r="LXG578" s="108"/>
      <c r="LXH578" s="108"/>
      <c r="LXI578" s="108"/>
      <c r="LXJ578" s="108"/>
      <c r="LXK578" s="108"/>
      <c r="LXL578" s="108"/>
      <c r="LXM578" s="108"/>
      <c r="LXN578" s="108"/>
      <c r="LXO578" s="108"/>
      <c r="LXP578" s="108"/>
      <c r="LXQ578" s="108"/>
      <c r="LXR578" s="108"/>
      <c r="LXS578" s="108"/>
      <c r="LXT578" s="108"/>
      <c r="LXU578" s="108"/>
      <c r="LXV578" s="108"/>
      <c r="LXW578" s="108"/>
      <c r="LXX578" s="108"/>
      <c r="LXY578" s="108"/>
      <c r="LXZ578" s="108"/>
      <c r="LYA578" s="108"/>
      <c r="LYB578" s="108"/>
      <c r="LYC578" s="108"/>
      <c r="LYD578" s="108"/>
      <c r="LYE578" s="108"/>
      <c r="LYF578" s="108"/>
      <c r="LYG578" s="108"/>
      <c r="LYH578" s="108"/>
      <c r="LYI578" s="108"/>
      <c r="LYJ578" s="108"/>
      <c r="LYK578" s="108"/>
      <c r="LYL578" s="108"/>
      <c r="LYM578" s="108"/>
      <c r="LYN578" s="108"/>
      <c r="LYO578" s="108"/>
      <c r="LYP578" s="108"/>
      <c r="LYQ578" s="108"/>
      <c r="LYR578" s="108"/>
      <c r="LYS578" s="108"/>
      <c r="LYT578" s="108"/>
      <c r="LYU578" s="108"/>
      <c r="LYV578" s="108"/>
      <c r="LYW578" s="108"/>
      <c r="LYX578" s="108"/>
      <c r="LYY578" s="108"/>
      <c r="LYZ578" s="108"/>
      <c r="LZA578" s="108"/>
      <c r="LZB578" s="108"/>
      <c r="LZC578" s="108"/>
      <c r="LZD578" s="108"/>
      <c r="LZE578" s="108"/>
      <c r="LZF578" s="108"/>
      <c r="LZG578" s="108"/>
      <c r="LZH578" s="108"/>
      <c r="LZI578" s="108"/>
      <c r="LZJ578" s="108"/>
      <c r="LZK578" s="108"/>
      <c r="LZL578" s="108"/>
      <c r="LZM578" s="108"/>
      <c r="LZN578" s="108"/>
      <c r="LZO578" s="108"/>
      <c r="LZP578" s="108"/>
      <c r="LZQ578" s="108"/>
      <c r="LZR578" s="108"/>
      <c r="LZS578" s="108"/>
      <c r="LZT578" s="108"/>
      <c r="LZU578" s="108"/>
      <c r="LZV578" s="108"/>
      <c r="LZW578" s="108"/>
      <c r="LZX578" s="108"/>
      <c r="LZY578" s="108"/>
      <c r="LZZ578" s="108"/>
      <c r="MAA578" s="108"/>
      <c r="MAB578" s="108"/>
      <c r="MAC578" s="108"/>
      <c r="MAD578" s="108"/>
      <c r="MAE578" s="108"/>
      <c r="MAF578" s="108"/>
      <c r="MAG578" s="108"/>
      <c r="MAH578" s="108"/>
      <c r="MAI578" s="108"/>
      <c r="MAJ578" s="108"/>
      <c r="MAK578" s="108"/>
      <c r="MAL578" s="108"/>
      <c r="MAM578" s="108"/>
      <c r="MAN578" s="108"/>
      <c r="MAO578" s="108"/>
      <c r="MAP578" s="108"/>
      <c r="MAQ578" s="108"/>
      <c r="MAR578" s="108"/>
      <c r="MAS578" s="108"/>
      <c r="MAT578" s="108"/>
      <c r="MAU578" s="108"/>
      <c r="MAV578" s="108"/>
      <c r="MAW578" s="108"/>
      <c r="MAX578" s="108"/>
      <c r="MAY578" s="108"/>
      <c r="MAZ578" s="108"/>
      <c r="MBA578" s="108"/>
      <c r="MBB578" s="108"/>
      <c r="MBC578" s="108"/>
      <c r="MBD578" s="108"/>
      <c r="MBE578" s="108"/>
      <c r="MBF578" s="108"/>
      <c r="MBG578" s="108"/>
      <c r="MBH578" s="108"/>
      <c r="MBI578" s="108"/>
      <c r="MBJ578" s="108"/>
      <c r="MBK578" s="108"/>
      <c r="MBL578" s="108"/>
      <c r="MBM578" s="108"/>
      <c r="MBN578" s="108"/>
      <c r="MBO578" s="108"/>
      <c r="MBP578" s="108"/>
      <c r="MBQ578" s="108"/>
      <c r="MBR578" s="108"/>
      <c r="MBS578" s="108"/>
      <c r="MBT578" s="108"/>
      <c r="MBU578" s="108"/>
      <c r="MBV578" s="108"/>
      <c r="MBW578" s="108"/>
      <c r="MBX578" s="108"/>
      <c r="MBY578" s="108"/>
      <c r="MBZ578" s="108"/>
      <c r="MCA578" s="108"/>
      <c r="MCB578" s="108"/>
      <c r="MCC578" s="108"/>
      <c r="MCD578" s="108"/>
      <c r="MCE578" s="108"/>
      <c r="MCF578" s="108"/>
      <c r="MCG578" s="108"/>
      <c r="MCH578" s="108"/>
      <c r="MCI578" s="108"/>
      <c r="MCJ578" s="108"/>
      <c r="MCK578" s="108"/>
      <c r="MCL578" s="108"/>
      <c r="MCM578" s="108"/>
      <c r="MCN578" s="108"/>
      <c r="MCO578" s="108"/>
      <c r="MCP578" s="108"/>
      <c r="MCQ578" s="108"/>
      <c r="MCR578" s="108"/>
      <c r="MCS578" s="108"/>
      <c r="MCT578" s="108"/>
      <c r="MCU578" s="108"/>
      <c r="MCV578" s="108"/>
      <c r="MCW578" s="108"/>
      <c r="MCX578" s="108"/>
      <c r="MCY578" s="108"/>
      <c r="MCZ578" s="108"/>
      <c r="MDA578" s="108"/>
      <c r="MDB578" s="108"/>
      <c r="MDC578" s="108"/>
      <c r="MDD578" s="108"/>
      <c r="MDE578" s="108"/>
      <c r="MDF578" s="108"/>
      <c r="MDG578" s="108"/>
      <c r="MDH578" s="108"/>
      <c r="MDI578" s="108"/>
      <c r="MDJ578" s="108"/>
      <c r="MDK578" s="108"/>
      <c r="MDL578" s="108"/>
      <c r="MDM578" s="108"/>
      <c r="MDN578" s="108"/>
      <c r="MDO578" s="108"/>
      <c r="MDP578" s="108"/>
      <c r="MDQ578" s="108"/>
      <c r="MDR578" s="108"/>
      <c r="MDS578" s="108"/>
      <c r="MDT578" s="108"/>
      <c r="MDU578" s="108"/>
      <c r="MDV578" s="108"/>
      <c r="MDW578" s="108"/>
      <c r="MDX578" s="108"/>
      <c r="MDY578" s="108"/>
      <c r="MDZ578" s="108"/>
      <c r="MEA578" s="108"/>
      <c r="MEB578" s="108"/>
      <c r="MEC578" s="108"/>
      <c r="MED578" s="108"/>
      <c r="MEE578" s="108"/>
      <c r="MEF578" s="108"/>
      <c r="MEG578" s="108"/>
      <c r="MEH578" s="108"/>
      <c r="MEI578" s="108"/>
      <c r="MEJ578" s="108"/>
      <c r="MEK578" s="108"/>
      <c r="MEL578" s="108"/>
      <c r="MEM578" s="108"/>
      <c r="MEN578" s="108"/>
      <c r="MEO578" s="108"/>
      <c r="MEP578" s="108"/>
      <c r="MEQ578" s="108"/>
      <c r="MER578" s="108"/>
      <c r="MES578" s="108"/>
      <c r="MET578" s="108"/>
      <c r="MEU578" s="108"/>
      <c r="MEV578" s="108"/>
      <c r="MEW578" s="108"/>
      <c r="MEX578" s="108"/>
      <c r="MEY578" s="108"/>
      <c r="MEZ578" s="108"/>
      <c r="MFA578" s="108"/>
      <c r="MFB578" s="108"/>
      <c r="MFC578" s="108"/>
      <c r="MFD578" s="108"/>
      <c r="MFE578" s="108"/>
      <c r="MFF578" s="108"/>
      <c r="MFG578" s="108"/>
      <c r="MFH578" s="108"/>
      <c r="MFI578" s="108"/>
      <c r="MFJ578" s="108"/>
      <c r="MFK578" s="108"/>
      <c r="MFL578" s="108"/>
      <c r="MFM578" s="108"/>
      <c r="MFN578" s="108"/>
      <c r="MFO578" s="108"/>
      <c r="MFP578" s="108"/>
      <c r="MFQ578" s="108"/>
      <c r="MFR578" s="108"/>
      <c r="MFS578" s="108"/>
      <c r="MFT578" s="108"/>
      <c r="MFU578" s="108"/>
      <c r="MFV578" s="108"/>
      <c r="MFW578" s="108"/>
      <c r="MFX578" s="108"/>
      <c r="MFY578" s="108"/>
      <c r="MFZ578" s="108"/>
      <c r="MGA578" s="108"/>
      <c r="MGB578" s="108"/>
      <c r="MGC578" s="108"/>
      <c r="MGD578" s="108"/>
      <c r="MGE578" s="108"/>
      <c r="MGF578" s="108"/>
      <c r="MGG578" s="108"/>
      <c r="MGH578" s="108"/>
      <c r="MGI578" s="108"/>
      <c r="MGJ578" s="108"/>
      <c r="MGK578" s="108"/>
      <c r="MGL578" s="108"/>
      <c r="MGM578" s="108"/>
      <c r="MGN578" s="108"/>
      <c r="MGO578" s="108"/>
      <c r="MGP578" s="108"/>
      <c r="MGQ578" s="108"/>
      <c r="MGR578" s="108"/>
      <c r="MGS578" s="108"/>
      <c r="MGT578" s="108"/>
      <c r="MGU578" s="108"/>
      <c r="MGV578" s="108"/>
      <c r="MGW578" s="108"/>
      <c r="MGX578" s="108"/>
      <c r="MGY578" s="108"/>
      <c r="MGZ578" s="108"/>
      <c r="MHA578" s="108"/>
      <c r="MHB578" s="108"/>
      <c r="MHC578" s="108"/>
      <c r="MHD578" s="108"/>
      <c r="MHE578" s="108"/>
      <c r="MHF578" s="108"/>
      <c r="MHG578" s="108"/>
      <c r="MHH578" s="108"/>
      <c r="MHI578" s="108"/>
      <c r="MHJ578" s="108"/>
      <c r="MHK578" s="108"/>
      <c r="MHL578" s="108"/>
      <c r="MHM578" s="108"/>
      <c r="MHN578" s="108"/>
      <c r="MHO578" s="108"/>
      <c r="MHP578" s="108"/>
      <c r="MHQ578" s="108"/>
      <c r="MHR578" s="108"/>
      <c r="MHS578" s="108"/>
      <c r="MHT578" s="108"/>
      <c r="MHU578" s="108"/>
      <c r="MHV578" s="108"/>
      <c r="MHW578" s="108"/>
      <c r="MHX578" s="108"/>
      <c r="MHY578" s="108"/>
      <c r="MHZ578" s="108"/>
      <c r="MIA578" s="108"/>
      <c r="MIB578" s="108"/>
      <c r="MIC578" s="108"/>
      <c r="MID578" s="108"/>
      <c r="MIE578" s="108"/>
      <c r="MIF578" s="108"/>
      <c r="MIG578" s="108"/>
      <c r="MIH578" s="108"/>
      <c r="MII578" s="108"/>
      <c r="MIJ578" s="108"/>
      <c r="MIK578" s="108"/>
      <c r="MIL578" s="108"/>
      <c r="MIM578" s="108"/>
      <c r="MIN578" s="108"/>
      <c r="MIO578" s="108"/>
      <c r="MIP578" s="108"/>
      <c r="MIQ578" s="108"/>
      <c r="MIR578" s="108"/>
      <c r="MIS578" s="108"/>
      <c r="MIT578" s="108"/>
      <c r="MIU578" s="108"/>
      <c r="MIV578" s="108"/>
      <c r="MIW578" s="108"/>
      <c r="MIX578" s="108"/>
      <c r="MIY578" s="108"/>
      <c r="MIZ578" s="108"/>
      <c r="MJA578" s="108"/>
      <c r="MJB578" s="108"/>
      <c r="MJC578" s="108"/>
      <c r="MJD578" s="108"/>
      <c r="MJE578" s="108"/>
      <c r="MJF578" s="108"/>
      <c r="MJG578" s="108"/>
      <c r="MJH578" s="108"/>
      <c r="MJI578" s="108"/>
      <c r="MJJ578" s="108"/>
      <c r="MJK578" s="108"/>
      <c r="MJL578" s="108"/>
      <c r="MJM578" s="108"/>
      <c r="MJN578" s="108"/>
      <c r="MJO578" s="108"/>
      <c r="MJP578" s="108"/>
      <c r="MJQ578" s="108"/>
      <c r="MJR578" s="108"/>
      <c r="MJS578" s="108"/>
      <c r="MJT578" s="108"/>
      <c r="MJU578" s="108"/>
      <c r="MJV578" s="108"/>
      <c r="MJW578" s="108"/>
      <c r="MJX578" s="108"/>
      <c r="MJY578" s="108"/>
      <c r="MJZ578" s="108"/>
      <c r="MKA578" s="108"/>
      <c r="MKB578" s="108"/>
      <c r="MKC578" s="108"/>
      <c r="MKD578" s="108"/>
      <c r="MKE578" s="108"/>
      <c r="MKF578" s="108"/>
      <c r="MKG578" s="108"/>
      <c r="MKH578" s="108"/>
      <c r="MKI578" s="108"/>
      <c r="MKJ578" s="108"/>
      <c r="MKK578" s="108"/>
      <c r="MKL578" s="108"/>
      <c r="MKM578" s="108"/>
      <c r="MKN578" s="108"/>
      <c r="MKO578" s="108"/>
      <c r="MKP578" s="108"/>
      <c r="MKQ578" s="108"/>
      <c r="MKR578" s="108"/>
      <c r="MKS578" s="108"/>
      <c r="MKT578" s="108"/>
      <c r="MKU578" s="108"/>
      <c r="MKV578" s="108"/>
      <c r="MKW578" s="108"/>
      <c r="MKX578" s="108"/>
      <c r="MKY578" s="108"/>
      <c r="MKZ578" s="108"/>
      <c r="MLA578" s="108"/>
      <c r="MLB578" s="108"/>
      <c r="MLC578" s="108"/>
      <c r="MLD578" s="108"/>
      <c r="MLE578" s="108"/>
      <c r="MLF578" s="108"/>
      <c r="MLG578" s="108"/>
      <c r="MLH578" s="108"/>
      <c r="MLI578" s="108"/>
      <c r="MLJ578" s="108"/>
      <c r="MLK578" s="108"/>
      <c r="MLL578" s="108"/>
      <c r="MLM578" s="108"/>
      <c r="MLN578" s="108"/>
      <c r="MLO578" s="108"/>
      <c r="MLP578" s="108"/>
      <c r="MLQ578" s="108"/>
      <c r="MLR578" s="108"/>
      <c r="MLS578" s="108"/>
      <c r="MLT578" s="108"/>
      <c r="MLU578" s="108"/>
      <c r="MLV578" s="108"/>
      <c r="MLW578" s="108"/>
      <c r="MLX578" s="108"/>
      <c r="MLY578" s="108"/>
      <c r="MLZ578" s="108"/>
      <c r="MMA578" s="108"/>
      <c r="MMB578" s="108"/>
      <c r="MMC578" s="108"/>
      <c r="MMD578" s="108"/>
      <c r="MME578" s="108"/>
      <c r="MMF578" s="108"/>
      <c r="MMG578" s="108"/>
      <c r="MMH578" s="108"/>
      <c r="MMI578" s="108"/>
      <c r="MMJ578" s="108"/>
      <c r="MMK578" s="108"/>
      <c r="MML578" s="108"/>
      <c r="MMM578" s="108"/>
      <c r="MMN578" s="108"/>
      <c r="MMO578" s="108"/>
      <c r="MMP578" s="108"/>
      <c r="MMQ578" s="108"/>
      <c r="MMR578" s="108"/>
      <c r="MMS578" s="108"/>
      <c r="MMT578" s="108"/>
      <c r="MMU578" s="108"/>
      <c r="MMV578" s="108"/>
      <c r="MMW578" s="108"/>
      <c r="MMX578" s="108"/>
      <c r="MMY578" s="108"/>
      <c r="MMZ578" s="108"/>
      <c r="MNA578" s="108"/>
      <c r="MNB578" s="108"/>
      <c r="MNC578" s="108"/>
      <c r="MND578" s="108"/>
      <c r="MNE578" s="108"/>
      <c r="MNF578" s="108"/>
      <c r="MNG578" s="108"/>
      <c r="MNH578" s="108"/>
      <c r="MNI578" s="108"/>
      <c r="MNJ578" s="108"/>
      <c r="MNK578" s="108"/>
      <c r="MNL578" s="108"/>
      <c r="MNM578" s="108"/>
      <c r="MNN578" s="108"/>
      <c r="MNO578" s="108"/>
      <c r="MNP578" s="108"/>
      <c r="MNQ578" s="108"/>
      <c r="MNR578" s="108"/>
      <c r="MNS578" s="108"/>
      <c r="MNT578" s="108"/>
      <c r="MNU578" s="108"/>
      <c r="MNV578" s="108"/>
      <c r="MNW578" s="108"/>
      <c r="MNX578" s="108"/>
      <c r="MNY578" s="108"/>
      <c r="MNZ578" s="108"/>
      <c r="MOA578" s="108"/>
      <c r="MOB578" s="108"/>
      <c r="MOC578" s="108"/>
      <c r="MOD578" s="108"/>
      <c r="MOE578" s="108"/>
      <c r="MOF578" s="108"/>
      <c r="MOG578" s="108"/>
      <c r="MOH578" s="108"/>
      <c r="MOI578" s="108"/>
      <c r="MOJ578" s="108"/>
      <c r="MOK578" s="108"/>
      <c r="MOL578" s="108"/>
      <c r="MOM578" s="108"/>
      <c r="MON578" s="108"/>
      <c r="MOO578" s="108"/>
      <c r="MOP578" s="108"/>
      <c r="MOQ578" s="108"/>
      <c r="MOR578" s="108"/>
      <c r="MOS578" s="108"/>
      <c r="MOT578" s="108"/>
      <c r="MOU578" s="108"/>
      <c r="MOV578" s="108"/>
      <c r="MOW578" s="108"/>
      <c r="MOX578" s="108"/>
      <c r="MOY578" s="108"/>
      <c r="MOZ578" s="108"/>
      <c r="MPA578" s="108"/>
      <c r="MPB578" s="108"/>
      <c r="MPC578" s="108"/>
      <c r="MPD578" s="108"/>
      <c r="MPE578" s="108"/>
      <c r="MPF578" s="108"/>
      <c r="MPG578" s="108"/>
      <c r="MPH578" s="108"/>
      <c r="MPI578" s="108"/>
      <c r="MPJ578" s="108"/>
      <c r="MPK578" s="108"/>
      <c r="MPL578" s="108"/>
      <c r="MPM578" s="108"/>
      <c r="MPN578" s="108"/>
      <c r="MPO578" s="108"/>
      <c r="MPP578" s="108"/>
      <c r="MPQ578" s="108"/>
      <c r="MPR578" s="108"/>
      <c r="MPS578" s="108"/>
      <c r="MPT578" s="108"/>
      <c r="MPU578" s="108"/>
      <c r="MPV578" s="108"/>
      <c r="MPW578" s="108"/>
      <c r="MPX578" s="108"/>
      <c r="MPY578" s="108"/>
      <c r="MPZ578" s="108"/>
      <c r="MQA578" s="108"/>
      <c r="MQB578" s="108"/>
      <c r="MQC578" s="108"/>
      <c r="MQD578" s="108"/>
      <c r="MQE578" s="108"/>
      <c r="MQF578" s="108"/>
      <c r="MQG578" s="108"/>
      <c r="MQH578" s="108"/>
      <c r="MQI578" s="108"/>
      <c r="MQJ578" s="108"/>
      <c r="MQK578" s="108"/>
      <c r="MQL578" s="108"/>
      <c r="MQM578" s="108"/>
      <c r="MQN578" s="108"/>
      <c r="MQO578" s="108"/>
      <c r="MQP578" s="108"/>
      <c r="MQQ578" s="108"/>
      <c r="MQR578" s="108"/>
      <c r="MQS578" s="108"/>
      <c r="MQT578" s="108"/>
      <c r="MQU578" s="108"/>
      <c r="MQV578" s="108"/>
      <c r="MQW578" s="108"/>
      <c r="MQX578" s="108"/>
      <c r="MQY578" s="108"/>
      <c r="MQZ578" s="108"/>
      <c r="MRA578" s="108"/>
      <c r="MRB578" s="108"/>
      <c r="MRC578" s="108"/>
      <c r="MRD578" s="108"/>
      <c r="MRE578" s="108"/>
      <c r="MRF578" s="108"/>
      <c r="MRG578" s="108"/>
      <c r="MRH578" s="108"/>
      <c r="MRI578" s="108"/>
      <c r="MRJ578" s="108"/>
      <c r="MRK578" s="108"/>
      <c r="MRL578" s="108"/>
      <c r="MRM578" s="108"/>
      <c r="MRN578" s="108"/>
      <c r="MRO578" s="108"/>
      <c r="MRP578" s="108"/>
      <c r="MRQ578" s="108"/>
      <c r="MRR578" s="108"/>
      <c r="MRS578" s="108"/>
      <c r="MRT578" s="108"/>
      <c r="MRU578" s="108"/>
      <c r="MRV578" s="108"/>
      <c r="MRW578" s="108"/>
      <c r="MRX578" s="108"/>
      <c r="MRY578" s="108"/>
      <c r="MRZ578" s="108"/>
      <c r="MSA578" s="108"/>
      <c r="MSB578" s="108"/>
      <c r="MSC578" s="108"/>
      <c r="MSD578" s="108"/>
      <c r="MSE578" s="108"/>
      <c r="MSF578" s="108"/>
      <c r="MSG578" s="108"/>
      <c r="MSH578" s="108"/>
      <c r="MSI578" s="108"/>
      <c r="MSJ578" s="108"/>
      <c r="MSK578" s="108"/>
      <c r="MSL578" s="108"/>
      <c r="MSM578" s="108"/>
      <c r="MSN578" s="108"/>
      <c r="MSO578" s="108"/>
      <c r="MSP578" s="108"/>
      <c r="MSQ578" s="108"/>
      <c r="MSR578" s="108"/>
      <c r="MSS578" s="108"/>
      <c r="MST578" s="108"/>
      <c r="MSU578" s="108"/>
      <c r="MSV578" s="108"/>
      <c r="MSW578" s="108"/>
      <c r="MSX578" s="108"/>
      <c r="MSY578" s="108"/>
      <c r="MSZ578" s="108"/>
      <c r="MTA578" s="108"/>
      <c r="MTB578" s="108"/>
      <c r="MTC578" s="108"/>
      <c r="MTD578" s="108"/>
      <c r="MTE578" s="108"/>
      <c r="MTF578" s="108"/>
      <c r="MTG578" s="108"/>
      <c r="MTH578" s="108"/>
      <c r="MTI578" s="108"/>
      <c r="MTJ578" s="108"/>
      <c r="MTK578" s="108"/>
      <c r="MTL578" s="108"/>
      <c r="MTM578" s="108"/>
      <c r="MTN578" s="108"/>
      <c r="MTO578" s="108"/>
      <c r="MTP578" s="108"/>
      <c r="MTQ578" s="108"/>
      <c r="MTR578" s="108"/>
      <c r="MTS578" s="108"/>
      <c r="MTT578" s="108"/>
      <c r="MTU578" s="108"/>
      <c r="MTV578" s="108"/>
      <c r="MTW578" s="108"/>
      <c r="MTX578" s="108"/>
      <c r="MTY578" s="108"/>
      <c r="MTZ578" s="108"/>
      <c r="MUA578" s="108"/>
      <c r="MUB578" s="108"/>
      <c r="MUC578" s="108"/>
      <c r="MUD578" s="108"/>
      <c r="MUE578" s="108"/>
      <c r="MUF578" s="108"/>
      <c r="MUG578" s="108"/>
      <c r="MUH578" s="108"/>
      <c r="MUI578" s="108"/>
      <c r="MUJ578" s="108"/>
      <c r="MUK578" s="108"/>
      <c r="MUL578" s="108"/>
      <c r="MUM578" s="108"/>
      <c r="MUN578" s="108"/>
      <c r="MUO578" s="108"/>
      <c r="MUP578" s="108"/>
      <c r="MUQ578" s="108"/>
      <c r="MUR578" s="108"/>
      <c r="MUS578" s="108"/>
      <c r="MUT578" s="108"/>
      <c r="MUU578" s="108"/>
      <c r="MUV578" s="108"/>
      <c r="MUW578" s="108"/>
      <c r="MUX578" s="108"/>
      <c r="MUY578" s="108"/>
      <c r="MUZ578" s="108"/>
      <c r="MVA578" s="108"/>
      <c r="MVB578" s="108"/>
      <c r="MVC578" s="108"/>
      <c r="MVD578" s="108"/>
      <c r="MVE578" s="108"/>
      <c r="MVF578" s="108"/>
      <c r="MVG578" s="108"/>
      <c r="MVH578" s="108"/>
      <c r="MVI578" s="108"/>
      <c r="MVJ578" s="108"/>
      <c r="MVK578" s="108"/>
      <c r="MVL578" s="108"/>
      <c r="MVM578" s="108"/>
      <c r="MVN578" s="108"/>
      <c r="MVO578" s="108"/>
      <c r="MVP578" s="108"/>
      <c r="MVQ578" s="108"/>
      <c r="MVR578" s="108"/>
      <c r="MVS578" s="108"/>
      <c r="MVT578" s="108"/>
      <c r="MVU578" s="108"/>
      <c r="MVV578" s="108"/>
      <c r="MVW578" s="108"/>
      <c r="MVX578" s="108"/>
      <c r="MVY578" s="108"/>
      <c r="MVZ578" s="108"/>
      <c r="MWA578" s="108"/>
      <c r="MWB578" s="108"/>
      <c r="MWC578" s="108"/>
      <c r="MWD578" s="108"/>
      <c r="MWE578" s="108"/>
      <c r="MWF578" s="108"/>
      <c r="MWG578" s="108"/>
      <c r="MWH578" s="108"/>
      <c r="MWI578" s="108"/>
      <c r="MWJ578" s="108"/>
      <c r="MWK578" s="108"/>
      <c r="MWL578" s="108"/>
      <c r="MWM578" s="108"/>
      <c r="MWN578" s="108"/>
      <c r="MWO578" s="108"/>
      <c r="MWP578" s="108"/>
      <c r="MWQ578" s="108"/>
      <c r="MWR578" s="108"/>
      <c r="MWS578" s="108"/>
      <c r="MWT578" s="108"/>
      <c r="MWU578" s="108"/>
      <c r="MWV578" s="108"/>
      <c r="MWW578" s="108"/>
      <c r="MWX578" s="108"/>
      <c r="MWY578" s="108"/>
      <c r="MWZ578" s="108"/>
      <c r="MXA578" s="108"/>
      <c r="MXB578" s="108"/>
      <c r="MXC578" s="108"/>
      <c r="MXD578" s="108"/>
      <c r="MXE578" s="108"/>
      <c r="MXF578" s="108"/>
      <c r="MXG578" s="108"/>
      <c r="MXH578" s="108"/>
      <c r="MXI578" s="108"/>
      <c r="MXJ578" s="108"/>
      <c r="MXK578" s="108"/>
      <c r="MXL578" s="108"/>
      <c r="MXM578" s="108"/>
      <c r="MXN578" s="108"/>
      <c r="MXO578" s="108"/>
      <c r="MXP578" s="108"/>
      <c r="MXQ578" s="108"/>
      <c r="MXR578" s="108"/>
      <c r="MXS578" s="108"/>
      <c r="MXT578" s="108"/>
      <c r="MXU578" s="108"/>
      <c r="MXV578" s="108"/>
      <c r="MXW578" s="108"/>
      <c r="MXX578" s="108"/>
      <c r="MXY578" s="108"/>
      <c r="MXZ578" s="108"/>
      <c r="MYA578" s="108"/>
      <c r="MYB578" s="108"/>
      <c r="MYC578" s="108"/>
      <c r="MYD578" s="108"/>
      <c r="MYE578" s="108"/>
      <c r="MYF578" s="108"/>
      <c r="MYG578" s="108"/>
      <c r="MYH578" s="108"/>
      <c r="MYI578" s="108"/>
      <c r="MYJ578" s="108"/>
      <c r="MYK578" s="108"/>
      <c r="MYL578" s="108"/>
      <c r="MYM578" s="108"/>
      <c r="MYN578" s="108"/>
      <c r="MYO578" s="108"/>
      <c r="MYP578" s="108"/>
      <c r="MYQ578" s="108"/>
      <c r="MYR578" s="108"/>
      <c r="MYS578" s="108"/>
      <c r="MYT578" s="108"/>
      <c r="MYU578" s="108"/>
      <c r="MYV578" s="108"/>
      <c r="MYW578" s="108"/>
      <c r="MYX578" s="108"/>
      <c r="MYY578" s="108"/>
      <c r="MYZ578" s="108"/>
      <c r="MZA578" s="108"/>
      <c r="MZB578" s="108"/>
      <c r="MZC578" s="108"/>
      <c r="MZD578" s="108"/>
      <c r="MZE578" s="108"/>
      <c r="MZF578" s="108"/>
      <c r="MZG578" s="108"/>
      <c r="MZH578" s="108"/>
      <c r="MZI578" s="108"/>
      <c r="MZJ578" s="108"/>
      <c r="MZK578" s="108"/>
      <c r="MZL578" s="108"/>
      <c r="MZM578" s="108"/>
      <c r="MZN578" s="108"/>
      <c r="MZO578" s="108"/>
      <c r="MZP578" s="108"/>
      <c r="MZQ578" s="108"/>
      <c r="MZR578" s="108"/>
      <c r="MZS578" s="108"/>
      <c r="MZT578" s="108"/>
      <c r="MZU578" s="108"/>
      <c r="MZV578" s="108"/>
      <c r="MZW578" s="108"/>
      <c r="MZX578" s="108"/>
      <c r="MZY578" s="108"/>
      <c r="MZZ578" s="108"/>
      <c r="NAA578" s="108"/>
      <c r="NAB578" s="108"/>
      <c r="NAC578" s="108"/>
      <c r="NAD578" s="108"/>
      <c r="NAE578" s="108"/>
      <c r="NAF578" s="108"/>
      <c r="NAG578" s="108"/>
      <c r="NAH578" s="108"/>
      <c r="NAI578" s="108"/>
      <c r="NAJ578" s="108"/>
      <c r="NAK578" s="108"/>
      <c r="NAL578" s="108"/>
      <c r="NAM578" s="108"/>
      <c r="NAN578" s="108"/>
      <c r="NAO578" s="108"/>
      <c r="NAP578" s="108"/>
      <c r="NAQ578" s="108"/>
      <c r="NAR578" s="108"/>
      <c r="NAS578" s="108"/>
      <c r="NAT578" s="108"/>
      <c r="NAU578" s="108"/>
      <c r="NAV578" s="108"/>
      <c r="NAW578" s="108"/>
      <c r="NAX578" s="108"/>
      <c r="NAY578" s="108"/>
      <c r="NAZ578" s="108"/>
      <c r="NBA578" s="108"/>
      <c r="NBB578" s="108"/>
      <c r="NBC578" s="108"/>
      <c r="NBD578" s="108"/>
      <c r="NBE578" s="108"/>
      <c r="NBF578" s="108"/>
      <c r="NBG578" s="108"/>
      <c r="NBH578" s="108"/>
      <c r="NBI578" s="108"/>
      <c r="NBJ578" s="108"/>
      <c r="NBK578" s="108"/>
      <c r="NBL578" s="108"/>
      <c r="NBM578" s="108"/>
      <c r="NBN578" s="108"/>
      <c r="NBO578" s="108"/>
      <c r="NBP578" s="108"/>
      <c r="NBQ578" s="108"/>
      <c r="NBR578" s="108"/>
      <c r="NBS578" s="108"/>
      <c r="NBT578" s="108"/>
      <c r="NBU578" s="108"/>
      <c r="NBV578" s="108"/>
      <c r="NBW578" s="108"/>
      <c r="NBX578" s="108"/>
      <c r="NBY578" s="108"/>
      <c r="NBZ578" s="108"/>
      <c r="NCA578" s="108"/>
      <c r="NCB578" s="108"/>
      <c r="NCC578" s="108"/>
      <c r="NCD578" s="108"/>
      <c r="NCE578" s="108"/>
      <c r="NCF578" s="108"/>
      <c r="NCG578" s="108"/>
      <c r="NCH578" s="108"/>
      <c r="NCI578" s="108"/>
      <c r="NCJ578" s="108"/>
      <c r="NCK578" s="108"/>
      <c r="NCL578" s="108"/>
      <c r="NCM578" s="108"/>
      <c r="NCN578" s="108"/>
      <c r="NCO578" s="108"/>
      <c r="NCP578" s="108"/>
      <c r="NCQ578" s="108"/>
      <c r="NCR578" s="108"/>
      <c r="NCS578" s="108"/>
      <c r="NCT578" s="108"/>
      <c r="NCU578" s="108"/>
      <c r="NCV578" s="108"/>
      <c r="NCW578" s="108"/>
      <c r="NCX578" s="108"/>
      <c r="NCY578" s="108"/>
      <c r="NCZ578" s="108"/>
      <c r="NDA578" s="108"/>
      <c r="NDB578" s="108"/>
      <c r="NDC578" s="108"/>
      <c r="NDD578" s="108"/>
      <c r="NDE578" s="108"/>
      <c r="NDF578" s="108"/>
      <c r="NDG578" s="108"/>
      <c r="NDH578" s="108"/>
      <c r="NDI578" s="108"/>
      <c r="NDJ578" s="108"/>
      <c r="NDK578" s="108"/>
      <c r="NDL578" s="108"/>
      <c r="NDM578" s="108"/>
      <c r="NDN578" s="108"/>
      <c r="NDO578" s="108"/>
      <c r="NDP578" s="108"/>
      <c r="NDQ578" s="108"/>
      <c r="NDR578" s="108"/>
      <c r="NDS578" s="108"/>
      <c r="NDT578" s="108"/>
      <c r="NDU578" s="108"/>
      <c r="NDV578" s="108"/>
      <c r="NDW578" s="108"/>
      <c r="NDX578" s="108"/>
      <c r="NDY578" s="108"/>
      <c r="NDZ578" s="108"/>
      <c r="NEA578" s="108"/>
      <c r="NEB578" s="108"/>
      <c r="NEC578" s="108"/>
      <c r="NED578" s="108"/>
      <c r="NEE578" s="108"/>
      <c r="NEF578" s="108"/>
      <c r="NEG578" s="108"/>
      <c r="NEH578" s="108"/>
      <c r="NEI578" s="108"/>
      <c r="NEJ578" s="108"/>
      <c r="NEK578" s="108"/>
      <c r="NEL578" s="108"/>
      <c r="NEM578" s="108"/>
      <c r="NEN578" s="108"/>
      <c r="NEO578" s="108"/>
      <c r="NEP578" s="108"/>
      <c r="NEQ578" s="108"/>
      <c r="NER578" s="108"/>
      <c r="NES578" s="108"/>
      <c r="NET578" s="108"/>
      <c r="NEU578" s="108"/>
      <c r="NEV578" s="108"/>
      <c r="NEW578" s="108"/>
      <c r="NEX578" s="108"/>
      <c r="NEY578" s="108"/>
      <c r="NEZ578" s="108"/>
      <c r="NFA578" s="108"/>
      <c r="NFB578" s="108"/>
      <c r="NFC578" s="108"/>
      <c r="NFD578" s="108"/>
      <c r="NFE578" s="108"/>
      <c r="NFF578" s="108"/>
      <c r="NFG578" s="108"/>
      <c r="NFH578" s="108"/>
      <c r="NFI578" s="108"/>
      <c r="NFJ578" s="108"/>
      <c r="NFK578" s="108"/>
      <c r="NFL578" s="108"/>
      <c r="NFM578" s="108"/>
      <c r="NFN578" s="108"/>
      <c r="NFO578" s="108"/>
      <c r="NFP578" s="108"/>
      <c r="NFQ578" s="108"/>
      <c r="NFR578" s="108"/>
      <c r="NFS578" s="108"/>
      <c r="NFT578" s="108"/>
      <c r="NFU578" s="108"/>
      <c r="NFV578" s="108"/>
      <c r="NFW578" s="108"/>
      <c r="NFX578" s="108"/>
      <c r="NFY578" s="108"/>
      <c r="NFZ578" s="108"/>
      <c r="NGA578" s="108"/>
      <c r="NGB578" s="108"/>
      <c r="NGC578" s="108"/>
      <c r="NGD578" s="108"/>
      <c r="NGE578" s="108"/>
      <c r="NGF578" s="108"/>
      <c r="NGG578" s="108"/>
      <c r="NGH578" s="108"/>
      <c r="NGI578" s="108"/>
      <c r="NGJ578" s="108"/>
      <c r="NGK578" s="108"/>
      <c r="NGL578" s="108"/>
      <c r="NGM578" s="108"/>
      <c r="NGN578" s="108"/>
      <c r="NGO578" s="108"/>
      <c r="NGP578" s="108"/>
      <c r="NGQ578" s="108"/>
      <c r="NGR578" s="108"/>
      <c r="NGS578" s="108"/>
      <c r="NGT578" s="108"/>
      <c r="NGU578" s="108"/>
      <c r="NGV578" s="108"/>
      <c r="NGW578" s="108"/>
      <c r="NGX578" s="108"/>
      <c r="NGY578" s="108"/>
      <c r="NGZ578" s="108"/>
      <c r="NHA578" s="108"/>
      <c r="NHB578" s="108"/>
      <c r="NHC578" s="108"/>
      <c r="NHD578" s="108"/>
      <c r="NHE578" s="108"/>
      <c r="NHF578" s="108"/>
      <c r="NHG578" s="108"/>
      <c r="NHH578" s="108"/>
      <c r="NHI578" s="108"/>
      <c r="NHJ578" s="108"/>
      <c r="NHK578" s="108"/>
      <c r="NHL578" s="108"/>
      <c r="NHM578" s="108"/>
      <c r="NHN578" s="108"/>
      <c r="NHO578" s="108"/>
      <c r="NHP578" s="108"/>
      <c r="NHQ578" s="108"/>
      <c r="NHR578" s="108"/>
      <c r="NHS578" s="108"/>
      <c r="NHT578" s="108"/>
      <c r="NHU578" s="108"/>
      <c r="NHV578" s="108"/>
      <c r="NHW578" s="108"/>
      <c r="NHX578" s="108"/>
      <c r="NHY578" s="108"/>
      <c r="NHZ578" s="108"/>
      <c r="NIA578" s="108"/>
      <c r="NIB578" s="108"/>
      <c r="NIC578" s="108"/>
      <c r="NID578" s="108"/>
      <c r="NIE578" s="108"/>
      <c r="NIF578" s="108"/>
      <c r="NIG578" s="108"/>
      <c r="NIH578" s="108"/>
      <c r="NII578" s="108"/>
      <c r="NIJ578" s="108"/>
      <c r="NIK578" s="108"/>
      <c r="NIL578" s="108"/>
      <c r="NIM578" s="108"/>
      <c r="NIN578" s="108"/>
      <c r="NIO578" s="108"/>
      <c r="NIP578" s="108"/>
      <c r="NIQ578" s="108"/>
      <c r="NIR578" s="108"/>
      <c r="NIS578" s="108"/>
      <c r="NIT578" s="108"/>
      <c r="NIU578" s="108"/>
      <c r="NIV578" s="108"/>
      <c r="NIW578" s="108"/>
      <c r="NIX578" s="108"/>
      <c r="NIY578" s="108"/>
      <c r="NIZ578" s="108"/>
      <c r="NJA578" s="108"/>
      <c r="NJB578" s="108"/>
      <c r="NJC578" s="108"/>
      <c r="NJD578" s="108"/>
      <c r="NJE578" s="108"/>
      <c r="NJF578" s="108"/>
      <c r="NJG578" s="108"/>
      <c r="NJH578" s="108"/>
      <c r="NJI578" s="108"/>
      <c r="NJJ578" s="108"/>
      <c r="NJK578" s="108"/>
      <c r="NJL578" s="108"/>
      <c r="NJM578" s="108"/>
      <c r="NJN578" s="108"/>
      <c r="NJO578" s="108"/>
      <c r="NJP578" s="108"/>
      <c r="NJQ578" s="108"/>
      <c r="NJR578" s="108"/>
      <c r="NJS578" s="108"/>
      <c r="NJT578" s="108"/>
      <c r="NJU578" s="108"/>
      <c r="NJV578" s="108"/>
      <c r="NJW578" s="108"/>
      <c r="NJX578" s="108"/>
      <c r="NJY578" s="108"/>
      <c r="NJZ578" s="108"/>
      <c r="NKA578" s="108"/>
      <c r="NKB578" s="108"/>
      <c r="NKC578" s="108"/>
      <c r="NKD578" s="108"/>
      <c r="NKE578" s="108"/>
      <c r="NKF578" s="108"/>
      <c r="NKG578" s="108"/>
      <c r="NKH578" s="108"/>
      <c r="NKI578" s="108"/>
      <c r="NKJ578" s="108"/>
      <c r="NKK578" s="108"/>
      <c r="NKL578" s="108"/>
      <c r="NKM578" s="108"/>
      <c r="NKN578" s="108"/>
      <c r="NKO578" s="108"/>
      <c r="NKP578" s="108"/>
      <c r="NKQ578" s="108"/>
      <c r="NKR578" s="108"/>
      <c r="NKS578" s="108"/>
      <c r="NKT578" s="108"/>
      <c r="NKU578" s="108"/>
      <c r="NKV578" s="108"/>
      <c r="NKW578" s="108"/>
      <c r="NKX578" s="108"/>
      <c r="NKY578" s="108"/>
      <c r="NKZ578" s="108"/>
      <c r="NLA578" s="108"/>
      <c r="NLB578" s="108"/>
      <c r="NLC578" s="108"/>
      <c r="NLD578" s="108"/>
      <c r="NLE578" s="108"/>
      <c r="NLF578" s="108"/>
      <c r="NLG578" s="108"/>
      <c r="NLH578" s="108"/>
      <c r="NLI578" s="108"/>
      <c r="NLJ578" s="108"/>
      <c r="NLK578" s="108"/>
      <c r="NLL578" s="108"/>
      <c r="NLM578" s="108"/>
      <c r="NLN578" s="108"/>
      <c r="NLO578" s="108"/>
      <c r="NLP578" s="108"/>
      <c r="NLQ578" s="108"/>
      <c r="NLR578" s="108"/>
      <c r="NLS578" s="108"/>
      <c r="NLT578" s="108"/>
      <c r="NLU578" s="108"/>
      <c r="NLV578" s="108"/>
      <c r="NLW578" s="108"/>
      <c r="NLX578" s="108"/>
      <c r="NLY578" s="108"/>
      <c r="NLZ578" s="108"/>
      <c r="NMA578" s="108"/>
      <c r="NMB578" s="108"/>
      <c r="NMC578" s="108"/>
      <c r="NMD578" s="108"/>
      <c r="NME578" s="108"/>
      <c r="NMF578" s="108"/>
      <c r="NMG578" s="108"/>
      <c r="NMH578" s="108"/>
      <c r="NMI578" s="108"/>
      <c r="NMJ578" s="108"/>
      <c r="NMK578" s="108"/>
      <c r="NML578" s="108"/>
      <c r="NMM578" s="108"/>
      <c r="NMN578" s="108"/>
      <c r="NMO578" s="108"/>
      <c r="NMP578" s="108"/>
      <c r="NMQ578" s="108"/>
      <c r="NMR578" s="108"/>
      <c r="NMS578" s="108"/>
      <c r="NMT578" s="108"/>
      <c r="NMU578" s="108"/>
      <c r="NMV578" s="108"/>
      <c r="NMW578" s="108"/>
      <c r="NMX578" s="108"/>
      <c r="NMY578" s="108"/>
      <c r="NMZ578" s="108"/>
      <c r="NNA578" s="108"/>
      <c r="NNB578" s="108"/>
      <c r="NNC578" s="108"/>
      <c r="NND578" s="108"/>
      <c r="NNE578" s="108"/>
      <c r="NNF578" s="108"/>
      <c r="NNG578" s="108"/>
      <c r="NNH578" s="108"/>
      <c r="NNI578" s="108"/>
      <c r="NNJ578" s="108"/>
      <c r="NNK578" s="108"/>
      <c r="NNL578" s="108"/>
      <c r="NNM578" s="108"/>
      <c r="NNN578" s="108"/>
      <c r="NNO578" s="108"/>
      <c r="NNP578" s="108"/>
      <c r="NNQ578" s="108"/>
      <c r="NNR578" s="108"/>
      <c r="NNS578" s="108"/>
      <c r="NNT578" s="108"/>
      <c r="NNU578" s="108"/>
      <c r="NNV578" s="108"/>
      <c r="NNW578" s="108"/>
      <c r="NNX578" s="108"/>
      <c r="NNY578" s="108"/>
      <c r="NNZ578" s="108"/>
      <c r="NOA578" s="108"/>
      <c r="NOB578" s="108"/>
      <c r="NOC578" s="108"/>
      <c r="NOD578" s="108"/>
      <c r="NOE578" s="108"/>
      <c r="NOF578" s="108"/>
      <c r="NOG578" s="108"/>
      <c r="NOH578" s="108"/>
      <c r="NOI578" s="108"/>
      <c r="NOJ578" s="108"/>
      <c r="NOK578" s="108"/>
      <c r="NOL578" s="108"/>
      <c r="NOM578" s="108"/>
      <c r="NON578" s="108"/>
      <c r="NOO578" s="108"/>
      <c r="NOP578" s="108"/>
      <c r="NOQ578" s="108"/>
      <c r="NOR578" s="108"/>
      <c r="NOS578" s="108"/>
      <c r="NOT578" s="108"/>
      <c r="NOU578" s="108"/>
      <c r="NOV578" s="108"/>
      <c r="NOW578" s="108"/>
      <c r="NOX578" s="108"/>
      <c r="NOY578" s="108"/>
      <c r="NOZ578" s="108"/>
      <c r="NPA578" s="108"/>
      <c r="NPB578" s="108"/>
      <c r="NPC578" s="108"/>
      <c r="NPD578" s="108"/>
      <c r="NPE578" s="108"/>
      <c r="NPF578" s="108"/>
      <c r="NPG578" s="108"/>
      <c r="NPH578" s="108"/>
      <c r="NPI578" s="108"/>
      <c r="NPJ578" s="108"/>
      <c r="NPK578" s="108"/>
      <c r="NPL578" s="108"/>
      <c r="NPM578" s="108"/>
      <c r="NPN578" s="108"/>
      <c r="NPO578" s="108"/>
      <c r="NPP578" s="108"/>
      <c r="NPQ578" s="108"/>
      <c r="NPR578" s="108"/>
      <c r="NPS578" s="108"/>
      <c r="NPT578" s="108"/>
      <c r="NPU578" s="108"/>
      <c r="NPV578" s="108"/>
      <c r="NPW578" s="108"/>
      <c r="NPX578" s="108"/>
      <c r="NPY578" s="108"/>
      <c r="NPZ578" s="108"/>
      <c r="NQA578" s="108"/>
      <c r="NQB578" s="108"/>
      <c r="NQC578" s="108"/>
      <c r="NQD578" s="108"/>
      <c r="NQE578" s="108"/>
      <c r="NQF578" s="108"/>
      <c r="NQG578" s="108"/>
      <c r="NQH578" s="108"/>
      <c r="NQI578" s="108"/>
      <c r="NQJ578" s="108"/>
      <c r="NQK578" s="108"/>
      <c r="NQL578" s="108"/>
      <c r="NQM578" s="108"/>
      <c r="NQN578" s="108"/>
      <c r="NQO578" s="108"/>
      <c r="NQP578" s="108"/>
      <c r="NQQ578" s="108"/>
      <c r="NQR578" s="108"/>
      <c r="NQS578" s="108"/>
      <c r="NQT578" s="108"/>
      <c r="NQU578" s="108"/>
      <c r="NQV578" s="108"/>
      <c r="NQW578" s="108"/>
      <c r="NQX578" s="108"/>
      <c r="NQY578" s="108"/>
      <c r="NQZ578" s="108"/>
      <c r="NRA578" s="108"/>
      <c r="NRB578" s="108"/>
      <c r="NRC578" s="108"/>
      <c r="NRD578" s="108"/>
      <c r="NRE578" s="108"/>
      <c r="NRF578" s="108"/>
      <c r="NRG578" s="108"/>
      <c r="NRH578" s="108"/>
      <c r="NRI578" s="108"/>
      <c r="NRJ578" s="108"/>
      <c r="NRK578" s="108"/>
      <c r="NRL578" s="108"/>
      <c r="NRM578" s="108"/>
      <c r="NRN578" s="108"/>
      <c r="NRO578" s="108"/>
      <c r="NRP578" s="108"/>
      <c r="NRQ578" s="108"/>
      <c r="NRR578" s="108"/>
      <c r="NRS578" s="108"/>
      <c r="NRT578" s="108"/>
      <c r="NRU578" s="108"/>
      <c r="NRV578" s="108"/>
      <c r="NRW578" s="108"/>
      <c r="NRX578" s="108"/>
      <c r="NRY578" s="108"/>
      <c r="NRZ578" s="108"/>
      <c r="NSA578" s="108"/>
      <c r="NSB578" s="108"/>
      <c r="NSC578" s="108"/>
      <c r="NSD578" s="108"/>
      <c r="NSE578" s="108"/>
      <c r="NSF578" s="108"/>
      <c r="NSG578" s="108"/>
      <c r="NSH578" s="108"/>
      <c r="NSI578" s="108"/>
      <c r="NSJ578" s="108"/>
      <c r="NSK578" s="108"/>
      <c r="NSL578" s="108"/>
      <c r="NSM578" s="108"/>
      <c r="NSN578" s="108"/>
      <c r="NSO578" s="108"/>
      <c r="NSP578" s="108"/>
      <c r="NSQ578" s="108"/>
      <c r="NSR578" s="108"/>
      <c r="NSS578" s="108"/>
      <c r="NST578" s="108"/>
      <c r="NSU578" s="108"/>
      <c r="NSV578" s="108"/>
      <c r="NSW578" s="108"/>
      <c r="NSX578" s="108"/>
      <c r="NSY578" s="108"/>
      <c r="NSZ578" s="108"/>
      <c r="NTA578" s="108"/>
      <c r="NTB578" s="108"/>
      <c r="NTC578" s="108"/>
      <c r="NTD578" s="108"/>
      <c r="NTE578" s="108"/>
      <c r="NTF578" s="108"/>
      <c r="NTG578" s="108"/>
      <c r="NTH578" s="108"/>
      <c r="NTI578" s="108"/>
      <c r="NTJ578" s="108"/>
      <c r="NTK578" s="108"/>
      <c r="NTL578" s="108"/>
      <c r="NTM578" s="108"/>
      <c r="NTN578" s="108"/>
      <c r="NTO578" s="108"/>
      <c r="NTP578" s="108"/>
      <c r="NTQ578" s="108"/>
      <c r="NTR578" s="108"/>
      <c r="NTS578" s="108"/>
      <c r="NTT578" s="108"/>
      <c r="NTU578" s="108"/>
      <c r="NTV578" s="108"/>
      <c r="NTW578" s="108"/>
      <c r="NTX578" s="108"/>
      <c r="NTY578" s="108"/>
      <c r="NTZ578" s="108"/>
      <c r="NUA578" s="108"/>
      <c r="NUB578" s="108"/>
      <c r="NUC578" s="108"/>
      <c r="NUD578" s="108"/>
      <c r="NUE578" s="108"/>
      <c r="NUF578" s="108"/>
      <c r="NUG578" s="108"/>
      <c r="NUH578" s="108"/>
      <c r="NUI578" s="108"/>
      <c r="NUJ578" s="108"/>
      <c r="NUK578" s="108"/>
      <c r="NUL578" s="108"/>
      <c r="NUM578" s="108"/>
      <c r="NUN578" s="108"/>
      <c r="NUO578" s="108"/>
      <c r="NUP578" s="108"/>
      <c r="NUQ578" s="108"/>
      <c r="NUR578" s="108"/>
      <c r="NUS578" s="108"/>
      <c r="NUT578" s="108"/>
      <c r="NUU578" s="108"/>
      <c r="NUV578" s="108"/>
      <c r="NUW578" s="108"/>
      <c r="NUX578" s="108"/>
      <c r="NUY578" s="108"/>
      <c r="NUZ578" s="108"/>
      <c r="NVA578" s="108"/>
      <c r="NVB578" s="108"/>
      <c r="NVC578" s="108"/>
      <c r="NVD578" s="108"/>
      <c r="NVE578" s="108"/>
      <c r="NVF578" s="108"/>
      <c r="NVG578" s="108"/>
      <c r="NVH578" s="108"/>
      <c r="NVI578" s="108"/>
      <c r="NVJ578" s="108"/>
      <c r="NVK578" s="108"/>
      <c r="NVL578" s="108"/>
      <c r="NVM578" s="108"/>
      <c r="NVN578" s="108"/>
      <c r="NVO578" s="108"/>
      <c r="NVP578" s="108"/>
      <c r="NVQ578" s="108"/>
      <c r="NVR578" s="108"/>
      <c r="NVS578" s="108"/>
      <c r="NVT578" s="108"/>
      <c r="NVU578" s="108"/>
      <c r="NVV578" s="108"/>
      <c r="NVW578" s="108"/>
      <c r="NVX578" s="108"/>
      <c r="NVY578" s="108"/>
      <c r="NVZ578" s="108"/>
      <c r="NWA578" s="108"/>
      <c r="NWB578" s="108"/>
      <c r="NWC578" s="108"/>
      <c r="NWD578" s="108"/>
      <c r="NWE578" s="108"/>
      <c r="NWF578" s="108"/>
      <c r="NWG578" s="108"/>
      <c r="NWH578" s="108"/>
      <c r="NWI578" s="108"/>
      <c r="NWJ578" s="108"/>
      <c r="NWK578" s="108"/>
      <c r="NWL578" s="108"/>
      <c r="NWM578" s="108"/>
      <c r="NWN578" s="108"/>
      <c r="NWO578" s="108"/>
      <c r="NWP578" s="108"/>
      <c r="NWQ578" s="108"/>
      <c r="NWR578" s="108"/>
      <c r="NWS578" s="108"/>
      <c r="NWT578" s="108"/>
      <c r="NWU578" s="108"/>
      <c r="NWV578" s="108"/>
      <c r="NWW578" s="108"/>
      <c r="NWX578" s="108"/>
      <c r="NWY578" s="108"/>
      <c r="NWZ578" s="108"/>
      <c r="NXA578" s="108"/>
      <c r="NXB578" s="108"/>
      <c r="NXC578" s="108"/>
      <c r="NXD578" s="108"/>
      <c r="NXE578" s="108"/>
      <c r="NXF578" s="108"/>
      <c r="NXG578" s="108"/>
      <c r="NXH578" s="108"/>
      <c r="NXI578" s="108"/>
      <c r="NXJ578" s="108"/>
      <c r="NXK578" s="108"/>
      <c r="NXL578" s="108"/>
      <c r="NXM578" s="108"/>
      <c r="NXN578" s="108"/>
      <c r="NXO578" s="108"/>
      <c r="NXP578" s="108"/>
      <c r="NXQ578" s="108"/>
      <c r="NXR578" s="108"/>
      <c r="NXS578" s="108"/>
      <c r="NXT578" s="108"/>
      <c r="NXU578" s="108"/>
      <c r="NXV578" s="108"/>
      <c r="NXW578" s="108"/>
      <c r="NXX578" s="108"/>
      <c r="NXY578" s="108"/>
      <c r="NXZ578" s="108"/>
      <c r="NYA578" s="108"/>
      <c r="NYB578" s="108"/>
      <c r="NYC578" s="108"/>
      <c r="NYD578" s="108"/>
      <c r="NYE578" s="108"/>
      <c r="NYF578" s="108"/>
      <c r="NYG578" s="108"/>
      <c r="NYH578" s="108"/>
      <c r="NYI578" s="108"/>
      <c r="NYJ578" s="108"/>
      <c r="NYK578" s="108"/>
      <c r="NYL578" s="108"/>
      <c r="NYM578" s="108"/>
      <c r="NYN578" s="108"/>
      <c r="NYO578" s="108"/>
      <c r="NYP578" s="108"/>
      <c r="NYQ578" s="108"/>
      <c r="NYR578" s="108"/>
      <c r="NYS578" s="108"/>
      <c r="NYT578" s="108"/>
      <c r="NYU578" s="108"/>
      <c r="NYV578" s="108"/>
      <c r="NYW578" s="108"/>
      <c r="NYX578" s="108"/>
      <c r="NYY578" s="108"/>
      <c r="NYZ578" s="108"/>
      <c r="NZA578" s="108"/>
      <c r="NZB578" s="108"/>
      <c r="NZC578" s="108"/>
      <c r="NZD578" s="108"/>
      <c r="NZE578" s="108"/>
      <c r="NZF578" s="108"/>
      <c r="NZG578" s="108"/>
      <c r="NZH578" s="108"/>
      <c r="NZI578" s="108"/>
      <c r="NZJ578" s="108"/>
      <c r="NZK578" s="108"/>
      <c r="NZL578" s="108"/>
      <c r="NZM578" s="108"/>
      <c r="NZN578" s="108"/>
      <c r="NZO578" s="108"/>
      <c r="NZP578" s="108"/>
      <c r="NZQ578" s="108"/>
      <c r="NZR578" s="108"/>
      <c r="NZS578" s="108"/>
      <c r="NZT578" s="108"/>
      <c r="NZU578" s="108"/>
      <c r="NZV578" s="108"/>
      <c r="NZW578" s="108"/>
      <c r="NZX578" s="108"/>
      <c r="NZY578" s="108"/>
      <c r="NZZ578" s="108"/>
      <c r="OAA578" s="108"/>
      <c r="OAB578" s="108"/>
      <c r="OAC578" s="108"/>
      <c r="OAD578" s="108"/>
      <c r="OAE578" s="108"/>
      <c r="OAF578" s="108"/>
      <c r="OAG578" s="108"/>
      <c r="OAH578" s="108"/>
      <c r="OAI578" s="108"/>
      <c r="OAJ578" s="108"/>
      <c r="OAK578" s="108"/>
      <c r="OAL578" s="108"/>
      <c r="OAM578" s="108"/>
      <c r="OAN578" s="108"/>
      <c r="OAO578" s="108"/>
      <c r="OAP578" s="108"/>
      <c r="OAQ578" s="108"/>
      <c r="OAR578" s="108"/>
      <c r="OAS578" s="108"/>
      <c r="OAT578" s="108"/>
      <c r="OAU578" s="108"/>
      <c r="OAV578" s="108"/>
      <c r="OAW578" s="108"/>
      <c r="OAX578" s="108"/>
      <c r="OAY578" s="108"/>
      <c r="OAZ578" s="108"/>
      <c r="OBA578" s="108"/>
      <c r="OBB578" s="108"/>
      <c r="OBC578" s="108"/>
      <c r="OBD578" s="108"/>
      <c r="OBE578" s="108"/>
      <c r="OBF578" s="108"/>
      <c r="OBG578" s="108"/>
      <c r="OBH578" s="108"/>
      <c r="OBI578" s="108"/>
      <c r="OBJ578" s="108"/>
      <c r="OBK578" s="108"/>
      <c r="OBL578" s="108"/>
      <c r="OBM578" s="108"/>
      <c r="OBN578" s="108"/>
      <c r="OBO578" s="108"/>
      <c r="OBP578" s="108"/>
      <c r="OBQ578" s="108"/>
      <c r="OBR578" s="108"/>
      <c r="OBS578" s="108"/>
      <c r="OBT578" s="108"/>
      <c r="OBU578" s="108"/>
      <c r="OBV578" s="108"/>
      <c r="OBW578" s="108"/>
      <c r="OBX578" s="108"/>
      <c r="OBY578" s="108"/>
      <c r="OBZ578" s="108"/>
      <c r="OCA578" s="108"/>
      <c r="OCB578" s="108"/>
      <c r="OCC578" s="108"/>
      <c r="OCD578" s="108"/>
      <c r="OCE578" s="108"/>
      <c r="OCF578" s="108"/>
      <c r="OCG578" s="108"/>
      <c r="OCH578" s="108"/>
      <c r="OCI578" s="108"/>
      <c r="OCJ578" s="108"/>
      <c r="OCK578" s="108"/>
      <c r="OCL578" s="108"/>
      <c r="OCM578" s="108"/>
      <c r="OCN578" s="108"/>
      <c r="OCO578" s="108"/>
      <c r="OCP578" s="108"/>
      <c r="OCQ578" s="108"/>
      <c r="OCR578" s="108"/>
      <c r="OCS578" s="108"/>
      <c r="OCT578" s="108"/>
      <c r="OCU578" s="108"/>
      <c r="OCV578" s="108"/>
      <c r="OCW578" s="108"/>
      <c r="OCX578" s="108"/>
      <c r="OCY578" s="108"/>
      <c r="OCZ578" s="108"/>
      <c r="ODA578" s="108"/>
      <c r="ODB578" s="108"/>
      <c r="ODC578" s="108"/>
      <c r="ODD578" s="108"/>
      <c r="ODE578" s="108"/>
      <c r="ODF578" s="108"/>
      <c r="ODG578" s="108"/>
      <c r="ODH578" s="108"/>
      <c r="ODI578" s="108"/>
      <c r="ODJ578" s="108"/>
      <c r="ODK578" s="108"/>
      <c r="ODL578" s="108"/>
      <c r="ODM578" s="108"/>
      <c r="ODN578" s="108"/>
      <c r="ODO578" s="108"/>
      <c r="ODP578" s="108"/>
      <c r="ODQ578" s="108"/>
      <c r="ODR578" s="108"/>
      <c r="ODS578" s="108"/>
      <c r="ODT578" s="108"/>
      <c r="ODU578" s="108"/>
      <c r="ODV578" s="108"/>
      <c r="ODW578" s="108"/>
      <c r="ODX578" s="108"/>
      <c r="ODY578" s="108"/>
      <c r="ODZ578" s="108"/>
      <c r="OEA578" s="108"/>
      <c r="OEB578" s="108"/>
      <c r="OEC578" s="108"/>
      <c r="OED578" s="108"/>
      <c r="OEE578" s="108"/>
      <c r="OEF578" s="108"/>
      <c r="OEG578" s="108"/>
      <c r="OEH578" s="108"/>
      <c r="OEI578" s="108"/>
      <c r="OEJ578" s="108"/>
      <c r="OEK578" s="108"/>
      <c r="OEL578" s="108"/>
      <c r="OEM578" s="108"/>
      <c r="OEN578" s="108"/>
      <c r="OEO578" s="108"/>
      <c r="OEP578" s="108"/>
      <c r="OEQ578" s="108"/>
      <c r="OER578" s="108"/>
      <c r="OES578" s="108"/>
      <c r="OET578" s="108"/>
      <c r="OEU578" s="108"/>
      <c r="OEV578" s="108"/>
      <c r="OEW578" s="108"/>
      <c r="OEX578" s="108"/>
      <c r="OEY578" s="108"/>
      <c r="OEZ578" s="108"/>
      <c r="OFA578" s="108"/>
      <c r="OFB578" s="108"/>
      <c r="OFC578" s="108"/>
      <c r="OFD578" s="108"/>
      <c r="OFE578" s="108"/>
      <c r="OFF578" s="108"/>
      <c r="OFG578" s="108"/>
      <c r="OFH578" s="108"/>
      <c r="OFI578" s="108"/>
      <c r="OFJ578" s="108"/>
      <c r="OFK578" s="108"/>
      <c r="OFL578" s="108"/>
      <c r="OFM578" s="108"/>
      <c r="OFN578" s="108"/>
      <c r="OFO578" s="108"/>
      <c r="OFP578" s="108"/>
      <c r="OFQ578" s="108"/>
      <c r="OFR578" s="108"/>
      <c r="OFS578" s="108"/>
      <c r="OFT578" s="108"/>
      <c r="OFU578" s="108"/>
      <c r="OFV578" s="108"/>
      <c r="OFW578" s="108"/>
      <c r="OFX578" s="108"/>
      <c r="OFY578" s="108"/>
      <c r="OFZ578" s="108"/>
      <c r="OGA578" s="108"/>
      <c r="OGB578" s="108"/>
      <c r="OGC578" s="108"/>
      <c r="OGD578" s="108"/>
      <c r="OGE578" s="108"/>
      <c r="OGF578" s="108"/>
      <c r="OGG578" s="108"/>
      <c r="OGH578" s="108"/>
      <c r="OGI578" s="108"/>
      <c r="OGJ578" s="108"/>
      <c r="OGK578" s="108"/>
      <c r="OGL578" s="108"/>
      <c r="OGM578" s="108"/>
      <c r="OGN578" s="108"/>
      <c r="OGO578" s="108"/>
      <c r="OGP578" s="108"/>
      <c r="OGQ578" s="108"/>
      <c r="OGR578" s="108"/>
      <c r="OGS578" s="108"/>
      <c r="OGT578" s="108"/>
      <c r="OGU578" s="108"/>
      <c r="OGV578" s="108"/>
      <c r="OGW578" s="108"/>
      <c r="OGX578" s="108"/>
      <c r="OGY578" s="108"/>
      <c r="OGZ578" s="108"/>
      <c r="OHA578" s="108"/>
      <c r="OHB578" s="108"/>
      <c r="OHC578" s="108"/>
      <c r="OHD578" s="108"/>
      <c r="OHE578" s="108"/>
      <c r="OHF578" s="108"/>
      <c r="OHG578" s="108"/>
      <c r="OHH578" s="108"/>
      <c r="OHI578" s="108"/>
      <c r="OHJ578" s="108"/>
      <c r="OHK578" s="108"/>
      <c r="OHL578" s="108"/>
      <c r="OHM578" s="108"/>
      <c r="OHN578" s="108"/>
      <c r="OHO578" s="108"/>
      <c r="OHP578" s="108"/>
      <c r="OHQ578" s="108"/>
      <c r="OHR578" s="108"/>
      <c r="OHS578" s="108"/>
      <c r="OHT578" s="108"/>
      <c r="OHU578" s="108"/>
      <c r="OHV578" s="108"/>
      <c r="OHW578" s="108"/>
      <c r="OHX578" s="108"/>
      <c r="OHY578" s="108"/>
      <c r="OHZ578" s="108"/>
      <c r="OIA578" s="108"/>
      <c r="OIB578" s="108"/>
      <c r="OIC578" s="108"/>
      <c r="OID578" s="108"/>
      <c r="OIE578" s="108"/>
      <c r="OIF578" s="108"/>
      <c r="OIG578" s="108"/>
      <c r="OIH578" s="108"/>
      <c r="OII578" s="108"/>
      <c r="OIJ578" s="108"/>
      <c r="OIK578" s="108"/>
      <c r="OIL578" s="108"/>
      <c r="OIM578" s="108"/>
      <c r="OIN578" s="108"/>
      <c r="OIO578" s="108"/>
      <c r="OIP578" s="108"/>
      <c r="OIQ578" s="108"/>
      <c r="OIR578" s="108"/>
      <c r="OIS578" s="108"/>
      <c r="OIT578" s="108"/>
      <c r="OIU578" s="108"/>
      <c r="OIV578" s="108"/>
      <c r="OIW578" s="108"/>
      <c r="OIX578" s="108"/>
      <c r="OIY578" s="108"/>
      <c r="OIZ578" s="108"/>
      <c r="OJA578" s="108"/>
      <c r="OJB578" s="108"/>
      <c r="OJC578" s="108"/>
      <c r="OJD578" s="108"/>
      <c r="OJE578" s="108"/>
      <c r="OJF578" s="108"/>
      <c r="OJG578" s="108"/>
      <c r="OJH578" s="108"/>
      <c r="OJI578" s="108"/>
      <c r="OJJ578" s="108"/>
      <c r="OJK578" s="108"/>
      <c r="OJL578" s="108"/>
      <c r="OJM578" s="108"/>
      <c r="OJN578" s="108"/>
      <c r="OJO578" s="108"/>
      <c r="OJP578" s="108"/>
      <c r="OJQ578" s="108"/>
      <c r="OJR578" s="108"/>
      <c r="OJS578" s="108"/>
      <c r="OJT578" s="108"/>
      <c r="OJU578" s="108"/>
      <c r="OJV578" s="108"/>
      <c r="OJW578" s="108"/>
      <c r="OJX578" s="108"/>
      <c r="OJY578" s="108"/>
      <c r="OJZ578" s="108"/>
      <c r="OKA578" s="108"/>
      <c r="OKB578" s="108"/>
      <c r="OKC578" s="108"/>
      <c r="OKD578" s="108"/>
      <c r="OKE578" s="108"/>
      <c r="OKF578" s="108"/>
      <c r="OKG578" s="108"/>
      <c r="OKH578" s="108"/>
      <c r="OKI578" s="108"/>
      <c r="OKJ578" s="108"/>
      <c r="OKK578" s="108"/>
      <c r="OKL578" s="108"/>
      <c r="OKM578" s="108"/>
      <c r="OKN578" s="108"/>
      <c r="OKO578" s="108"/>
      <c r="OKP578" s="108"/>
      <c r="OKQ578" s="108"/>
      <c r="OKR578" s="108"/>
      <c r="OKS578" s="108"/>
      <c r="OKT578" s="108"/>
      <c r="OKU578" s="108"/>
      <c r="OKV578" s="108"/>
      <c r="OKW578" s="108"/>
      <c r="OKX578" s="108"/>
      <c r="OKY578" s="108"/>
      <c r="OKZ578" s="108"/>
      <c r="OLA578" s="108"/>
      <c r="OLB578" s="108"/>
      <c r="OLC578" s="108"/>
      <c r="OLD578" s="108"/>
      <c r="OLE578" s="108"/>
      <c r="OLF578" s="108"/>
      <c r="OLG578" s="108"/>
      <c r="OLH578" s="108"/>
      <c r="OLI578" s="108"/>
      <c r="OLJ578" s="108"/>
      <c r="OLK578" s="108"/>
      <c r="OLL578" s="108"/>
      <c r="OLM578" s="108"/>
      <c r="OLN578" s="108"/>
      <c r="OLO578" s="108"/>
      <c r="OLP578" s="108"/>
      <c r="OLQ578" s="108"/>
      <c r="OLR578" s="108"/>
      <c r="OLS578" s="108"/>
      <c r="OLT578" s="108"/>
      <c r="OLU578" s="108"/>
      <c r="OLV578" s="108"/>
      <c r="OLW578" s="108"/>
      <c r="OLX578" s="108"/>
      <c r="OLY578" s="108"/>
      <c r="OLZ578" s="108"/>
      <c r="OMA578" s="108"/>
      <c r="OMB578" s="108"/>
      <c r="OMC578" s="108"/>
      <c r="OMD578" s="108"/>
      <c r="OME578" s="108"/>
      <c r="OMF578" s="108"/>
      <c r="OMG578" s="108"/>
      <c r="OMH578" s="108"/>
      <c r="OMI578" s="108"/>
      <c r="OMJ578" s="108"/>
      <c r="OMK578" s="108"/>
      <c r="OML578" s="108"/>
      <c r="OMM578" s="108"/>
      <c r="OMN578" s="108"/>
      <c r="OMO578" s="108"/>
      <c r="OMP578" s="108"/>
      <c r="OMQ578" s="108"/>
      <c r="OMR578" s="108"/>
      <c r="OMS578" s="108"/>
      <c r="OMT578" s="108"/>
      <c r="OMU578" s="108"/>
      <c r="OMV578" s="108"/>
      <c r="OMW578" s="108"/>
      <c r="OMX578" s="108"/>
      <c r="OMY578" s="108"/>
      <c r="OMZ578" s="108"/>
      <c r="ONA578" s="108"/>
      <c r="ONB578" s="108"/>
      <c r="ONC578" s="108"/>
      <c r="OND578" s="108"/>
      <c r="ONE578" s="108"/>
      <c r="ONF578" s="108"/>
      <c r="ONG578" s="108"/>
      <c r="ONH578" s="108"/>
      <c r="ONI578" s="108"/>
      <c r="ONJ578" s="108"/>
      <c r="ONK578" s="108"/>
      <c r="ONL578" s="108"/>
      <c r="ONM578" s="108"/>
      <c r="ONN578" s="108"/>
      <c r="ONO578" s="108"/>
      <c r="ONP578" s="108"/>
      <c r="ONQ578" s="108"/>
      <c r="ONR578" s="108"/>
      <c r="ONS578" s="108"/>
      <c r="ONT578" s="108"/>
      <c r="ONU578" s="108"/>
      <c r="ONV578" s="108"/>
      <c r="ONW578" s="108"/>
      <c r="ONX578" s="108"/>
      <c r="ONY578" s="108"/>
      <c r="ONZ578" s="108"/>
      <c r="OOA578" s="108"/>
      <c r="OOB578" s="108"/>
      <c r="OOC578" s="108"/>
      <c r="OOD578" s="108"/>
      <c r="OOE578" s="108"/>
      <c r="OOF578" s="108"/>
      <c r="OOG578" s="108"/>
      <c r="OOH578" s="108"/>
      <c r="OOI578" s="108"/>
      <c r="OOJ578" s="108"/>
      <c r="OOK578" s="108"/>
      <c r="OOL578" s="108"/>
      <c r="OOM578" s="108"/>
      <c r="OON578" s="108"/>
      <c r="OOO578" s="108"/>
      <c r="OOP578" s="108"/>
      <c r="OOQ578" s="108"/>
      <c r="OOR578" s="108"/>
      <c r="OOS578" s="108"/>
      <c r="OOT578" s="108"/>
      <c r="OOU578" s="108"/>
      <c r="OOV578" s="108"/>
      <c r="OOW578" s="108"/>
      <c r="OOX578" s="108"/>
      <c r="OOY578" s="108"/>
      <c r="OOZ578" s="108"/>
      <c r="OPA578" s="108"/>
      <c r="OPB578" s="108"/>
      <c r="OPC578" s="108"/>
      <c r="OPD578" s="108"/>
      <c r="OPE578" s="108"/>
      <c r="OPF578" s="108"/>
      <c r="OPG578" s="108"/>
      <c r="OPH578" s="108"/>
      <c r="OPI578" s="108"/>
      <c r="OPJ578" s="108"/>
      <c r="OPK578" s="108"/>
      <c r="OPL578" s="108"/>
      <c r="OPM578" s="108"/>
      <c r="OPN578" s="108"/>
      <c r="OPO578" s="108"/>
      <c r="OPP578" s="108"/>
      <c r="OPQ578" s="108"/>
      <c r="OPR578" s="108"/>
      <c r="OPS578" s="108"/>
      <c r="OPT578" s="108"/>
      <c r="OPU578" s="108"/>
      <c r="OPV578" s="108"/>
      <c r="OPW578" s="108"/>
      <c r="OPX578" s="108"/>
      <c r="OPY578" s="108"/>
      <c r="OPZ578" s="108"/>
      <c r="OQA578" s="108"/>
      <c r="OQB578" s="108"/>
      <c r="OQC578" s="108"/>
      <c r="OQD578" s="108"/>
      <c r="OQE578" s="108"/>
      <c r="OQF578" s="108"/>
      <c r="OQG578" s="108"/>
      <c r="OQH578" s="108"/>
      <c r="OQI578" s="108"/>
      <c r="OQJ578" s="108"/>
      <c r="OQK578" s="108"/>
      <c r="OQL578" s="108"/>
      <c r="OQM578" s="108"/>
      <c r="OQN578" s="108"/>
      <c r="OQO578" s="108"/>
      <c r="OQP578" s="108"/>
      <c r="OQQ578" s="108"/>
      <c r="OQR578" s="108"/>
      <c r="OQS578" s="108"/>
      <c r="OQT578" s="108"/>
      <c r="OQU578" s="108"/>
      <c r="OQV578" s="108"/>
      <c r="OQW578" s="108"/>
      <c r="OQX578" s="108"/>
      <c r="OQY578" s="108"/>
      <c r="OQZ578" s="108"/>
      <c r="ORA578" s="108"/>
      <c r="ORB578" s="108"/>
      <c r="ORC578" s="108"/>
      <c r="ORD578" s="108"/>
      <c r="ORE578" s="108"/>
      <c r="ORF578" s="108"/>
      <c r="ORG578" s="108"/>
      <c r="ORH578" s="108"/>
      <c r="ORI578" s="108"/>
      <c r="ORJ578" s="108"/>
      <c r="ORK578" s="108"/>
      <c r="ORL578" s="108"/>
      <c r="ORM578" s="108"/>
      <c r="ORN578" s="108"/>
      <c r="ORO578" s="108"/>
      <c r="ORP578" s="108"/>
      <c r="ORQ578" s="108"/>
      <c r="ORR578" s="108"/>
      <c r="ORS578" s="108"/>
      <c r="ORT578" s="108"/>
      <c r="ORU578" s="108"/>
      <c r="ORV578" s="108"/>
      <c r="ORW578" s="108"/>
      <c r="ORX578" s="108"/>
      <c r="ORY578" s="108"/>
      <c r="ORZ578" s="108"/>
      <c r="OSA578" s="108"/>
      <c r="OSB578" s="108"/>
      <c r="OSC578" s="108"/>
      <c r="OSD578" s="108"/>
      <c r="OSE578" s="108"/>
      <c r="OSF578" s="108"/>
      <c r="OSG578" s="108"/>
      <c r="OSH578" s="108"/>
      <c r="OSI578" s="108"/>
      <c r="OSJ578" s="108"/>
      <c r="OSK578" s="108"/>
      <c r="OSL578" s="108"/>
      <c r="OSM578" s="108"/>
      <c r="OSN578" s="108"/>
      <c r="OSO578" s="108"/>
      <c r="OSP578" s="108"/>
      <c r="OSQ578" s="108"/>
      <c r="OSR578" s="108"/>
      <c r="OSS578" s="108"/>
      <c r="OST578" s="108"/>
      <c r="OSU578" s="108"/>
      <c r="OSV578" s="108"/>
      <c r="OSW578" s="108"/>
      <c r="OSX578" s="108"/>
      <c r="OSY578" s="108"/>
      <c r="OSZ578" s="108"/>
      <c r="OTA578" s="108"/>
      <c r="OTB578" s="108"/>
      <c r="OTC578" s="108"/>
      <c r="OTD578" s="108"/>
      <c r="OTE578" s="108"/>
      <c r="OTF578" s="108"/>
      <c r="OTG578" s="108"/>
      <c r="OTH578" s="108"/>
      <c r="OTI578" s="108"/>
      <c r="OTJ578" s="108"/>
      <c r="OTK578" s="108"/>
      <c r="OTL578" s="108"/>
      <c r="OTM578" s="108"/>
      <c r="OTN578" s="108"/>
      <c r="OTO578" s="108"/>
      <c r="OTP578" s="108"/>
      <c r="OTQ578" s="108"/>
      <c r="OTR578" s="108"/>
      <c r="OTS578" s="108"/>
      <c r="OTT578" s="108"/>
      <c r="OTU578" s="108"/>
      <c r="OTV578" s="108"/>
      <c r="OTW578" s="108"/>
      <c r="OTX578" s="108"/>
      <c r="OTY578" s="108"/>
      <c r="OTZ578" s="108"/>
      <c r="OUA578" s="108"/>
      <c r="OUB578" s="108"/>
      <c r="OUC578" s="108"/>
      <c r="OUD578" s="108"/>
      <c r="OUE578" s="108"/>
      <c r="OUF578" s="108"/>
      <c r="OUG578" s="108"/>
      <c r="OUH578" s="108"/>
      <c r="OUI578" s="108"/>
      <c r="OUJ578" s="108"/>
      <c r="OUK578" s="108"/>
      <c r="OUL578" s="108"/>
      <c r="OUM578" s="108"/>
      <c r="OUN578" s="108"/>
      <c r="OUO578" s="108"/>
      <c r="OUP578" s="108"/>
      <c r="OUQ578" s="108"/>
      <c r="OUR578" s="108"/>
      <c r="OUS578" s="108"/>
      <c r="OUT578" s="108"/>
      <c r="OUU578" s="108"/>
      <c r="OUV578" s="108"/>
      <c r="OUW578" s="108"/>
      <c r="OUX578" s="108"/>
      <c r="OUY578" s="108"/>
      <c r="OUZ578" s="108"/>
      <c r="OVA578" s="108"/>
      <c r="OVB578" s="108"/>
      <c r="OVC578" s="108"/>
      <c r="OVD578" s="108"/>
      <c r="OVE578" s="108"/>
      <c r="OVF578" s="108"/>
      <c r="OVG578" s="108"/>
      <c r="OVH578" s="108"/>
      <c r="OVI578" s="108"/>
      <c r="OVJ578" s="108"/>
      <c r="OVK578" s="108"/>
      <c r="OVL578" s="108"/>
      <c r="OVM578" s="108"/>
      <c r="OVN578" s="108"/>
      <c r="OVO578" s="108"/>
      <c r="OVP578" s="108"/>
      <c r="OVQ578" s="108"/>
      <c r="OVR578" s="108"/>
      <c r="OVS578" s="108"/>
      <c r="OVT578" s="108"/>
      <c r="OVU578" s="108"/>
      <c r="OVV578" s="108"/>
      <c r="OVW578" s="108"/>
      <c r="OVX578" s="108"/>
      <c r="OVY578" s="108"/>
      <c r="OVZ578" s="108"/>
      <c r="OWA578" s="108"/>
      <c r="OWB578" s="108"/>
      <c r="OWC578" s="108"/>
      <c r="OWD578" s="108"/>
      <c r="OWE578" s="108"/>
      <c r="OWF578" s="108"/>
      <c r="OWG578" s="108"/>
      <c r="OWH578" s="108"/>
      <c r="OWI578" s="108"/>
      <c r="OWJ578" s="108"/>
      <c r="OWK578" s="108"/>
      <c r="OWL578" s="108"/>
      <c r="OWM578" s="108"/>
      <c r="OWN578" s="108"/>
      <c r="OWO578" s="108"/>
      <c r="OWP578" s="108"/>
      <c r="OWQ578" s="108"/>
      <c r="OWR578" s="108"/>
      <c r="OWS578" s="108"/>
      <c r="OWT578" s="108"/>
      <c r="OWU578" s="108"/>
      <c r="OWV578" s="108"/>
      <c r="OWW578" s="108"/>
      <c r="OWX578" s="108"/>
      <c r="OWY578" s="108"/>
      <c r="OWZ578" s="108"/>
      <c r="OXA578" s="108"/>
      <c r="OXB578" s="108"/>
      <c r="OXC578" s="108"/>
      <c r="OXD578" s="108"/>
      <c r="OXE578" s="108"/>
      <c r="OXF578" s="108"/>
      <c r="OXG578" s="108"/>
      <c r="OXH578" s="108"/>
      <c r="OXI578" s="108"/>
      <c r="OXJ578" s="108"/>
      <c r="OXK578" s="108"/>
      <c r="OXL578" s="108"/>
      <c r="OXM578" s="108"/>
      <c r="OXN578" s="108"/>
      <c r="OXO578" s="108"/>
      <c r="OXP578" s="108"/>
      <c r="OXQ578" s="108"/>
      <c r="OXR578" s="108"/>
      <c r="OXS578" s="108"/>
      <c r="OXT578" s="108"/>
      <c r="OXU578" s="108"/>
      <c r="OXV578" s="108"/>
      <c r="OXW578" s="108"/>
      <c r="OXX578" s="108"/>
      <c r="OXY578" s="108"/>
      <c r="OXZ578" s="108"/>
      <c r="OYA578" s="108"/>
      <c r="OYB578" s="108"/>
      <c r="OYC578" s="108"/>
      <c r="OYD578" s="108"/>
      <c r="OYE578" s="108"/>
      <c r="OYF578" s="108"/>
      <c r="OYG578" s="108"/>
      <c r="OYH578" s="108"/>
      <c r="OYI578" s="108"/>
      <c r="OYJ578" s="108"/>
      <c r="OYK578" s="108"/>
      <c r="OYL578" s="108"/>
      <c r="OYM578" s="108"/>
      <c r="OYN578" s="108"/>
      <c r="OYO578" s="108"/>
      <c r="OYP578" s="108"/>
      <c r="OYQ578" s="108"/>
      <c r="OYR578" s="108"/>
      <c r="OYS578" s="108"/>
      <c r="OYT578" s="108"/>
      <c r="OYU578" s="108"/>
      <c r="OYV578" s="108"/>
      <c r="OYW578" s="108"/>
      <c r="OYX578" s="108"/>
      <c r="OYY578" s="108"/>
      <c r="OYZ578" s="108"/>
      <c r="OZA578" s="108"/>
      <c r="OZB578" s="108"/>
      <c r="OZC578" s="108"/>
      <c r="OZD578" s="108"/>
      <c r="OZE578" s="108"/>
      <c r="OZF578" s="108"/>
      <c r="OZG578" s="108"/>
      <c r="OZH578" s="108"/>
      <c r="OZI578" s="108"/>
      <c r="OZJ578" s="108"/>
      <c r="OZK578" s="108"/>
      <c r="OZL578" s="108"/>
      <c r="OZM578" s="108"/>
      <c r="OZN578" s="108"/>
      <c r="OZO578" s="108"/>
      <c r="OZP578" s="108"/>
      <c r="OZQ578" s="108"/>
      <c r="OZR578" s="108"/>
      <c r="OZS578" s="108"/>
      <c r="OZT578" s="108"/>
      <c r="OZU578" s="108"/>
      <c r="OZV578" s="108"/>
      <c r="OZW578" s="108"/>
      <c r="OZX578" s="108"/>
      <c r="OZY578" s="108"/>
      <c r="OZZ578" s="108"/>
      <c r="PAA578" s="108"/>
      <c r="PAB578" s="108"/>
      <c r="PAC578" s="108"/>
      <c r="PAD578" s="108"/>
      <c r="PAE578" s="108"/>
      <c r="PAF578" s="108"/>
      <c r="PAG578" s="108"/>
      <c r="PAH578" s="108"/>
      <c r="PAI578" s="108"/>
      <c r="PAJ578" s="108"/>
      <c r="PAK578" s="108"/>
      <c r="PAL578" s="108"/>
      <c r="PAM578" s="108"/>
      <c r="PAN578" s="108"/>
      <c r="PAO578" s="108"/>
      <c r="PAP578" s="108"/>
      <c r="PAQ578" s="108"/>
      <c r="PAR578" s="108"/>
      <c r="PAS578" s="108"/>
      <c r="PAT578" s="108"/>
      <c r="PAU578" s="108"/>
      <c r="PAV578" s="108"/>
      <c r="PAW578" s="108"/>
      <c r="PAX578" s="108"/>
      <c r="PAY578" s="108"/>
      <c r="PAZ578" s="108"/>
      <c r="PBA578" s="108"/>
      <c r="PBB578" s="108"/>
      <c r="PBC578" s="108"/>
      <c r="PBD578" s="108"/>
      <c r="PBE578" s="108"/>
      <c r="PBF578" s="108"/>
      <c r="PBG578" s="108"/>
      <c r="PBH578" s="108"/>
      <c r="PBI578" s="108"/>
      <c r="PBJ578" s="108"/>
      <c r="PBK578" s="108"/>
      <c r="PBL578" s="108"/>
      <c r="PBM578" s="108"/>
      <c r="PBN578" s="108"/>
      <c r="PBO578" s="108"/>
      <c r="PBP578" s="108"/>
      <c r="PBQ578" s="108"/>
      <c r="PBR578" s="108"/>
      <c r="PBS578" s="108"/>
      <c r="PBT578" s="108"/>
      <c r="PBU578" s="108"/>
      <c r="PBV578" s="108"/>
      <c r="PBW578" s="108"/>
      <c r="PBX578" s="108"/>
      <c r="PBY578" s="108"/>
      <c r="PBZ578" s="108"/>
      <c r="PCA578" s="108"/>
      <c r="PCB578" s="108"/>
      <c r="PCC578" s="108"/>
      <c r="PCD578" s="108"/>
      <c r="PCE578" s="108"/>
      <c r="PCF578" s="108"/>
      <c r="PCG578" s="108"/>
      <c r="PCH578" s="108"/>
      <c r="PCI578" s="108"/>
      <c r="PCJ578" s="108"/>
      <c r="PCK578" s="108"/>
      <c r="PCL578" s="108"/>
      <c r="PCM578" s="108"/>
      <c r="PCN578" s="108"/>
      <c r="PCO578" s="108"/>
      <c r="PCP578" s="108"/>
      <c r="PCQ578" s="108"/>
      <c r="PCR578" s="108"/>
      <c r="PCS578" s="108"/>
      <c r="PCT578" s="108"/>
      <c r="PCU578" s="108"/>
      <c r="PCV578" s="108"/>
      <c r="PCW578" s="108"/>
      <c r="PCX578" s="108"/>
      <c r="PCY578" s="108"/>
      <c r="PCZ578" s="108"/>
      <c r="PDA578" s="108"/>
      <c r="PDB578" s="108"/>
      <c r="PDC578" s="108"/>
      <c r="PDD578" s="108"/>
      <c r="PDE578" s="108"/>
      <c r="PDF578" s="108"/>
      <c r="PDG578" s="108"/>
      <c r="PDH578" s="108"/>
      <c r="PDI578" s="108"/>
      <c r="PDJ578" s="108"/>
      <c r="PDK578" s="108"/>
      <c r="PDL578" s="108"/>
      <c r="PDM578" s="108"/>
      <c r="PDN578" s="108"/>
      <c r="PDO578" s="108"/>
      <c r="PDP578" s="108"/>
      <c r="PDQ578" s="108"/>
      <c r="PDR578" s="108"/>
      <c r="PDS578" s="108"/>
      <c r="PDT578" s="108"/>
      <c r="PDU578" s="108"/>
      <c r="PDV578" s="108"/>
      <c r="PDW578" s="108"/>
      <c r="PDX578" s="108"/>
      <c r="PDY578" s="108"/>
      <c r="PDZ578" s="108"/>
      <c r="PEA578" s="108"/>
      <c r="PEB578" s="108"/>
      <c r="PEC578" s="108"/>
      <c r="PED578" s="108"/>
      <c r="PEE578" s="108"/>
      <c r="PEF578" s="108"/>
      <c r="PEG578" s="108"/>
      <c r="PEH578" s="108"/>
      <c r="PEI578" s="108"/>
      <c r="PEJ578" s="108"/>
      <c r="PEK578" s="108"/>
      <c r="PEL578" s="108"/>
      <c r="PEM578" s="108"/>
      <c r="PEN578" s="108"/>
      <c r="PEO578" s="108"/>
      <c r="PEP578" s="108"/>
      <c r="PEQ578" s="108"/>
      <c r="PER578" s="108"/>
      <c r="PES578" s="108"/>
      <c r="PET578" s="108"/>
      <c r="PEU578" s="108"/>
      <c r="PEV578" s="108"/>
      <c r="PEW578" s="108"/>
      <c r="PEX578" s="108"/>
      <c r="PEY578" s="108"/>
      <c r="PEZ578" s="108"/>
      <c r="PFA578" s="108"/>
      <c r="PFB578" s="108"/>
      <c r="PFC578" s="108"/>
      <c r="PFD578" s="108"/>
      <c r="PFE578" s="108"/>
      <c r="PFF578" s="108"/>
      <c r="PFG578" s="108"/>
      <c r="PFH578" s="108"/>
      <c r="PFI578" s="108"/>
      <c r="PFJ578" s="108"/>
      <c r="PFK578" s="108"/>
      <c r="PFL578" s="108"/>
      <c r="PFM578" s="108"/>
      <c r="PFN578" s="108"/>
      <c r="PFO578" s="108"/>
      <c r="PFP578" s="108"/>
      <c r="PFQ578" s="108"/>
      <c r="PFR578" s="108"/>
      <c r="PFS578" s="108"/>
      <c r="PFT578" s="108"/>
      <c r="PFU578" s="108"/>
      <c r="PFV578" s="108"/>
      <c r="PFW578" s="108"/>
      <c r="PFX578" s="108"/>
      <c r="PFY578" s="108"/>
      <c r="PFZ578" s="108"/>
      <c r="PGA578" s="108"/>
      <c r="PGB578" s="108"/>
      <c r="PGC578" s="108"/>
      <c r="PGD578" s="108"/>
      <c r="PGE578" s="108"/>
      <c r="PGF578" s="108"/>
      <c r="PGG578" s="108"/>
      <c r="PGH578" s="108"/>
      <c r="PGI578" s="108"/>
      <c r="PGJ578" s="108"/>
      <c r="PGK578" s="108"/>
      <c r="PGL578" s="108"/>
      <c r="PGM578" s="108"/>
      <c r="PGN578" s="108"/>
      <c r="PGO578" s="108"/>
      <c r="PGP578" s="108"/>
      <c r="PGQ578" s="108"/>
      <c r="PGR578" s="108"/>
      <c r="PGS578" s="108"/>
      <c r="PGT578" s="108"/>
      <c r="PGU578" s="108"/>
      <c r="PGV578" s="108"/>
      <c r="PGW578" s="108"/>
      <c r="PGX578" s="108"/>
      <c r="PGY578" s="108"/>
      <c r="PGZ578" s="108"/>
      <c r="PHA578" s="108"/>
      <c r="PHB578" s="108"/>
      <c r="PHC578" s="108"/>
      <c r="PHD578" s="108"/>
      <c r="PHE578" s="108"/>
      <c r="PHF578" s="108"/>
      <c r="PHG578" s="108"/>
      <c r="PHH578" s="108"/>
      <c r="PHI578" s="108"/>
      <c r="PHJ578" s="108"/>
      <c r="PHK578" s="108"/>
      <c r="PHL578" s="108"/>
      <c r="PHM578" s="108"/>
      <c r="PHN578" s="108"/>
      <c r="PHO578" s="108"/>
      <c r="PHP578" s="108"/>
      <c r="PHQ578" s="108"/>
      <c r="PHR578" s="108"/>
      <c r="PHS578" s="108"/>
      <c r="PHT578" s="108"/>
      <c r="PHU578" s="108"/>
      <c r="PHV578" s="108"/>
      <c r="PHW578" s="108"/>
      <c r="PHX578" s="108"/>
      <c r="PHY578" s="108"/>
      <c r="PHZ578" s="108"/>
      <c r="PIA578" s="108"/>
      <c r="PIB578" s="108"/>
      <c r="PIC578" s="108"/>
      <c r="PID578" s="108"/>
      <c r="PIE578" s="108"/>
      <c r="PIF578" s="108"/>
      <c r="PIG578" s="108"/>
      <c r="PIH578" s="108"/>
      <c r="PII578" s="108"/>
      <c r="PIJ578" s="108"/>
      <c r="PIK578" s="108"/>
      <c r="PIL578" s="108"/>
      <c r="PIM578" s="108"/>
      <c r="PIN578" s="108"/>
      <c r="PIO578" s="108"/>
      <c r="PIP578" s="108"/>
      <c r="PIQ578" s="108"/>
      <c r="PIR578" s="108"/>
      <c r="PIS578" s="108"/>
      <c r="PIT578" s="108"/>
      <c r="PIU578" s="108"/>
      <c r="PIV578" s="108"/>
      <c r="PIW578" s="108"/>
      <c r="PIX578" s="108"/>
      <c r="PIY578" s="108"/>
      <c r="PIZ578" s="108"/>
      <c r="PJA578" s="108"/>
      <c r="PJB578" s="108"/>
      <c r="PJC578" s="108"/>
      <c r="PJD578" s="108"/>
      <c r="PJE578" s="108"/>
      <c r="PJF578" s="108"/>
      <c r="PJG578" s="108"/>
      <c r="PJH578" s="108"/>
      <c r="PJI578" s="108"/>
      <c r="PJJ578" s="108"/>
      <c r="PJK578" s="108"/>
      <c r="PJL578" s="108"/>
      <c r="PJM578" s="108"/>
      <c r="PJN578" s="108"/>
      <c r="PJO578" s="108"/>
      <c r="PJP578" s="108"/>
      <c r="PJQ578" s="108"/>
      <c r="PJR578" s="108"/>
      <c r="PJS578" s="108"/>
      <c r="PJT578" s="108"/>
      <c r="PJU578" s="108"/>
      <c r="PJV578" s="108"/>
      <c r="PJW578" s="108"/>
      <c r="PJX578" s="108"/>
      <c r="PJY578" s="108"/>
      <c r="PJZ578" s="108"/>
      <c r="PKA578" s="108"/>
      <c r="PKB578" s="108"/>
      <c r="PKC578" s="108"/>
      <c r="PKD578" s="108"/>
      <c r="PKE578" s="108"/>
      <c r="PKF578" s="108"/>
      <c r="PKG578" s="108"/>
      <c r="PKH578" s="108"/>
      <c r="PKI578" s="108"/>
      <c r="PKJ578" s="108"/>
      <c r="PKK578" s="108"/>
      <c r="PKL578" s="108"/>
      <c r="PKM578" s="108"/>
      <c r="PKN578" s="108"/>
      <c r="PKO578" s="108"/>
      <c r="PKP578" s="108"/>
      <c r="PKQ578" s="108"/>
      <c r="PKR578" s="108"/>
      <c r="PKS578" s="108"/>
      <c r="PKT578" s="108"/>
      <c r="PKU578" s="108"/>
      <c r="PKV578" s="108"/>
      <c r="PKW578" s="108"/>
      <c r="PKX578" s="108"/>
      <c r="PKY578" s="108"/>
      <c r="PKZ578" s="108"/>
      <c r="PLA578" s="108"/>
      <c r="PLB578" s="108"/>
      <c r="PLC578" s="108"/>
      <c r="PLD578" s="108"/>
      <c r="PLE578" s="108"/>
      <c r="PLF578" s="108"/>
      <c r="PLG578" s="108"/>
      <c r="PLH578" s="108"/>
      <c r="PLI578" s="108"/>
      <c r="PLJ578" s="108"/>
      <c r="PLK578" s="108"/>
      <c r="PLL578" s="108"/>
      <c r="PLM578" s="108"/>
      <c r="PLN578" s="108"/>
      <c r="PLO578" s="108"/>
      <c r="PLP578" s="108"/>
      <c r="PLQ578" s="108"/>
      <c r="PLR578" s="108"/>
      <c r="PLS578" s="108"/>
      <c r="PLT578" s="108"/>
      <c r="PLU578" s="108"/>
      <c r="PLV578" s="108"/>
      <c r="PLW578" s="108"/>
      <c r="PLX578" s="108"/>
      <c r="PLY578" s="108"/>
      <c r="PLZ578" s="108"/>
      <c r="PMA578" s="108"/>
      <c r="PMB578" s="108"/>
      <c r="PMC578" s="108"/>
      <c r="PMD578" s="108"/>
      <c r="PME578" s="108"/>
      <c r="PMF578" s="108"/>
      <c r="PMG578" s="108"/>
      <c r="PMH578" s="108"/>
      <c r="PMI578" s="108"/>
      <c r="PMJ578" s="108"/>
      <c r="PMK578" s="108"/>
      <c r="PML578" s="108"/>
      <c r="PMM578" s="108"/>
      <c r="PMN578" s="108"/>
      <c r="PMO578" s="108"/>
      <c r="PMP578" s="108"/>
      <c r="PMQ578" s="108"/>
      <c r="PMR578" s="108"/>
      <c r="PMS578" s="108"/>
      <c r="PMT578" s="108"/>
      <c r="PMU578" s="108"/>
      <c r="PMV578" s="108"/>
      <c r="PMW578" s="108"/>
      <c r="PMX578" s="108"/>
      <c r="PMY578" s="108"/>
      <c r="PMZ578" s="108"/>
      <c r="PNA578" s="108"/>
      <c r="PNB578" s="108"/>
      <c r="PNC578" s="108"/>
      <c r="PND578" s="108"/>
      <c r="PNE578" s="108"/>
      <c r="PNF578" s="108"/>
      <c r="PNG578" s="108"/>
      <c r="PNH578" s="108"/>
      <c r="PNI578" s="108"/>
      <c r="PNJ578" s="108"/>
      <c r="PNK578" s="108"/>
      <c r="PNL578" s="108"/>
      <c r="PNM578" s="108"/>
      <c r="PNN578" s="108"/>
      <c r="PNO578" s="108"/>
      <c r="PNP578" s="108"/>
      <c r="PNQ578" s="108"/>
      <c r="PNR578" s="108"/>
      <c r="PNS578" s="108"/>
      <c r="PNT578" s="108"/>
      <c r="PNU578" s="108"/>
      <c r="PNV578" s="108"/>
      <c r="PNW578" s="108"/>
      <c r="PNX578" s="108"/>
      <c r="PNY578" s="108"/>
      <c r="PNZ578" s="108"/>
      <c r="POA578" s="108"/>
      <c r="POB578" s="108"/>
      <c r="POC578" s="108"/>
      <c r="POD578" s="108"/>
      <c r="POE578" s="108"/>
      <c r="POF578" s="108"/>
      <c r="POG578" s="108"/>
      <c r="POH578" s="108"/>
      <c r="POI578" s="108"/>
      <c r="POJ578" s="108"/>
      <c r="POK578" s="108"/>
      <c r="POL578" s="108"/>
      <c r="POM578" s="108"/>
      <c r="PON578" s="108"/>
      <c r="POO578" s="108"/>
      <c r="POP578" s="108"/>
      <c r="POQ578" s="108"/>
      <c r="POR578" s="108"/>
      <c r="POS578" s="108"/>
      <c r="POT578" s="108"/>
      <c r="POU578" s="108"/>
      <c r="POV578" s="108"/>
      <c r="POW578" s="108"/>
      <c r="POX578" s="108"/>
      <c r="POY578" s="108"/>
      <c r="POZ578" s="108"/>
      <c r="PPA578" s="108"/>
      <c r="PPB578" s="108"/>
      <c r="PPC578" s="108"/>
      <c r="PPD578" s="108"/>
      <c r="PPE578" s="108"/>
      <c r="PPF578" s="108"/>
      <c r="PPG578" s="108"/>
      <c r="PPH578" s="108"/>
      <c r="PPI578" s="108"/>
      <c r="PPJ578" s="108"/>
      <c r="PPK578" s="108"/>
      <c r="PPL578" s="108"/>
      <c r="PPM578" s="108"/>
      <c r="PPN578" s="108"/>
      <c r="PPO578" s="108"/>
      <c r="PPP578" s="108"/>
      <c r="PPQ578" s="108"/>
      <c r="PPR578" s="108"/>
      <c r="PPS578" s="108"/>
      <c r="PPT578" s="108"/>
      <c r="PPU578" s="108"/>
      <c r="PPV578" s="108"/>
      <c r="PPW578" s="108"/>
      <c r="PPX578" s="108"/>
      <c r="PPY578" s="108"/>
      <c r="PPZ578" s="108"/>
      <c r="PQA578" s="108"/>
      <c r="PQB578" s="108"/>
      <c r="PQC578" s="108"/>
      <c r="PQD578" s="108"/>
      <c r="PQE578" s="108"/>
      <c r="PQF578" s="108"/>
      <c r="PQG578" s="108"/>
      <c r="PQH578" s="108"/>
      <c r="PQI578" s="108"/>
      <c r="PQJ578" s="108"/>
      <c r="PQK578" s="108"/>
      <c r="PQL578" s="108"/>
      <c r="PQM578" s="108"/>
      <c r="PQN578" s="108"/>
      <c r="PQO578" s="108"/>
      <c r="PQP578" s="108"/>
      <c r="PQQ578" s="108"/>
      <c r="PQR578" s="108"/>
      <c r="PQS578" s="108"/>
      <c r="PQT578" s="108"/>
      <c r="PQU578" s="108"/>
      <c r="PQV578" s="108"/>
      <c r="PQW578" s="108"/>
      <c r="PQX578" s="108"/>
      <c r="PQY578" s="108"/>
      <c r="PQZ578" s="108"/>
      <c r="PRA578" s="108"/>
      <c r="PRB578" s="108"/>
      <c r="PRC578" s="108"/>
      <c r="PRD578" s="108"/>
      <c r="PRE578" s="108"/>
      <c r="PRF578" s="108"/>
      <c r="PRG578" s="108"/>
      <c r="PRH578" s="108"/>
      <c r="PRI578" s="108"/>
      <c r="PRJ578" s="108"/>
      <c r="PRK578" s="108"/>
      <c r="PRL578" s="108"/>
      <c r="PRM578" s="108"/>
      <c r="PRN578" s="108"/>
      <c r="PRO578" s="108"/>
      <c r="PRP578" s="108"/>
      <c r="PRQ578" s="108"/>
      <c r="PRR578" s="108"/>
      <c r="PRS578" s="108"/>
      <c r="PRT578" s="108"/>
      <c r="PRU578" s="108"/>
      <c r="PRV578" s="108"/>
      <c r="PRW578" s="108"/>
      <c r="PRX578" s="108"/>
      <c r="PRY578" s="108"/>
      <c r="PRZ578" s="108"/>
      <c r="PSA578" s="108"/>
      <c r="PSB578" s="108"/>
      <c r="PSC578" s="108"/>
      <c r="PSD578" s="108"/>
      <c r="PSE578" s="108"/>
      <c r="PSF578" s="108"/>
      <c r="PSG578" s="108"/>
      <c r="PSH578" s="108"/>
      <c r="PSI578" s="108"/>
      <c r="PSJ578" s="108"/>
      <c r="PSK578" s="108"/>
      <c r="PSL578" s="108"/>
      <c r="PSM578" s="108"/>
      <c r="PSN578" s="108"/>
      <c r="PSO578" s="108"/>
      <c r="PSP578" s="108"/>
      <c r="PSQ578" s="108"/>
      <c r="PSR578" s="108"/>
      <c r="PSS578" s="108"/>
      <c r="PST578" s="108"/>
      <c r="PSU578" s="108"/>
      <c r="PSV578" s="108"/>
      <c r="PSW578" s="108"/>
      <c r="PSX578" s="108"/>
      <c r="PSY578" s="108"/>
      <c r="PSZ578" s="108"/>
      <c r="PTA578" s="108"/>
      <c r="PTB578" s="108"/>
      <c r="PTC578" s="108"/>
      <c r="PTD578" s="108"/>
      <c r="PTE578" s="108"/>
      <c r="PTF578" s="108"/>
      <c r="PTG578" s="108"/>
      <c r="PTH578" s="108"/>
      <c r="PTI578" s="108"/>
      <c r="PTJ578" s="108"/>
      <c r="PTK578" s="108"/>
      <c r="PTL578" s="108"/>
      <c r="PTM578" s="108"/>
      <c r="PTN578" s="108"/>
      <c r="PTO578" s="108"/>
      <c r="PTP578" s="108"/>
      <c r="PTQ578" s="108"/>
      <c r="PTR578" s="108"/>
      <c r="PTS578" s="108"/>
      <c r="PTT578" s="108"/>
      <c r="PTU578" s="108"/>
      <c r="PTV578" s="108"/>
      <c r="PTW578" s="108"/>
      <c r="PTX578" s="108"/>
      <c r="PTY578" s="108"/>
      <c r="PTZ578" s="108"/>
      <c r="PUA578" s="108"/>
      <c r="PUB578" s="108"/>
      <c r="PUC578" s="108"/>
      <c r="PUD578" s="108"/>
      <c r="PUE578" s="108"/>
      <c r="PUF578" s="108"/>
      <c r="PUG578" s="108"/>
      <c r="PUH578" s="108"/>
      <c r="PUI578" s="108"/>
      <c r="PUJ578" s="108"/>
      <c r="PUK578" s="108"/>
      <c r="PUL578" s="108"/>
      <c r="PUM578" s="108"/>
      <c r="PUN578" s="108"/>
      <c r="PUO578" s="108"/>
      <c r="PUP578" s="108"/>
      <c r="PUQ578" s="108"/>
      <c r="PUR578" s="108"/>
      <c r="PUS578" s="108"/>
      <c r="PUT578" s="108"/>
      <c r="PUU578" s="108"/>
      <c r="PUV578" s="108"/>
      <c r="PUW578" s="108"/>
      <c r="PUX578" s="108"/>
      <c r="PUY578" s="108"/>
      <c r="PUZ578" s="108"/>
      <c r="PVA578" s="108"/>
      <c r="PVB578" s="108"/>
      <c r="PVC578" s="108"/>
      <c r="PVD578" s="108"/>
      <c r="PVE578" s="108"/>
      <c r="PVF578" s="108"/>
      <c r="PVG578" s="108"/>
      <c r="PVH578" s="108"/>
      <c r="PVI578" s="108"/>
      <c r="PVJ578" s="108"/>
      <c r="PVK578" s="108"/>
      <c r="PVL578" s="108"/>
      <c r="PVM578" s="108"/>
      <c r="PVN578" s="108"/>
      <c r="PVO578" s="108"/>
      <c r="PVP578" s="108"/>
      <c r="PVQ578" s="108"/>
      <c r="PVR578" s="108"/>
      <c r="PVS578" s="108"/>
      <c r="PVT578" s="108"/>
      <c r="PVU578" s="108"/>
      <c r="PVV578" s="108"/>
      <c r="PVW578" s="108"/>
      <c r="PVX578" s="108"/>
      <c r="PVY578" s="108"/>
      <c r="PVZ578" s="108"/>
      <c r="PWA578" s="108"/>
      <c r="PWB578" s="108"/>
      <c r="PWC578" s="108"/>
      <c r="PWD578" s="108"/>
      <c r="PWE578" s="108"/>
      <c r="PWF578" s="108"/>
      <c r="PWG578" s="108"/>
      <c r="PWH578" s="108"/>
      <c r="PWI578" s="108"/>
      <c r="PWJ578" s="108"/>
      <c r="PWK578" s="108"/>
      <c r="PWL578" s="108"/>
      <c r="PWM578" s="108"/>
      <c r="PWN578" s="108"/>
      <c r="PWO578" s="108"/>
      <c r="PWP578" s="108"/>
      <c r="PWQ578" s="108"/>
      <c r="PWR578" s="108"/>
      <c r="PWS578" s="108"/>
      <c r="PWT578" s="108"/>
      <c r="PWU578" s="108"/>
      <c r="PWV578" s="108"/>
      <c r="PWW578" s="108"/>
      <c r="PWX578" s="108"/>
      <c r="PWY578" s="108"/>
      <c r="PWZ578" s="108"/>
      <c r="PXA578" s="108"/>
      <c r="PXB578" s="108"/>
      <c r="PXC578" s="108"/>
      <c r="PXD578" s="108"/>
      <c r="PXE578" s="108"/>
      <c r="PXF578" s="108"/>
      <c r="PXG578" s="108"/>
      <c r="PXH578" s="108"/>
      <c r="PXI578" s="108"/>
      <c r="PXJ578" s="108"/>
      <c r="PXK578" s="108"/>
      <c r="PXL578" s="108"/>
      <c r="PXM578" s="108"/>
      <c r="PXN578" s="108"/>
      <c r="PXO578" s="108"/>
      <c r="PXP578" s="108"/>
      <c r="PXQ578" s="108"/>
      <c r="PXR578" s="108"/>
      <c r="PXS578" s="108"/>
      <c r="PXT578" s="108"/>
      <c r="PXU578" s="108"/>
      <c r="PXV578" s="108"/>
      <c r="PXW578" s="108"/>
      <c r="PXX578" s="108"/>
      <c r="PXY578" s="108"/>
      <c r="PXZ578" s="108"/>
      <c r="PYA578" s="108"/>
      <c r="PYB578" s="108"/>
      <c r="PYC578" s="108"/>
      <c r="PYD578" s="108"/>
      <c r="PYE578" s="108"/>
      <c r="PYF578" s="108"/>
      <c r="PYG578" s="108"/>
      <c r="PYH578" s="108"/>
      <c r="PYI578" s="108"/>
      <c r="PYJ578" s="108"/>
      <c r="PYK578" s="108"/>
      <c r="PYL578" s="108"/>
      <c r="PYM578" s="108"/>
      <c r="PYN578" s="108"/>
      <c r="PYO578" s="108"/>
      <c r="PYP578" s="108"/>
      <c r="PYQ578" s="108"/>
      <c r="PYR578" s="108"/>
      <c r="PYS578" s="108"/>
      <c r="PYT578" s="108"/>
      <c r="PYU578" s="108"/>
      <c r="PYV578" s="108"/>
      <c r="PYW578" s="108"/>
      <c r="PYX578" s="108"/>
      <c r="PYY578" s="108"/>
      <c r="PYZ578" s="108"/>
      <c r="PZA578" s="108"/>
      <c r="PZB578" s="108"/>
      <c r="PZC578" s="108"/>
      <c r="PZD578" s="108"/>
      <c r="PZE578" s="108"/>
      <c r="PZF578" s="108"/>
      <c r="PZG578" s="108"/>
      <c r="PZH578" s="108"/>
      <c r="PZI578" s="108"/>
      <c r="PZJ578" s="108"/>
      <c r="PZK578" s="108"/>
      <c r="PZL578" s="108"/>
      <c r="PZM578" s="108"/>
      <c r="PZN578" s="108"/>
      <c r="PZO578" s="108"/>
      <c r="PZP578" s="108"/>
      <c r="PZQ578" s="108"/>
      <c r="PZR578" s="108"/>
      <c r="PZS578" s="108"/>
      <c r="PZT578" s="108"/>
      <c r="PZU578" s="108"/>
      <c r="PZV578" s="108"/>
      <c r="PZW578" s="108"/>
      <c r="PZX578" s="108"/>
      <c r="PZY578" s="108"/>
      <c r="PZZ578" s="108"/>
      <c r="QAA578" s="108"/>
      <c r="QAB578" s="108"/>
      <c r="QAC578" s="108"/>
      <c r="QAD578" s="108"/>
      <c r="QAE578" s="108"/>
      <c r="QAF578" s="108"/>
      <c r="QAG578" s="108"/>
      <c r="QAH578" s="108"/>
      <c r="QAI578" s="108"/>
      <c r="QAJ578" s="108"/>
      <c r="QAK578" s="108"/>
      <c r="QAL578" s="108"/>
      <c r="QAM578" s="108"/>
      <c r="QAN578" s="108"/>
      <c r="QAO578" s="108"/>
      <c r="QAP578" s="108"/>
      <c r="QAQ578" s="108"/>
      <c r="QAR578" s="108"/>
      <c r="QAS578" s="108"/>
      <c r="QAT578" s="108"/>
      <c r="QAU578" s="108"/>
      <c r="QAV578" s="108"/>
      <c r="QAW578" s="108"/>
      <c r="QAX578" s="108"/>
      <c r="QAY578" s="108"/>
      <c r="QAZ578" s="108"/>
      <c r="QBA578" s="108"/>
      <c r="QBB578" s="108"/>
      <c r="QBC578" s="108"/>
      <c r="QBD578" s="108"/>
      <c r="QBE578" s="108"/>
      <c r="QBF578" s="108"/>
      <c r="QBG578" s="108"/>
      <c r="QBH578" s="108"/>
      <c r="QBI578" s="108"/>
      <c r="QBJ578" s="108"/>
      <c r="QBK578" s="108"/>
      <c r="QBL578" s="108"/>
      <c r="QBM578" s="108"/>
      <c r="QBN578" s="108"/>
      <c r="QBO578" s="108"/>
      <c r="QBP578" s="108"/>
      <c r="QBQ578" s="108"/>
      <c r="QBR578" s="108"/>
      <c r="QBS578" s="108"/>
      <c r="QBT578" s="108"/>
      <c r="QBU578" s="108"/>
      <c r="QBV578" s="108"/>
      <c r="QBW578" s="108"/>
      <c r="QBX578" s="108"/>
      <c r="QBY578" s="108"/>
      <c r="QBZ578" s="108"/>
      <c r="QCA578" s="108"/>
      <c r="QCB578" s="108"/>
      <c r="QCC578" s="108"/>
      <c r="QCD578" s="108"/>
      <c r="QCE578" s="108"/>
      <c r="QCF578" s="108"/>
      <c r="QCG578" s="108"/>
      <c r="QCH578" s="108"/>
      <c r="QCI578" s="108"/>
      <c r="QCJ578" s="108"/>
      <c r="QCK578" s="108"/>
      <c r="QCL578" s="108"/>
      <c r="QCM578" s="108"/>
      <c r="QCN578" s="108"/>
      <c r="QCO578" s="108"/>
      <c r="QCP578" s="108"/>
      <c r="QCQ578" s="108"/>
      <c r="QCR578" s="108"/>
      <c r="QCS578" s="108"/>
      <c r="QCT578" s="108"/>
      <c r="QCU578" s="108"/>
      <c r="QCV578" s="108"/>
      <c r="QCW578" s="108"/>
      <c r="QCX578" s="108"/>
      <c r="QCY578" s="108"/>
      <c r="QCZ578" s="108"/>
      <c r="QDA578" s="108"/>
      <c r="QDB578" s="108"/>
      <c r="QDC578" s="108"/>
      <c r="QDD578" s="108"/>
      <c r="QDE578" s="108"/>
      <c r="QDF578" s="108"/>
      <c r="QDG578" s="108"/>
      <c r="QDH578" s="108"/>
      <c r="QDI578" s="108"/>
      <c r="QDJ578" s="108"/>
      <c r="QDK578" s="108"/>
      <c r="QDL578" s="108"/>
      <c r="QDM578" s="108"/>
      <c r="QDN578" s="108"/>
      <c r="QDO578" s="108"/>
      <c r="QDP578" s="108"/>
      <c r="QDQ578" s="108"/>
      <c r="QDR578" s="108"/>
      <c r="QDS578" s="108"/>
      <c r="QDT578" s="108"/>
      <c r="QDU578" s="108"/>
      <c r="QDV578" s="108"/>
      <c r="QDW578" s="108"/>
      <c r="QDX578" s="108"/>
      <c r="QDY578" s="108"/>
      <c r="QDZ578" s="108"/>
      <c r="QEA578" s="108"/>
      <c r="QEB578" s="108"/>
      <c r="QEC578" s="108"/>
      <c r="QED578" s="108"/>
      <c r="QEE578" s="108"/>
      <c r="QEF578" s="108"/>
      <c r="QEG578" s="108"/>
      <c r="QEH578" s="108"/>
      <c r="QEI578" s="108"/>
      <c r="QEJ578" s="108"/>
      <c r="QEK578" s="108"/>
      <c r="QEL578" s="108"/>
      <c r="QEM578" s="108"/>
      <c r="QEN578" s="108"/>
      <c r="QEO578" s="108"/>
      <c r="QEP578" s="108"/>
      <c r="QEQ578" s="108"/>
      <c r="QER578" s="108"/>
      <c r="QES578" s="108"/>
      <c r="QET578" s="108"/>
      <c r="QEU578" s="108"/>
      <c r="QEV578" s="108"/>
      <c r="QEW578" s="108"/>
      <c r="QEX578" s="108"/>
      <c r="QEY578" s="108"/>
      <c r="QEZ578" s="108"/>
      <c r="QFA578" s="108"/>
      <c r="QFB578" s="108"/>
      <c r="QFC578" s="108"/>
      <c r="QFD578" s="108"/>
      <c r="QFE578" s="108"/>
      <c r="QFF578" s="108"/>
      <c r="QFG578" s="108"/>
      <c r="QFH578" s="108"/>
      <c r="QFI578" s="108"/>
      <c r="QFJ578" s="108"/>
      <c r="QFK578" s="108"/>
      <c r="QFL578" s="108"/>
      <c r="QFM578" s="108"/>
      <c r="QFN578" s="108"/>
      <c r="QFO578" s="108"/>
      <c r="QFP578" s="108"/>
      <c r="QFQ578" s="108"/>
      <c r="QFR578" s="108"/>
      <c r="QFS578" s="108"/>
      <c r="QFT578" s="108"/>
      <c r="QFU578" s="108"/>
      <c r="QFV578" s="108"/>
      <c r="QFW578" s="108"/>
      <c r="QFX578" s="108"/>
      <c r="QFY578" s="108"/>
      <c r="QFZ578" s="108"/>
      <c r="QGA578" s="108"/>
      <c r="QGB578" s="108"/>
      <c r="QGC578" s="108"/>
      <c r="QGD578" s="108"/>
      <c r="QGE578" s="108"/>
      <c r="QGF578" s="108"/>
      <c r="QGG578" s="108"/>
      <c r="QGH578" s="108"/>
      <c r="QGI578" s="108"/>
      <c r="QGJ578" s="108"/>
      <c r="QGK578" s="108"/>
      <c r="QGL578" s="108"/>
      <c r="QGM578" s="108"/>
      <c r="QGN578" s="108"/>
      <c r="QGO578" s="108"/>
      <c r="QGP578" s="108"/>
      <c r="QGQ578" s="108"/>
      <c r="QGR578" s="108"/>
      <c r="QGS578" s="108"/>
      <c r="QGT578" s="108"/>
      <c r="QGU578" s="108"/>
      <c r="QGV578" s="108"/>
      <c r="QGW578" s="108"/>
      <c r="QGX578" s="108"/>
      <c r="QGY578" s="108"/>
      <c r="QGZ578" s="108"/>
      <c r="QHA578" s="108"/>
      <c r="QHB578" s="108"/>
      <c r="QHC578" s="108"/>
      <c r="QHD578" s="108"/>
      <c r="QHE578" s="108"/>
      <c r="QHF578" s="108"/>
      <c r="QHG578" s="108"/>
      <c r="QHH578" s="108"/>
      <c r="QHI578" s="108"/>
      <c r="QHJ578" s="108"/>
      <c r="QHK578" s="108"/>
      <c r="QHL578" s="108"/>
      <c r="QHM578" s="108"/>
      <c r="QHN578" s="108"/>
      <c r="QHO578" s="108"/>
      <c r="QHP578" s="108"/>
      <c r="QHQ578" s="108"/>
      <c r="QHR578" s="108"/>
      <c r="QHS578" s="108"/>
      <c r="QHT578" s="108"/>
      <c r="QHU578" s="108"/>
      <c r="QHV578" s="108"/>
      <c r="QHW578" s="108"/>
      <c r="QHX578" s="108"/>
      <c r="QHY578" s="108"/>
      <c r="QHZ578" s="108"/>
      <c r="QIA578" s="108"/>
      <c r="QIB578" s="108"/>
      <c r="QIC578" s="108"/>
      <c r="QID578" s="108"/>
      <c r="QIE578" s="108"/>
      <c r="QIF578" s="108"/>
      <c r="QIG578" s="108"/>
      <c r="QIH578" s="108"/>
      <c r="QII578" s="108"/>
      <c r="QIJ578" s="108"/>
      <c r="QIK578" s="108"/>
      <c r="QIL578" s="108"/>
      <c r="QIM578" s="108"/>
      <c r="QIN578" s="108"/>
      <c r="QIO578" s="108"/>
      <c r="QIP578" s="108"/>
      <c r="QIQ578" s="108"/>
      <c r="QIR578" s="108"/>
      <c r="QIS578" s="108"/>
      <c r="QIT578" s="108"/>
      <c r="QIU578" s="108"/>
      <c r="QIV578" s="108"/>
      <c r="QIW578" s="108"/>
      <c r="QIX578" s="108"/>
      <c r="QIY578" s="108"/>
      <c r="QIZ578" s="108"/>
      <c r="QJA578" s="108"/>
      <c r="QJB578" s="108"/>
      <c r="QJC578" s="108"/>
      <c r="QJD578" s="108"/>
      <c r="QJE578" s="108"/>
      <c r="QJF578" s="108"/>
      <c r="QJG578" s="108"/>
      <c r="QJH578" s="108"/>
      <c r="QJI578" s="108"/>
      <c r="QJJ578" s="108"/>
      <c r="QJK578" s="108"/>
      <c r="QJL578" s="108"/>
      <c r="QJM578" s="108"/>
      <c r="QJN578" s="108"/>
      <c r="QJO578" s="108"/>
      <c r="QJP578" s="108"/>
      <c r="QJQ578" s="108"/>
      <c r="QJR578" s="108"/>
      <c r="QJS578" s="108"/>
      <c r="QJT578" s="108"/>
      <c r="QJU578" s="108"/>
      <c r="QJV578" s="108"/>
      <c r="QJW578" s="108"/>
      <c r="QJX578" s="108"/>
      <c r="QJY578" s="108"/>
      <c r="QJZ578" s="108"/>
      <c r="QKA578" s="108"/>
      <c r="QKB578" s="108"/>
      <c r="QKC578" s="108"/>
      <c r="QKD578" s="108"/>
      <c r="QKE578" s="108"/>
      <c r="QKF578" s="108"/>
      <c r="QKG578" s="108"/>
      <c r="QKH578" s="108"/>
      <c r="QKI578" s="108"/>
      <c r="QKJ578" s="108"/>
      <c r="QKK578" s="108"/>
      <c r="QKL578" s="108"/>
      <c r="QKM578" s="108"/>
      <c r="QKN578" s="108"/>
      <c r="QKO578" s="108"/>
      <c r="QKP578" s="108"/>
      <c r="QKQ578" s="108"/>
      <c r="QKR578" s="108"/>
      <c r="QKS578" s="108"/>
      <c r="QKT578" s="108"/>
      <c r="QKU578" s="108"/>
      <c r="QKV578" s="108"/>
      <c r="QKW578" s="108"/>
      <c r="QKX578" s="108"/>
      <c r="QKY578" s="108"/>
      <c r="QKZ578" s="108"/>
      <c r="QLA578" s="108"/>
      <c r="QLB578" s="108"/>
      <c r="QLC578" s="108"/>
      <c r="QLD578" s="108"/>
      <c r="QLE578" s="108"/>
      <c r="QLF578" s="108"/>
      <c r="QLG578" s="108"/>
      <c r="QLH578" s="108"/>
      <c r="QLI578" s="108"/>
      <c r="QLJ578" s="108"/>
      <c r="QLK578" s="108"/>
      <c r="QLL578" s="108"/>
      <c r="QLM578" s="108"/>
      <c r="QLN578" s="108"/>
      <c r="QLO578" s="108"/>
      <c r="QLP578" s="108"/>
      <c r="QLQ578" s="108"/>
      <c r="QLR578" s="108"/>
      <c r="QLS578" s="108"/>
      <c r="QLT578" s="108"/>
      <c r="QLU578" s="108"/>
      <c r="QLV578" s="108"/>
      <c r="QLW578" s="108"/>
      <c r="QLX578" s="108"/>
      <c r="QLY578" s="108"/>
      <c r="QLZ578" s="108"/>
      <c r="QMA578" s="108"/>
      <c r="QMB578" s="108"/>
      <c r="QMC578" s="108"/>
      <c r="QMD578" s="108"/>
      <c r="QME578" s="108"/>
      <c r="QMF578" s="108"/>
      <c r="QMG578" s="108"/>
      <c r="QMH578" s="108"/>
      <c r="QMI578" s="108"/>
      <c r="QMJ578" s="108"/>
      <c r="QMK578" s="108"/>
      <c r="QML578" s="108"/>
      <c r="QMM578" s="108"/>
      <c r="QMN578" s="108"/>
      <c r="QMO578" s="108"/>
      <c r="QMP578" s="108"/>
      <c r="QMQ578" s="108"/>
      <c r="QMR578" s="108"/>
      <c r="QMS578" s="108"/>
      <c r="QMT578" s="108"/>
      <c r="QMU578" s="108"/>
      <c r="QMV578" s="108"/>
      <c r="QMW578" s="108"/>
      <c r="QMX578" s="108"/>
      <c r="QMY578" s="108"/>
      <c r="QMZ578" s="108"/>
      <c r="QNA578" s="108"/>
      <c r="QNB578" s="108"/>
      <c r="QNC578" s="108"/>
      <c r="QND578" s="108"/>
      <c r="QNE578" s="108"/>
      <c r="QNF578" s="108"/>
      <c r="QNG578" s="108"/>
      <c r="QNH578" s="108"/>
      <c r="QNI578" s="108"/>
      <c r="QNJ578" s="108"/>
      <c r="QNK578" s="108"/>
      <c r="QNL578" s="108"/>
      <c r="QNM578" s="108"/>
      <c r="QNN578" s="108"/>
      <c r="QNO578" s="108"/>
      <c r="QNP578" s="108"/>
      <c r="QNQ578" s="108"/>
      <c r="QNR578" s="108"/>
      <c r="QNS578" s="108"/>
      <c r="QNT578" s="108"/>
      <c r="QNU578" s="108"/>
      <c r="QNV578" s="108"/>
      <c r="QNW578" s="108"/>
      <c r="QNX578" s="108"/>
      <c r="QNY578" s="108"/>
      <c r="QNZ578" s="108"/>
      <c r="QOA578" s="108"/>
      <c r="QOB578" s="108"/>
      <c r="QOC578" s="108"/>
      <c r="QOD578" s="108"/>
      <c r="QOE578" s="108"/>
      <c r="QOF578" s="108"/>
      <c r="QOG578" s="108"/>
      <c r="QOH578" s="108"/>
      <c r="QOI578" s="108"/>
      <c r="QOJ578" s="108"/>
      <c r="QOK578" s="108"/>
      <c r="QOL578" s="108"/>
      <c r="QOM578" s="108"/>
      <c r="QON578" s="108"/>
      <c r="QOO578" s="108"/>
      <c r="QOP578" s="108"/>
      <c r="QOQ578" s="108"/>
      <c r="QOR578" s="108"/>
      <c r="QOS578" s="108"/>
      <c r="QOT578" s="108"/>
      <c r="QOU578" s="108"/>
      <c r="QOV578" s="108"/>
      <c r="QOW578" s="108"/>
      <c r="QOX578" s="108"/>
      <c r="QOY578" s="108"/>
      <c r="QOZ578" s="108"/>
      <c r="QPA578" s="108"/>
      <c r="QPB578" s="108"/>
      <c r="QPC578" s="108"/>
      <c r="QPD578" s="108"/>
      <c r="QPE578" s="108"/>
      <c r="QPF578" s="108"/>
      <c r="QPG578" s="108"/>
      <c r="QPH578" s="108"/>
      <c r="QPI578" s="108"/>
      <c r="QPJ578" s="108"/>
      <c r="QPK578" s="108"/>
      <c r="QPL578" s="108"/>
      <c r="QPM578" s="108"/>
      <c r="QPN578" s="108"/>
      <c r="QPO578" s="108"/>
      <c r="QPP578" s="108"/>
      <c r="QPQ578" s="108"/>
      <c r="QPR578" s="108"/>
      <c r="QPS578" s="108"/>
      <c r="QPT578" s="108"/>
      <c r="QPU578" s="108"/>
      <c r="QPV578" s="108"/>
      <c r="QPW578" s="108"/>
      <c r="QPX578" s="108"/>
      <c r="QPY578" s="108"/>
      <c r="QPZ578" s="108"/>
      <c r="QQA578" s="108"/>
      <c r="QQB578" s="108"/>
      <c r="QQC578" s="108"/>
      <c r="QQD578" s="108"/>
      <c r="QQE578" s="108"/>
      <c r="QQF578" s="108"/>
      <c r="QQG578" s="108"/>
      <c r="QQH578" s="108"/>
      <c r="QQI578" s="108"/>
      <c r="QQJ578" s="108"/>
      <c r="QQK578" s="108"/>
      <c r="QQL578" s="108"/>
      <c r="QQM578" s="108"/>
      <c r="QQN578" s="108"/>
      <c r="QQO578" s="108"/>
      <c r="QQP578" s="108"/>
      <c r="QQQ578" s="108"/>
      <c r="QQR578" s="108"/>
      <c r="QQS578" s="108"/>
      <c r="QQT578" s="108"/>
      <c r="QQU578" s="108"/>
      <c r="QQV578" s="108"/>
      <c r="QQW578" s="108"/>
      <c r="QQX578" s="108"/>
      <c r="QQY578" s="108"/>
      <c r="QQZ578" s="108"/>
      <c r="QRA578" s="108"/>
      <c r="QRB578" s="108"/>
      <c r="QRC578" s="108"/>
      <c r="QRD578" s="108"/>
      <c r="QRE578" s="108"/>
      <c r="QRF578" s="108"/>
      <c r="QRG578" s="108"/>
      <c r="QRH578" s="108"/>
      <c r="QRI578" s="108"/>
      <c r="QRJ578" s="108"/>
      <c r="QRK578" s="108"/>
      <c r="QRL578" s="108"/>
      <c r="QRM578" s="108"/>
      <c r="QRN578" s="108"/>
      <c r="QRO578" s="108"/>
      <c r="QRP578" s="108"/>
      <c r="QRQ578" s="108"/>
      <c r="QRR578" s="108"/>
      <c r="QRS578" s="108"/>
      <c r="QRT578" s="108"/>
      <c r="QRU578" s="108"/>
      <c r="QRV578" s="108"/>
      <c r="QRW578" s="108"/>
      <c r="QRX578" s="108"/>
      <c r="QRY578" s="108"/>
      <c r="QRZ578" s="108"/>
      <c r="QSA578" s="108"/>
      <c r="QSB578" s="108"/>
      <c r="QSC578" s="108"/>
      <c r="QSD578" s="108"/>
      <c r="QSE578" s="108"/>
      <c r="QSF578" s="108"/>
      <c r="QSG578" s="108"/>
      <c r="QSH578" s="108"/>
      <c r="QSI578" s="108"/>
      <c r="QSJ578" s="108"/>
      <c r="QSK578" s="108"/>
      <c r="QSL578" s="108"/>
      <c r="QSM578" s="108"/>
      <c r="QSN578" s="108"/>
      <c r="QSO578" s="108"/>
      <c r="QSP578" s="108"/>
      <c r="QSQ578" s="108"/>
      <c r="QSR578" s="108"/>
      <c r="QSS578" s="108"/>
      <c r="QST578" s="108"/>
      <c r="QSU578" s="108"/>
      <c r="QSV578" s="108"/>
      <c r="QSW578" s="108"/>
      <c r="QSX578" s="108"/>
      <c r="QSY578" s="108"/>
      <c r="QSZ578" s="108"/>
      <c r="QTA578" s="108"/>
      <c r="QTB578" s="108"/>
      <c r="QTC578" s="108"/>
      <c r="QTD578" s="108"/>
      <c r="QTE578" s="108"/>
      <c r="QTF578" s="108"/>
      <c r="QTG578" s="108"/>
      <c r="QTH578" s="108"/>
      <c r="QTI578" s="108"/>
      <c r="QTJ578" s="108"/>
      <c r="QTK578" s="108"/>
      <c r="QTL578" s="108"/>
      <c r="QTM578" s="108"/>
      <c r="QTN578" s="108"/>
      <c r="QTO578" s="108"/>
      <c r="QTP578" s="108"/>
      <c r="QTQ578" s="108"/>
      <c r="QTR578" s="108"/>
      <c r="QTS578" s="108"/>
      <c r="QTT578" s="108"/>
      <c r="QTU578" s="108"/>
      <c r="QTV578" s="108"/>
      <c r="QTW578" s="108"/>
      <c r="QTX578" s="108"/>
      <c r="QTY578" s="108"/>
      <c r="QTZ578" s="108"/>
      <c r="QUA578" s="108"/>
      <c r="QUB578" s="108"/>
      <c r="QUC578" s="108"/>
      <c r="QUD578" s="108"/>
      <c r="QUE578" s="108"/>
      <c r="QUF578" s="108"/>
      <c r="QUG578" s="108"/>
      <c r="QUH578" s="108"/>
      <c r="QUI578" s="108"/>
      <c r="QUJ578" s="108"/>
      <c r="QUK578" s="108"/>
      <c r="QUL578" s="108"/>
      <c r="QUM578" s="108"/>
      <c r="QUN578" s="108"/>
      <c r="QUO578" s="108"/>
      <c r="QUP578" s="108"/>
      <c r="QUQ578" s="108"/>
      <c r="QUR578" s="108"/>
      <c r="QUS578" s="108"/>
      <c r="QUT578" s="108"/>
      <c r="QUU578" s="108"/>
      <c r="QUV578" s="108"/>
      <c r="QUW578" s="108"/>
      <c r="QUX578" s="108"/>
      <c r="QUY578" s="108"/>
      <c r="QUZ578" s="108"/>
      <c r="QVA578" s="108"/>
      <c r="QVB578" s="108"/>
      <c r="QVC578" s="108"/>
      <c r="QVD578" s="108"/>
      <c r="QVE578" s="108"/>
      <c r="QVF578" s="108"/>
      <c r="QVG578" s="108"/>
      <c r="QVH578" s="108"/>
      <c r="QVI578" s="108"/>
      <c r="QVJ578" s="108"/>
      <c r="QVK578" s="108"/>
      <c r="QVL578" s="108"/>
      <c r="QVM578" s="108"/>
      <c r="QVN578" s="108"/>
      <c r="QVO578" s="108"/>
      <c r="QVP578" s="108"/>
      <c r="QVQ578" s="108"/>
      <c r="QVR578" s="108"/>
      <c r="QVS578" s="108"/>
      <c r="QVT578" s="108"/>
      <c r="QVU578" s="108"/>
      <c r="QVV578" s="108"/>
      <c r="QVW578" s="108"/>
      <c r="QVX578" s="108"/>
      <c r="QVY578" s="108"/>
      <c r="QVZ578" s="108"/>
      <c r="QWA578" s="108"/>
      <c r="QWB578" s="108"/>
      <c r="QWC578" s="108"/>
      <c r="QWD578" s="108"/>
      <c r="QWE578" s="108"/>
      <c r="QWF578" s="108"/>
      <c r="QWG578" s="108"/>
      <c r="QWH578" s="108"/>
      <c r="QWI578" s="108"/>
      <c r="QWJ578" s="108"/>
      <c r="QWK578" s="108"/>
      <c r="QWL578" s="108"/>
      <c r="QWM578" s="108"/>
      <c r="QWN578" s="108"/>
      <c r="QWO578" s="108"/>
      <c r="QWP578" s="108"/>
      <c r="QWQ578" s="108"/>
      <c r="QWR578" s="108"/>
      <c r="QWS578" s="108"/>
      <c r="QWT578" s="108"/>
      <c r="QWU578" s="108"/>
      <c r="QWV578" s="108"/>
      <c r="QWW578" s="108"/>
      <c r="QWX578" s="108"/>
      <c r="QWY578" s="108"/>
      <c r="QWZ578" s="108"/>
      <c r="QXA578" s="108"/>
      <c r="QXB578" s="108"/>
      <c r="QXC578" s="108"/>
      <c r="QXD578" s="108"/>
      <c r="QXE578" s="108"/>
      <c r="QXF578" s="108"/>
      <c r="QXG578" s="108"/>
      <c r="QXH578" s="108"/>
      <c r="QXI578" s="108"/>
      <c r="QXJ578" s="108"/>
      <c r="QXK578" s="108"/>
      <c r="QXL578" s="108"/>
      <c r="QXM578" s="108"/>
      <c r="QXN578" s="108"/>
      <c r="QXO578" s="108"/>
      <c r="QXP578" s="108"/>
      <c r="QXQ578" s="108"/>
      <c r="QXR578" s="108"/>
      <c r="QXS578" s="108"/>
      <c r="QXT578" s="108"/>
      <c r="QXU578" s="108"/>
      <c r="QXV578" s="108"/>
      <c r="QXW578" s="108"/>
      <c r="QXX578" s="108"/>
      <c r="QXY578" s="108"/>
      <c r="QXZ578" s="108"/>
      <c r="QYA578" s="108"/>
      <c r="QYB578" s="108"/>
      <c r="QYC578" s="108"/>
      <c r="QYD578" s="108"/>
      <c r="QYE578" s="108"/>
      <c r="QYF578" s="108"/>
      <c r="QYG578" s="108"/>
      <c r="QYH578" s="108"/>
      <c r="QYI578" s="108"/>
      <c r="QYJ578" s="108"/>
      <c r="QYK578" s="108"/>
      <c r="QYL578" s="108"/>
      <c r="QYM578" s="108"/>
      <c r="QYN578" s="108"/>
      <c r="QYO578" s="108"/>
      <c r="QYP578" s="108"/>
      <c r="QYQ578" s="108"/>
      <c r="QYR578" s="108"/>
      <c r="QYS578" s="108"/>
      <c r="QYT578" s="108"/>
      <c r="QYU578" s="108"/>
      <c r="QYV578" s="108"/>
      <c r="QYW578" s="108"/>
      <c r="QYX578" s="108"/>
      <c r="QYY578" s="108"/>
      <c r="QYZ578" s="108"/>
      <c r="QZA578" s="108"/>
      <c r="QZB578" s="108"/>
      <c r="QZC578" s="108"/>
      <c r="QZD578" s="108"/>
      <c r="QZE578" s="108"/>
      <c r="QZF578" s="108"/>
      <c r="QZG578" s="108"/>
      <c r="QZH578" s="108"/>
      <c r="QZI578" s="108"/>
      <c r="QZJ578" s="108"/>
      <c r="QZK578" s="108"/>
      <c r="QZL578" s="108"/>
      <c r="QZM578" s="108"/>
      <c r="QZN578" s="108"/>
      <c r="QZO578" s="108"/>
      <c r="QZP578" s="108"/>
      <c r="QZQ578" s="108"/>
      <c r="QZR578" s="108"/>
      <c r="QZS578" s="108"/>
      <c r="QZT578" s="108"/>
      <c r="QZU578" s="108"/>
      <c r="QZV578" s="108"/>
      <c r="QZW578" s="108"/>
      <c r="QZX578" s="108"/>
      <c r="QZY578" s="108"/>
      <c r="QZZ578" s="108"/>
      <c r="RAA578" s="108"/>
      <c r="RAB578" s="108"/>
      <c r="RAC578" s="108"/>
      <c r="RAD578" s="108"/>
      <c r="RAE578" s="108"/>
      <c r="RAF578" s="108"/>
      <c r="RAG578" s="108"/>
      <c r="RAH578" s="108"/>
      <c r="RAI578" s="108"/>
      <c r="RAJ578" s="108"/>
      <c r="RAK578" s="108"/>
      <c r="RAL578" s="108"/>
      <c r="RAM578" s="108"/>
      <c r="RAN578" s="108"/>
      <c r="RAO578" s="108"/>
      <c r="RAP578" s="108"/>
      <c r="RAQ578" s="108"/>
      <c r="RAR578" s="108"/>
      <c r="RAS578" s="108"/>
      <c r="RAT578" s="108"/>
      <c r="RAU578" s="108"/>
      <c r="RAV578" s="108"/>
      <c r="RAW578" s="108"/>
      <c r="RAX578" s="108"/>
      <c r="RAY578" s="108"/>
      <c r="RAZ578" s="108"/>
      <c r="RBA578" s="108"/>
      <c r="RBB578" s="108"/>
      <c r="RBC578" s="108"/>
      <c r="RBD578" s="108"/>
      <c r="RBE578" s="108"/>
      <c r="RBF578" s="108"/>
      <c r="RBG578" s="108"/>
      <c r="RBH578" s="108"/>
      <c r="RBI578" s="108"/>
      <c r="RBJ578" s="108"/>
      <c r="RBK578" s="108"/>
      <c r="RBL578" s="108"/>
      <c r="RBM578" s="108"/>
      <c r="RBN578" s="108"/>
      <c r="RBO578" s="108"/>
      <c r="RBP578" s="108"/>
      <c r="RBQ578" s="108"/>
      <c r="RBR578" s="108"/>
      <c r="RBS578" s="108"/>
      <c r="RBT578" s="108"/>
      <c r="RBU578" s="108"/>
      <c r="RBV578" s="108"/>
      <c r="RBW578" s="108"/>
      <c r="RBX578" s="108"/>
      <c r="RBY578" s="108"/>
      <c r="RBZ578" s="108"/>
      <c r="RCA578" s="108"/>
      <c r="RCB578" s="108"/>
      <c r="RCC578" s="108"/>
      <c r="RCD578" s="108"/>
      <c r="RCE578" s="108"/>
      <c r="RCF578" s="108"/>
      <c r="RCG578" s="108"/>
      <c r="RCH578" s="108"/>
      <c r="RCI578" s="108"/>
      <c r="RCJ578" s="108"/>
      <c r="RCK578" s="108"/>
      <c r="RCL578" s="108"/>
      <c r="RCM578" s="108"/>
      <c r="RCN578" s="108"/>
      <c r="RCO578" s="108"/>
      <c r="RCP578" s="108"/>
      <c r="RCQ578" s="108"/>
      <c r="RCR578" s="108"/>
      <c r="RCS578" s="108"/>
      <c r="RCT578" s="108"/>
      <c r="RCU578" s="108"/>
      <c r="RCV578" s="108"/>
      <c r="RCW578" s="108"/>
      <c r="RCX578" s="108"/>
      <c r="RCY578" s="108"/>
      <c r="RCZ578" s="108"/>
      <c r="RDA578" s="108"/>
      <c r="RDB578" s="108"/>
      <c r="RDC578" s="108"/>
      <c r="RDD578" s="108"/>
      <c r="RDE578" s="108"/>
      <c r="RDF578" s="108"/>
      <c r="RDG578" s="108"/>
      <c r="RDH578" s="108"/>
      <c r="RDI578" s="108"/>
      <c r="RDJ578" s="108"/>
      <c r="RDK578" s="108"/>
      <c r="RDL578" s="108"/>
      <c r="RDM578" s="108"/>
      <c r="RDN578" s="108"/>
      <c r="RDO578" s="108"/>
      <c r="RDP578" s="108"/>
      <c r="RDQ578" s="108"/>
      <c r="RDR578" s="108"/>
      <c r="RDS578" s="108"/>
      <c r="RDT578" s="108"/>
      <c r="RDU578" s="108"/>
      <c r="RDV578" s="108"/>
      <c r="RDW578" s="108"/>
      <c r="RDX578" s="108"/>
      <c r="RDY578" s="108"/>
      <c r="RDZ578" s="108"/>
      <c r="REA578" s="108"/>
      <c r="REB578" s="108"/>
      <c r="REC578" s="108"/>
      <c r="RED578" s="108"/>
      <c r="REE578" s="108"/>
      <c r="REF578" s="108"/>
      <c r="REG578" s="108"/>
      <c r="REH578" s="108"/>
      <c r="REI578" s="108"/>
      <c r="REJ578" s="108"/>
      <c r="REK578" s="108"/>
      <c r="REL578" s="108"/>
      <c r="REM578" s="108"/>
      <c r="REN578" s="108"/>
      <c r="REO578" s="108"/>
      <c r="REP578" s="108"/>
      <c r="REQ578" s="108"/>
      <c r="RER578" s="108"/>
      <c r="RES578" s="108"/>
      <c r="RET578" s="108"/>
      <c r="REU578" s="108"/>
      <c r="REV578" s="108"/>
      <c r="REW578" s="108"/>
      <c r="REX578" s="108"/>
      <c r="REY578" s="108"/>
      <c r="REZ578" s="108"/>
      <c r="RFA578" s="108"/>
      <c r="RFB578" s="108"/>
      <c r="RFC578" s="108"/>
      <c r="RFD578" s="108"/>
      <c r="RFE578" s="108"/>
      <c r="RFF578" s="108"/>
      <c r="RFG578" s="108"/>
      <c r="RFH578" s="108"/>
      <c r="RFI578" s="108"/>
      <c r="RFJ578" s="108"/>
      <c r="RFK578" s="108"/>
      <c r="RFL578" s="108"/>
      <c r="RFM578" s="108"/>
      <c r="RFN578" s="108"/>
      <c r="RFO578" s="108"/>
      <c r="RFP578" s="108"/>
      <c r="RFQ578" s="108"/>
      <c r="RFR578" s="108"/>
      <c r="RFS578" s="108"/>
      <c r="RFT578" s="108"/>
      <c r="RFU578" s="108"/>
      <c r="RFV578" s="108"/>
      <c r="RFW578" s="108"/>
      <c r="RFX578" s="108"/>
      <c r="RFY578" s="108"/>
      <c r="RFZ578" s="108"/>
      <c r="RGA578" s="108"/>
      <c r="RGB578" s="108"/>
      <c r="RGC578" s="108"/>
      <c r="RGD578" s="108"/>
      <c r="RGE578" s="108"/>
      <c r="RGF578" s="108"/>
      <c r="RGG578" s="108"/>
      <c r="RGH578" s="108"/>
      <c r="RGI578" s="108"/>
      <c r="RGJ578" s="108"/>
      <c r="RGK578" s="108"/>
      <c r="RGL578" s="108"/>
      <c r="RGM578" s="108"/>
      <c r="RGN578" s="108"/>
      <c r="RGO578" s="108"/>
      <c r="RGP578" s="108"/>
      <c r="RGQ578" s="108"/>
      <c r="RGR578" s="108"/>
      <c r="RGS578" s="108"/>
      <c r="RGT578" s="108"/>
      <c r="RGU578" s="108"/>
      <c r="RGV578" s="108"/>
      <c r="RGW578" s="108"/>
      <c r="RGX578" s="108"/>
      <c r="RGY578" s="108"/>
      <c r="RGZ578" s="108"/>
      <c r="RHA578" s="108"/>
      <c r="RHB578" s="108"/>
      <c r="RHC578" s="108"/>
      <c r="RHD578" s="108"/>
      <c r="RHE578" s="108"/>
      <c r="RHF578" s="108"/>
      <c r="RHG578" s="108"/>
      <c r="RHH578" s="108"/>
      <c r="RHI578" s="108"/>
      <c r="RHJ578" s="108"/>
      <c r="RHK578" s="108"/>
      <c r="RHL578" s="108"/>
      <c r="RHM578" s="108"/>
      <c r="RHN578" s="108"/>
      <c r="RHO578" s="108"/>
      <c r="RHP578" s="108"/>
      <c r="RHQ578" s="108"/>
      <c r="RHR578" s="108"/>
      <c r="RHS578" s="108"/>
      <c r="RHT578" s="108"/>
      <c r="RHU578" s="108"/>
      <c r="RHV578" s="108"/>
      <c r="RHW578" s="108"/>
      <c r="RHX578" s="108"/>
      <c r="RHY578" s="108"/>
      <c r="RHZ578" s="108"/>
      <c r="RIA578" s="108"/>
      <c r="RIB578" s="108"/>
      <c r="RIC578" s="108"/>
      <c r="RID578" s="108"/>
      <c r="RIE578" s="108"/>
      <c r="RIF578" s="108"/>
      <c r="RIG578" s="108"/>
      <c r="RIH578" s="108"/>
      <c r="RII578" s="108"/>
      <c r="RIJ578" s="108"/>
      <c r="RIK578" s="108"/>
      <c r="RIL578" s="108"/>
      <c r="RIM578" s="108"/>
      <c r="RIN578" s="108"/>
      <c r="RIO578" s="108"/>
      <c r="RIP578" s="108"/>
      <c r="RIQ578" s="108"/>
      <c r="RIR578" s="108"/>
      <c r="RIS578" s="108"/>
      <c r="RIT578" s="108"/>
      <c r="RIU578" s="108"/>
      <c r="RIV578" s="108"/>
      <c r="RIW578" s="108"/>
      <c r="RIX578" s="108"/>
      <c r="RIY578" s="108"/>
      <c r="RIZ578" s="108"/>
      <c r="RJA578" s="108"/>
      <c r="RJB578" s="108"/>
      <c r="RJC578" s="108"/>
      <c r="RJD578" s="108"/>
      <c r="RJE578" s="108"/>
      <c r="RJF578" s="108"/>
      <c r="RJG578" s="108"/>
      <c r="RJH578" s="108"/>
      <c r="RJI578" s="108"/>
      <c r="RJJ578" s="108"/>
      <c r="RJK578" s="108"/>
      <c r="RJL578" s="108"/>
      <c r="RJM578" s="108"/>
      <c r="RJN578" s="108"/>
      <c r="RJO578" s="108"/>
      <c r="RJP578" s="108"/>
      <c r="RJQ578" s="108"/>
      <c r="RJR578" s="108"/>
      <c r="RJS578" s="108"/>
      <c r="RJT578" s="108"/>
      <c r="RJU578" s="108"/>
      <c r="RJV578" s="108"/>
      <c r="RJW578" s="108"/>
      <c r="RJX578" s="108"/>
      <c r="RJY578" s="108"/>
      <c r="RJZ578" s="108"/>
      <c r="RKA578" s="108"/>
      <c r="RKB578" s="108"/>
      <c r="RKC578" s="108"/>
      <c r="RKD578" s="108"/>
      <c r="RKE578" s="108"/>
      <c r="RKF578" s="108"/>
      <c r="RKG578" s="108"/>
      <c r="RKH578" s="108"/>
      <c r="RKI578" s="108"/>
      <c r="RKJ578" s="108"/>
      <c r="RKK578" s="108"/>
      <c r="RKL578" s="108"/>
      <c r="RKM578" s="108"/>
      <c r="RKN578" s="108"/>
      <c r="RKO578" s="108"/>
      <c r="RKP578" s="108"/>
      <c r="RKQ578" s="108"/>
      <c r="RKR578" s="108"/>
      <c r="RKS578" s="108"/>
      <c r="RKT578" s="108"/>
      <c r="RKU578" s="108"/>
      <c r="RKV578" s="108"/>
      <c r="RKW578" s="108"/>
      <c r="RKX578" s="108"/>
      <c r="RKY578" s="108"/>
      <c r="RKZ578" s="108"/>
      <c r="RLA578" s="108"/>
      <c r="RLB578" s="108"/>
      <c r="RLC578" s="108"/>
      <c r="RLD578" s="108"/>
      <c r="RLE578" s="108"/>
      <c r="RLF578" s="108"/>
      <c r="RLG578" s="108"/>
      <c r="RLH578" s="108"/>
      <c r="RLI578" s="108"/>
      <c r="RLJ578" s="108"/>
      <c r="RLK578" s="108"/>
      <c r="RLL578" s="108"/>
      <c r="RLM578" s="108"/>
      <c r="RLN578" s="108"/>
      <c r="RLO578" s="108"/>
      <c r="RLP578" s="108"/>
      <c r="RLQ578" s="108"/>
      <c r="RLR578" s="108"/>
      <c r="RLS578" s="108"/>
      <c r="RLT578" s="108"/>
      <c r="RLU578" s="108"/>
      <c r="RLV578" s="108"/>
      <c r="RLW578" s="108"/>
      <c r="RLX578" s="108"/>
      <c r="RLY578" s="108"/>
      <c r="RLZ578" s="108"/>
      <c r="RMA578" s="108"/>
      <c r="RMB578" s="108"/>
      <c r="RMC578" s="108"/>
      <c r="RMD578" s="108"/>
      <c r="RME578" s="108"/>
      <c r="RMF578" s="108"/>
      <c r="RMG578" s="108"/>
      <c r="RMH578" s="108"/>
      <c r="RMI578" s="108"/>
      <c r="RMJ578" s="108"/>
      <c r="RMK578" s="108"/>
      <c r="RML578" s="108"/>
      <c r="RMM578" s="108"/>
      <c r="RMN578" s="108"/>
      <c r="RMO578" s="108"/>
      <c r="RMP578" s="108"/>
      <c r="RMQ578" s="108"/>
      <c r="RMR578" s="108"/>
      <c r="RMS578" s="108"/>
      <c r="RMT578" s="108"/>
      <c r="RMU578" s="108"/>
      <c r="RMV578" s="108"/>
      <c r="RMW578" s="108"/>
      <c r="RMX578" s="108"/>
      <c r="RMY578" s="108"/>
      <c r="RMZ578" s="108"/>
      <c r="RNA578" s="108"/>
      <c r="RNB578" s="108"/>
      <c r="RNC578" s="108"/>
      <c r="RND578" s="108"/>
      <c r="RNE578" s="108"/>
      <c r="RNF578" s="108"/>
      <c r="RNG578" s="108"/>
      <c r="RNH578" s="108"/>
      <c r="RNI578" s="108"/>
      <c r="RNJ578" s="108"/>
      <c r="RNK578" s="108"/>
      <c r="RNL578" s="108"/>
      <c r="RNM578" s="108"/>
      <c r="RNN578" s="108"/>
      <c r="RNO578" s="108"/>
      <c r="RNP578" s="108"/>
      <c r="RNQ578" s="108"/>
      <c r="RNR578" s="108"/>
      <c r="RNS578" s="108"/>
      <c r="RNT578" s="108"/>
      <c r="RNU578" s="108"/>
      <c r="RNV578" s="108"/>
      <c r="RNW578" s="108"/>
      <c r="RNX578" s="108"/>
      <c r="RNY578" s="108"/>
      <c r="RNZ578" s="108"/>
      <c r="ROA578" s="108"/>
      <c r="ROB578" s="108"/>
      <c r="ROC578" s="108"/>
      <c r="ROD578" s="108"/>
      <c r="ROE578" s="108"/>
      <c r="ROF578" s="108"/>
      <c r="ROG578" s="108"/>
      <c r="ROH578" s="108"/>
      <c r="ROI578" s="108"/>
      <c r="ROJ578" s="108"/>
      <c r="ROK578" s="108"/>
      <c r="ROL578" s="108"/>
      <c r="ROM578" s="108"/>
      <c r="RON578" s="108"/>
      <c r="ROO578" s="108"/>
      <c r="ROP578" s="108"/>
      <c r="ROQ578" s="108"/>
      <c r="ROR578" s="108"/>
      <c r="ROS578" s="108"/>
      <c r="ROT578" s="108"/>
      <c r="ROU578" s="108"/>
      <c r="ROV578" s="108"/>
      <c r="ROW578" s="108"/>
      <c r="ROX578" s="108"/>
      <c r="ROY578" s="108"/>
      <c r="ROZ578" s="108"/>
      <c r="RPA578" s="108"/>
      <c r="RPB578" s="108"/>
      <c r="RPC578" s="108"/>
      <c r="RPD578" s="108"/>
      <c r="RPE578" s="108"/>
      <c r="RPF578" s="108"/>
      <c r="RPG578" s="108"/>
      <c r="RPH578" s="108"/>
      <c r="RPI578" s="108"/>
      <c r="RPJ578" s="108"/>
      <c r="RPK578" s="108"/>
      <c r="RPL578" s="108"/>
      <c r="RPM578" s="108"/>
      <c r="RPN578" s="108"/>
      <c r="RPO578" s="108"/>
      <c r="RPP578" s="108"/>
      <c r="RPQ578" s="108"/>
      <c r="RPR578" s="108"/>
      <c r="RPS578" s="108"/>
      <c r="RPT578" s="108"/>
      <c r="RPU578" s="108"/>
      <c r="RPV578" s="108"/>
      <c r="RPW578" s="108"/>
      <c r="RPX578" s="108"/>
      <c r="RPY578" s="108"/>
      <c r="RPZ578" s="108"/>
      <c r="RQA578" s="108"/>
      <c r="RQB578" s="108"/>
      <c r="RQC578" s="108"/>
      <c r="RQD578" s="108"/>
      <c r="RQE578" s="108"/>
      <c r="RQF578" s="108"/>
      <c r="RQG578" s="108"/>
      <c r="RQH578" s="108"/>
      <c r="RQI578" s="108"/>
      <c r="RQJ578" s="108"/>
      <c r="RQK578" s="108"/>
      <c r="RQL578" s="108"/>
      <c r="RQM578" s="108"/>
      <c r="RQN578" s="108"/>
      <c r="RQO578" s="108"/>
      <c r="RQP578" s="108"/>
      <c r="RQQ578" s="108"/>
      <c r="RQR578" s="108"/>
      <c r="RQS578" s="108"/>
      <c r="RQT578" s="108"/>
      <c r="RQU578" s="108"/>
      <c r="RQV578" s="108"/>
      <c r="RQW578" s="108"/>
      <c r="RQX578" s="108"/>
      <c r="RQY578" s="108"/>
      <c r="RQZ578" s="108"/>
      <c r="RRA578" s="108"/>
      <c r="RRB578" s="108"/>
      <c r="RRC578" s="108"/>
      <c r="RRD578" s="108"/>
      <c r="RRE578" s="108"/>
      <c r="RRF578" s="108"/>
      <c r="RRG578" s="108"/>
      <c r="RRH578" s="108"/>
      <c r="RRI578" s="108"/>
      <c r="RRJ578" s="108"/>
      <c r="RRK578" s="108"/>
      <c r="RRL578" s="108"/>
      <c r="RRM578" s="108"/>
      <c r="RRN578" s="108"/>
      <c r="RRO578" s="108"/>
      <c r="RRP578" s="108"/>
      <c r="RRQ578" s="108"/>
      <c r="RRR578" s="108"/>
      <c r="RRS578" s="108"/>
      <c r="RRT578" s="108"/>
      <c r="RRU578" s="108"/>
      <c r="RRV578" s="108"/>
      <c r="RRW578" s="108"/>
      <c r="RRX578" s="108"/>
      <c r="RRY578" s="108"/>
      <c r="RRZ578" s="108"/>
      <c r="RSA578" s="108"/>
      <c r="RSB578" s="108"/>
      <c r="RSC578" s="108"/>
      <c r="RSD578" s="108"/>
      <c r="RSE578" s="108"/>
      <c r="RSF578" s="108"/>
      <c r="RSG578" s="108"/>
      <c r="RSH578" s="108"/>
      <c r="RSI578" s="108"/>
      <c r="RSJ578" s="108"/>
      <c r="RSK578" s="108"/>
      <c r="RSL578" s="108"/>
      <c r="RSM578" s="108"/>
      <c r="RSN578" s="108"/>
      <c r="RSO578" s="108"/>
      <c r="RSP578" s="108"/>
      <c r="RSQ578" s="108"/>
      <c r="RSR578" s="108"/>
      <c r="RSS578" s="108"/>
      <c r="RST578" s="108"/>
      <c r="RSU578" s="108"/>
      <c r="RSV578" s="108"/>
      <c r="RSW578" s="108"/>
      <c r="RSX578" s="108"/>
      <c r="RSY578" s="108"/>
      <c r="RSZ578" s="108"/>
      <c r="RTA578" s="108"/>
      <c r="RTB578" s="108"/>
      <c r="RTC578" s="108"/>
      <c r="RTD578" s="108"/>
      <c r="RTE578" s="108"/>
      <c r="RTF578" s="108"/>
      <c r="RTG578" s="108"/>
      <c r="RTH578" s="108"/>
      <c r="RTI578" s="108"/>
      <c r="RTJ578" s="108"/>
      <c r="RTK578" s="108"/>
      <c r="RTL578" s="108"/>
      <c r="RTM578" s="108"/>
      <c r="RTN578" s="108"/>
      <c r="RTO578" s="108"/>
      <c r="RTP578" s="108"/>
      <c r="RTQ578" s="108"/>
      <c r="RTR578" s="108"/>
      <c r="RTS578" s="108"/>
      <c r="RTT578" s="108"/>
      <c r="RTU578" s="108"/>
      <c r="RTV578" s="108"/>
      <c r="RTW578" s="108"/>
      <c r="RTX578" s="108"/>
      <c r="RTY578" s="108"/>
      <c r="RTZ578" s="108"/>
      <c r="RUA578" s="108"/>
      <c r="RUB578" s="108"/>
      <c r="RUC578" s="108"/>
      <c r="RUD578" s="108"/>
      <c r="RUE578" s="108"/>
      <c r="RUF578" s="108"/>
      <c r="RUG578" s="108"/>
      <c r="RUH578" s="108"/>
      <c r="RUI578" s="108"/>
      <c r="RUJ578" s="108"/>
      <c r="RUK578" s="108"/>
      <c r="RUL578" s="108"/>
      <c r="RUM578" s="108"/>
      <c r="RUN578" s="108"/>
      <c r="RUO578" s="108"/>
      <c r="RUP578" s="108"/>
      <c r="RUQ578" s="108"/>
      <c r="RUR578" s="108"/>
      <c r="RUS578" s="108"/>
      <c r="RUT578" s="108"/>
      <c r="RUU578" s="108"/>
      <c r="RUV578" s="108"/>
      <c r="RUW578" s="108"/>
      <c r="RUX578" s="108"/>
      <c r="RUY578" s="108"/>
      <c r="RUZ578" s="108"/>
      <c r="RVA578" s="108"/>
      <c r="RVB578" s="108"/>
      <c r="RVC578" s="108"/>
      <c r="RVD578" s="108"/>
      <c r="RVE578" s="108"/>
      <c r="RVF578" s="108"/>
      <c r="RVG578" s="108"/>
      <c r="RVH578" s="108"/>
      <c r="RVI578" s="108"/>
      <c r="RVJ578" s="108"/>
      <c r="RVK578" s="108"/>
      <c r="RVL578" s="108"/>
      <c r="RVM578" s="108"/>
      <c r="RVN578" s="108"/>
      <c r="RVO578" s="108"/>
      <c r="RVP578" s="108"/>
      <c r="RVQ578" s="108"/>
      <c r="RVR578" s="108"/>
      <c r="RVS578" s="108"/>
      <c r="RVT578" s="108"/>
      <c r="RVU578" s="108"/>
      <c r="RVV578" s="108"/>
      <c r="RVW578" s="108"/>
      <c r="RVX578" s="108"/>
      <c r="RVY578" s="108"/>
      <c r="RVZ578" s="108"/>
      <c r="RWA578" s="108"/>
      <c r="RWB578" s="108"/>
      <c r="RWC578" s="108"/>
      <c r="RWD578" s="108"/>
      <c r="RWE578" s="108"/>
      <c r="RWF578" s="108"/>
      <c r="RWG578" s="108"/>
      <c r="RWH578" s="108"/>
      <c r="RWI578" s="108"/>
      <c r="RWJ578" s="108"/>
      <c r="RWK578" s="108"/>
      <c r="RWL578" s="108"/>
      <c r="RWM578" s="108"/>
      <c r="RWN578" s="108"/>
      <c r="RWO578" s="108"/>
      <c r="RWP578" s="108"/>
      <c r="RWQ578" s="108"/>
      <c r="RWR578" s="108"/>
      <c r="RWS578" s="108"/>
      <c r="RWT578" s="108"/>
      <c r="RWU578" s="108"/>
      <c r="RWV578" s="108"/>
      <c r="RWW578" s="108"/>
      <c r="RWX578" s="108"/>
      <c r="RWY578" s="108"/>
      <c r="RWZ578" s="108"/>
      <c r="RXA578" s="108"/>
      <c r="RXB578" s="108"/>
      <c r="RXC578" s="108"/>
      <c r="RXD578" s="108"/>
      <c r="RXE578" s="108"/>
      <c r="RXF578" s="108"/>
      <c r="RXG578" s="108"/>
      <c r="RXH578" s="108"/>
      <c r="RXI578" s="108"/>
      <c r="RXJ578" s="108"/>
      <c r="RXK578" s="108"/>
      <c r="RXL578" s="108"/>
      <c r="RXM578" s="108"/>
      <c r="RXN578" s="108"/>
      <c r="RXO578" s="108"/>
      <c r="RXP578" s="108"/>
      <c r="RXQ578" s="108"/>
      <c r="RXR578" s="108"/>
      <c r="RXS578" s="108"/>
      <c r="RXT578" s="108"/>
      <c r="RXU578" s="108"/>
      <c r="RXV578" s="108"/>
      <c r="RXW578" s="108"/>
      <c r="RXX578" s="108"/>
      <c r="RXY578" s="108"/>
      <c r="RXZ578" s="108"/>
      <c r="RYA578" s="108"/>
      <c r="RYB578" s="108"/>
      <c r="RYC578" s="108"/>
      <c r="RYD578" s="108"/>
      <c r="RYE578" s="108"/>
      <c r="RYF578" s="108"/>
      <c r="RYG578" s="108"/>
      <c r="RYH578" s="108"/>
      <c r="RYI578" s="108"/>
      <c r="RYJ578" s="108"/>
      <c r="RYK578" s="108"/>
      <c r="RYL578" s="108"/>
      <c r="RYM578" s="108"/>
      <c r="RYN578" s="108"/>
      <c r="RYO578" s="108"/>
      <c r="RYP578" s="108"/>
      <c r="RYQ578" s="108"/>
      <c r="RYR578" s="108"/>
      <c r="RYS578" s="108"/>
      <c r="RYT578" s="108"/>
      <c r="RYU578" s="108"/>
      <c r="RYV578" s="108"/>
      <c r="RYW578" s="108"/>
      <c r="RYX578" s="108"/>
      <c r="RYY578" s="108"/>
      <c r="RYZ578" s="108"/>
      <c r="RZA578" s="108"/>
      <c r="RZB578" s="108"/>
      <c r="RZC578" s="108"/>
      <c r="RZD578" s="108"/>
      <c r="RZE578" s="108"/>
      <c r="RZF578" s="108"/>
      <c r="RZG578" s="108"/>
      <c r="RZH578" s="108"/>
      <c r="RZI578" s="108"/>
      <c r="RZJ578" s="108"/>
      <c r="RZK578" s="108"/>
      <c r="RZL578" s="108"/>
      <c r="RZM578" s="108"/>
      <c r="RZN578" s="108"/>
      <c r="RZO578" s="108"/>
      <c r="RZP578" s="108"/>
      <c r="RZQ578" s="108"/>
      <c r="RZR578" s="108"/>
      <c r="RZS578" s="108"/>
      <c r="RZT578" s="108"/>
      <c r="RZU578" s="108"/>
      <c r="RZV578" s="108"/>
      <c r="RZW578" s="108"/>
      <c r="RZX578" s="108"/>
      <c r="RZY578" s="108"/>
      <c r="RZZ578" s="108"/>
      <c r="SAA578" s="108"/>
      <c r="SAB578" s="108"/>
      <c r="SAC578" s="108"/>
      <c r="SAD578" s="108"/>
      <c r="SAE578" s="108"/>
      <c r="SAF578" s="108"/>
      <c r="SAG578" s="108"/>
      <c r="SAH578" s="108"/>
      <c r="SAI578" s="108"/>
      <c r="SAJ578" s="108"/>
      <c r="SAK578" s="108"/>
      <c r="SAL578" s="108"/>
      <c r="SAM578" s="108"/>
      <c r="SAN578" s="108"/>
      <c r="SAO578" s="108"/>
      <c r="SAP578" s="108"/>
      <c r="SAQ578" s="108"/>
      <c r="SAR578" s="108"/>
      <c r="SAS578" s="108"/>
      <c r="SAT578" s="108"/>
      <c r="SAU578" s="108"/>
      <c r="SAV578" s="108"/>
      <c r="SAW578" s="108"/>
      <c r="SAX578" s="108"/>
      <c r="SAY578" s="108"/>
      <c r="SAZ578" s="108"/>
      <c r="SBA578" s="108"/>
      <c r="SBB578" s="108"/>
      <c r="SBC578" s="108"/>
      <c r="SBD578" s="108"/>
      <c r="SBE578" s="108"/>
      <c r="SBF578" s="108"/>
      <c r="SBG578" s="108"/>
      <c r="SBH578" s="108"/>
      <c r="SBI578" s="108"/>
      <c r="SBJ578" s="108"/>
      <c r="SBK578" s="108"/>
      <c r="SBL578" s="108"/>
      <c r="SBM578" s="108"/>
      <c r="SBN578" s="108"/>
      <c r="SBO578" s="108"/>
      <c r="SBP578" s="108"/>
      <c r="SBQ578" s="108"/>
      <c r="SBR578" s="108"/>
      <c r="SBS578" s="108"/>
      <c r="SBT578" s="108"/>
      <c r="SBU578" s="108"/>
      <c r="SBV578" s="108"/>
      <c r="SBW578" s="108"/>
      <c r="SBX578" s="108"/>
      <c r="SBY578" s="108"/>
      <c r="SBZ578" s="108"/>
      <c r="SCA578" s="108"/>
      <c r="SCB578" s="108"/>
      <c r="SCC578" s="108"/>
      <c r="SCD578" s="108"/>
      <c r="SCE578" s="108"/>
      <c r="SCF578" s="108"/>
      <c r="SCG578" s="108"/>
      <c r="SCH578" s="108"/>
      <c r="SCI578" s="108"/>
      <c r="SCJ578" s="108"/>
      <c r="SCK578" s="108"/>
      <c r="SCL578" s="108"/>
      <c r="SCM578" s="108"/>
      <c r="SCN578" s="108"/>
      <c r="SCO578" s="108"/>
      <c r="SCP578" s="108"/>
      <c r="SCQ578" s="108"/>
      <c r="SCR578" s="108"/>
      <c r="SCS578" s="108"/>
      <c r="SCT578" s="108"/>
      <c r="SCU578" s="108"/>
      <c r="SCV578" s="108"/>
      <c r="SCW578" s="108"/>
      <c r="SCX578" s="108"/>
      <c r="SCY578" s="108"/>
      <c r="SCZ578" s="108"/>
      <c r="SDA578" s="108"/>
      <c r="SDB578" s="108"/>
      <c r="SDC578" s="108"/>
      <c r="SDD578" s="108"/>
      <c r="SDE578" s="108"/>
      <c r="SDF578" s="108"/>
      <c r="SDG578" s="108"/>
      <c r="SDH578" s="108"/>
      <c r="SDI578" s="108"/>
      <c r="SDJ578" s="108"/>
      <c r="SDK578" s="108"/>
      <c r="SDL578" s="108"/>
      <c r="SDM578" s="108"/>
      <c r="SDN578" s="108"/>
      <c r="SDO578" s="108"/>
      <c r="SDP578" s="108"/>
      <c r="SDQ578" s="108"/>
      <c r="SDR578" s="108"/>
      <c r="SDS578" s="108"/>
      <c r="SDT578" s="108"/>
      <c r="SDU578" s="108"/>
      <c r="SDV578" s="108"/>
      <c r="SDW578" s="108"/>
      <c r="SDX578" s="108"/>
      <c r="SDY578" s="108"/>
      <c r="SDZ578" s="108"/>
      <c r="SEA578" s="108"/>
      <c r="SEB578" s="108"/>
      <c r="SEC578" s="108"/>
      <c r="SED578" s="108"/>
      <c r="SEE578" s="108"/>
      <c r="SEF578" s="108"/>
      <c r="SEG578" s="108"/>
      <c r="SEH578" s="108"/>
      <c r="SEI578" s="108"/>
      <c r="SEJ578" s="108"/>
      <c r="SEK578" s="108"/>
      <c r="SEL578" s="108"/>
      <c r="SEM578" s="108"/>
      <c r="SEN578" s="108"/>
      <c r="SEO578" s="108"/>
      <c r="SEP578" s="108"/>
      <c r="SEQ578" s="108"/>
      <c r="SER578" s="108"/>
      <c r="SES578" s="108"/>
      <c r="SET578" s="108"/>
      <c r="SEU578" s="108"/>
      <c r="SEV578" s="108"/>
      <c r="SEW578" s="108"/>
      <c r="SEX578" s="108"/>
      <c r="SEY578" s="108"/>
      <c r="SEZ578" s="108"/>
      <c r="SFA578" s="108"/>
      <c r="SFB578" s="108"/>
      <c r="SFC578" s="108"/>
      <c r="SFD578" s="108"/>
      <c r="SFE578" s="108"/>
      <c r="SFF578" s="108"/>
      <c r="SFG578" s="108"/>
      <c r="SFH578" s="108"/>
      <c r="SFI578" s="108"/>
      <c r="SFJ578" s="108"/>
      <c r="SFK578" s="108"/>
      <c r="SFL578" s="108"/>
      <c r="SFM578" s="108"/>
      <c r="SFN578" s="108"/>
      <c r="SFO578" s="108"/>
      <c r="SFP578" s="108"/>
      <c r="SFQ578" s="108"/>
      <c r="SFR578" s="108"/>
      <c r="SFS578" s="108"/>
      <c r="SFT578" s="108"/>
      <c r="SFU578" s="108"/>
      <c r="SFV578" s="108"/>
      <c r="SFW578" s="108"/>
      <c r="SFX578" s="108"/>
      <c r="SFY578" s="108"/>
      <c r="SFZ578" s="108"/>
      <c r="SGA578" s="108"/>
      <c r="SGB578" s="108"/>
      <c r="SGC578" s="108"/>
      <c r="SGD578" s="108"/>
      <c r="SGE578" s="108"/>
      <c r="SGF578" s="108"/>
      <c r="SGG578" s="108"/>
      <c r="SGH578" s="108"/>
      <c r="SGI578" s="108"/>
      <c r="SGJ578" s="108"/>
      <c r="SGK578" s="108"/>
      <c r="SGL578" s="108"/>
      <c r="SGM578" s="108"/>
      <c r="SGN578" s="108"/>
      <c r="SGO578" s="108"/>
      <c r="SGP578" s="108"/>
      <c r="SGQ578" s="108"/>
      <c r="SGR578" s="108"/>
      <c r="SGS578" s="108"/>
      <c r="SGT578" s="108"/>
      <c r="SGU578" s="108"/>
      <c r="SGV578" s="108"/>
      <c r="SGW578" s="108"/>
      <c r="SGX578" s="108"/>
      <c r="SGY578" s="108"/>
      <c r="SGZ578" s="108"/>
      <c r="SHA578" s="108"/>
      <c r="SHB578" s="108"/>
      <c r="SHC578" s="108"/>
      <c r="SHD578" s="108"/>
      <c r="SHE578" s="108"/>
      <c r="SHF578" s="108"/>
      <c r="SHG578" s="108"/>
      <c r="SHH578" s="108"/>
      <c r="SHI578" s="108"/>
      <c r="SHJ578" s="108"/>
      <c r="SHK578" s="108"/>
      <c r="SHL578" s="108"/>
      <c r="SHM578" s="108"/>
      <c r="SHN578" s="108"/>
      <c r="SHO578" s="108"/>
      <c r="SHP578" s="108"/>
      <c r="SHQ578" s="108"/>
      <c r="SHR578" s="108"/>
      <c r="SHS578" s="108"/>
      <c r="SHT578" s="108"/>
      <c r="SHU578" s="108"/>
      <c r="SHV578" s="108"/>
      <c r="SHW578" s="108"/>
      <c r="SHX578" s="108"/>
      <c r="SHY578" s="108"/>
      <c r="SHZ578" s="108"/>
      <c r="SIA578" s="108"/>
      <c r="SIB578" s="108"/>
      <c r="SIC578" s="108"/>
      <c r="SID578" s="108"/>
      <c r="SIE578" s="108"/>
      <c r="SIF578" s="108"/>
      <c r="SIG578" s="108"/>
      <c r="SIH578" s="108"/>
      <c r="SII578" s="108"/>
      <c r="SIJ578" s="108"/>
      <c r="SIK578" s="108"/>
      <c r="SIL578" s="108"/>
      <c r="SIM578" s="108"/>
      <c r="SIN578" s="108"/>
      <c r="SIO578" s="108"/>
      <c r="SIP578" s="108"/>
      <c r="SIQ578" s="108"/>
      <c r="SIR578" s="108"/>
      <c r="SIS578" s="108"/>
      <c r="SIT578" s="108"/>
      <c r="SIU578" s="108"/>
      <c r="SIV578" s="108"/>
      <c r="SIW578" s="108"/>
      <c r="SIX578" s="108"/>
      <c r="SIY578" s="108"/>
      <c r="SIZ578" s="108"/>
      <c r="SJA578" s="108"/>
      <c r="SJB578" s="108"/>
      <c r="SJC578" s="108"/>
      <c r="SJD578" s="108"/>
      <c r="SJE578" s="108"/>
      <c r="SJF578" s="108"/>
      <c r="SJG578" s="108"/>
      <c r="SJH578" s="108"/>
      <c r="SJI578" s="108"/>
      <c r="SJJ578" s="108"/>
      <c r="SJK578" s="108"/>
      <c r="SJL578" s="108"/>
      <c r="SJM578" s="108"/>
      <c r="SJN578" s="108"/>
      <c r="SJO578" s="108"/>
      <c r="SJP578" s="108"/>
      <c r="SJQ578" s="108"/>
      <c r="SJR578" s="108"/>
      <c r="SJS578" s="108"/>
      <c r="SJT578" s="108"/>
      <c r="SJU578" s="108"/>
      <c r="SJV578" s="108"/>
      <c r="SJW578" s="108"/>
      <c r="SJX578" s="108"/>
      <c r="SJY578" s="108"/>
      <c r="SJZ578" s="108"/>
      <c r="SKA578" s="108"/>
      <c r="SKB578" s="108"/>
      <c r="SKC578" s="108"/>
      <c r="SKD578" s="108"/>
      <c r="SKE578" s="108"/>
      <c r="SKF578" s="108"/>
      <c r="SKG578" s="108"/>
      <c r="SKH578" s="108"/>
      <c r="SKI578" s="108"/>
      <c r="SKJ578" s="108"/>
      <c r="SKK578" s="108"/>
      <c r="SKL578" s="108"/>
      <c r="SKM578" s="108"/>
      <c r="SKN578" s="108"/>
      <c r="SKO578" s="108"/>
      <c r="SKP578" s="108"/>
      <c r="SKQ578" s="108"/>
      <c r="SKR578" s="108"/>
      <c r="SKS578" s="108"/>
      <c r="SKT578" s="108"/>
      <c r="SKU578" s="108"/>
      <c r="SKV578" s="108"/>
      <c r="SKW578" s="108"/>
      <c r="SKX578" s="108"/>
      <c r="SKY578" s="108"/>
      <c r="SKZ578" s="108"/>
      <c r="SLA578" s="108"/>
      <c r="SLB578" s="108"/>
      <c r="SLC578" s="108"/>
      <c r="SLD578" s="108"/>
      <c r="SLE578" s="108"/>
      <c r="SLF578" s="108"/>
      <c r="SLG578" s="108"/>
      <c r="SLH578" s="108"/>
      <c r="SLI578" s="108"/>
      <c r="SLJ578" s="108"/>
      <c r="SLK578" s="108"/>
      <c r="SLL578" s="108"/>
      <c r="SLM578" s="108"/>
      <c r="SLN578" s="108"/>
      <c r="SLO578" s="108"/>
      <c r="SLP578" s="108"/>
      <c r="SLQ578" s="108"/>
      <c r="SLR578" s="108"/>
      <c r="SLS578" s="108"/>
      <c r="SLT578" s="108"/>
      <c r="SLU578" s="108"/>
      <c r="SLV578" s="108"/>
      <c r="SLW578" s="108"/>
      <c r="SLX578" s="108"/>
      <c r="SLY578" s="108"/>
      <c r="SLZ578" s="108"/>
      <c r="SMA578" s="108"/>
      <c r="SMB578" s="108"/>
      <c r="SMC578" s="108"/>
      <c r="SMD578" s="108"/>
      <c r="SME578" s="108"/>
      <c r="SMF578" s="108"/>
      <c r="SMG578" s="108"/>
      <c r="SMH578" s="108"/>
      <c r="SMI578" s="108"/>
      <c r="SMJ578" s="108"/>
      <c r="SMK578" s="108"/>
      <c r="SML578" s="108"/>
      <c r="SMM578" s="108"/>
      <c r="SMN578" s="108"/>
      <c r="SMO578" s="108"/>
      <c r="SMP578" s="108"/>
      <c r="SMQ578" s="108"/>
      <c r="SMR578" s="108"/>
      <c r="SMS578" s="108"/>
      <c r="SMT578" s="108"/>
      <c r="SMU578" s="108"/>
      <c r="SMV578" s="108"/>
      <c r="SMW578" s="108"/>
      <c r="SMX578" s="108"/>
      <c r="SMY578" s="108"/>
      <c r="SMZ578" s="108"/>
      <c r="SNA578" s="108"/>
      <c r="SNB578" s="108"/>
      <c r="SNC578" s="108"/>
      <c r="SND578" s="108"/>
      <c r="SNE578" s="108"/>
      <c r="SNF578" s="108"/>
      <c r="SNG578" s="108"/>
      <c r="SNH578" s="108"/>
      <c r="SNI578" s="108"/>
      <c r="SNJ578" s="108"/>
      <c r="SNK578" s="108"/>
      <c r="SNL578" s="108"/>
      <c r="SNM578" s="108"/>
      <c r="SNN578" s="108"/>
      <c r="SNO578" s="108"/>
      <c r="SNP578" s="108"/>
      <c r="SNQ578" s="108"/>
      <c r="SNR578" s="108"/>
      <c r="SNS578" s="108"/>
      <c r="SNT578" s="108"/>
      <c r="SNU578" s="108"/>
      <c r="SNV578" s="108"/>
      <c r="SNW578" s="108"/>
      <c r="SNX578" s="108"/>
      <c r="SNY578" s="108"/>
      <c r="SNZ578" s="108"/>
      <c r="SOA578" s="108"/>
      <c r="SOB578" s="108"/>
      <c r="SOC578" s="108"/>
      <c r="SOD578" s="108"/>
      <c r="SOE578" s="108"/>
      <c r="SOF578" s="108"/>
      <c r="SOG578" s="108"/>
      <c r="SOH578" s="108"/>
      <c r="SOI578" s="108"/>
      <c r="SOJ578" s="108"/>
      <c r="SOK578" s="108"/>
      <c r="SOL578" s="108"/>
      <c r="SOM578" s="108"/>
      <c r="SON578" s="108"/>
      <c r="SOO578" s="108"/>
      <c r="SOP578" s="108"/>
      <c r="SOQ578" s="108"/>
      <c r="SOR578" s="108"/>
      <c r="SOS578" s="108"/>
      <c r="SOT578" s="108"/>
      <c r="SOU578" s="108"/>
      <c r="SOV578" s="108"/>
      <c r="SOW578" s="108"/>
      <c r="SOX578" s="108"/>
      <c r="SOY578" s="108"/>
      <c r="SOZ578" s="108"/>
      <c r="SPA578" s="108"/>
      <c r="SPB578" s="108"/>
      <c r="SPC578" s="108"/>
      <c r="SPD578" s="108"/>
      <c r="SPE578" s="108"/>
      <c r="SPF578" s="108"/>
      <c r="SPG578" s="108"/>
      <c r="SPH578" s="108"/>
      <c r="SPI578" s="108"/>
      <c r="SPJ578" s="108"/>
      <c r="SPK578" s="108"/>
      <c r="SPL578" s="108"/>
      <c r="SPM578" s="108"/>
      <c r="SPN578" s="108"/>
      <c r="SPO578" s="108"/>
      <c r="SPP578" s="108"/>
      <c r="SPQ578" s="108"/>
      <c r="SPR578" s="108"/>
      <c r="SPS578" s="108"/>
      <c r="SPT578" s="108"/>
      <c r="SPU578" s="108"/>
      <c r="SPV578" s="108"/>
      <c r="SPW578" s="108"/>
      <c r="SPX578" s="108"/>
      <c r="SPY578" s="108"/>
      <c r="SPZ578" s="108"/>
      <c r="SQA578" s="108"/>
      <c r="SQB578" s="108"/>
      <c r="SQC578" s="108"/>
      <c r="SQD578" s="108"/>
      <c r="SQE578" s="108"/>
      <c r="SQF578" s="108"/>
      <c r="SQG578" s="108"/>
      <c r="SQH578" s="108"/>
      <c r="SQI578" s="108"/>
      <c r="SQJ578" s="108"/>
      <c r="SQK578" s="108"/>
      <c r="SQL578" s="108"/>
      <c r="SQM578" s="108"/>
      <c r="SQN578" s="108"/>
      <c r="SQO578" s="108"/>
      <c r="SQP578" s="108"/>
      <c r="SQQ578" s="108"/>
      <c r="SQR578" s="108"/>
      <c r="SQS578" s="108"/>
      <c r="SQT578" s="108"/>
      <c r="SQU578" s="108"/>
      <c r="SQV578" s="108"/>
      <c r="SQW578" s="108"/>
      <c r="SQX578" s="108"/>
      <c r="SQY578" s="108"/>
      <c r="SQZ578" s="108"/>
      <c r="SRA578" s="108"/>
      <c r="SRB578" s="108"/>
      <c r="SRC578" s="108"/>
      <c r="SRD578" s="108"/>
      <c r="SRE578" s="108"/>
      <c r="SRF578" s="108"/>
      <c r="SRG578" s="108"/>
      <c r="SRH578" s="108"/>
      <c r="SRI578" s="108"/>
      <c r="SRJ578" s="108"/>
      <c r="SRK578" s="108"/>
      <c r="SRL578" s="108"/>
      <c r="SRM578" s="108"/>
      <c r="SRN578" s="108"/>
      <c r="SRO578" s="108"/>
      <c r="SRP578" s="108"/>
      <c r="SRQ578" s="108"/>
      <c r="SRR578" s="108"/>
      <c r="SRS578" s="108"/>
      <c r="SRT578" s="108"/>
      <c r="SRU578" s="108"/>
      <c r="SRV578" s="108"/>
      <c r="SRW578" s="108"/>
      <c r="SRX578" s="108"/>
      <c r="SRY578" s="108"/>
      <c r="SRZ578" s="108"/>
      <c r="SSA578" s="108"/>
      <c r="SSB578" s="108"/>
      <c r="SSC578" s="108"/>
      <c r="SSD578" s="108"/>
      <c r="SSE578" s="108"/>
      <c r="SSF578" s="108"/>
      <c r="SSG578" s="108"/>
      <c r="SSH578" s="108"/>
      <c r="SSI578" s="108"/>
      <c r="SSJ578" s="108"/>
      <c r="SSK578" s="108"/>
      <c r="SSL578" s="108"/>
      <c r="SSM578" s="108"/>
      <c r="SSN578" s="108"/>
      <c r="SSO578" s="108"/>
      <c r="SSP578" s="108"/>
      <c r="SSQ578" s="108"/>
      <c r="SSR578" s="108"/>
      <c r="SSS578" s="108"/>
      <c r="SST578" s="108"/>
      <c r="SSU578" s="108"/>
      <c r="SSV578" s="108"/>
      <c r="SSW578" s="108"/>
      <c r="SSX578" s="108"/>
      <c r="SSY578" s="108"/>
      <c r="SSZ578" s="108"/>
      <c r="STA578" s="108"/>
      <c r="STB578" s="108"/>
      <c r="STC578" s="108"/>
      <c r="STD578" s="108"/>
      <c r="STE578" s="108"/>
      <c r="STF578" s="108"/>
      <c r="STG578" s="108"/>
      <c r="STH578" s="108"/>
      <c r="STI578" s="108"/>
      <c r="STJ578" s="108"/>
      <c r="STK578" s="108"/>
      <c r="STL578" s="108"/>
      <c r="STM578" s="108"/>
      <c r="STN578" s="108"/>
      <c r="STO578" s="108"/>
      <c r="STP578" s="108"/>
      <c r="STQ578" s="108"/>
      <c r="STR578" s="108"/>
      <c r="STS578" s="108"/>
      <c r="STT578" s="108"/>
      <c r="STU578" s="108"/>
      <c r="STV578" s="108"/>
      <c r="STW578" s="108"/>
      <c r="STX578" s="108"/>
      <c r="STY578" s="108"/>
      <c r="STZ578" s="108"/>
      <c r="SUA578" s="108"/>
      <c r="SUB578" s="108"/>
      <c r="SUC578" s="108"/>
      <c r="SUD578" s="108"/>
      <c r="SUE578" s="108"/>
      <c r="SUF578" s="108"/>
      <c r="SUG578" s="108"/>
      <c r="SUH578" s="108"/>
      <c r="SUI578" s="108"/>
      <c r="SUJ578" s="108"/>
      <c r="SUK578" s="108"/>
      <c r="SUL578" s="108"/>
      <c r="SUM578" s="108"/>
      <c r="SUN578" s="108"/>
      <c r="SUO578" s="108"/>
      <c r="SUP578" s="108"/>
      <c r="SUQ578" s="108"/>
      <c r="SUR578" s="108"/>
      <c r="SUS578" s="108"/>
      <c r="SUT578" s="108"/>
      <c r="SUU578" s="108"/>
      <c r="SUV578" s="108"/>
      <c r="SUW578" s="108"/>
      <c r="SUX578" s="108"/>
      <c r="SUY578" s="108"/>
      <c r="SUZ578" s="108"/>
      <c r="SVA578" s="108"/>
      <c r="SVB578" s="108"/>
      <c r="SVC578" s="108"/>
      <c r="SVD578" s="108"/>
      <c r="SVE578" s="108"/>
      <c r="SVF578" s="108"/>
      <c r="SVG578" s="108"/>
      <c r="SVH578" s="108"/>
      <c r="SVI578" s="108"/>
      <c r="SVJ578" s="108"/>
      <c r="SVK578" s="108"/>
      <c r="SVL578" s="108"/>
      <c r="SVM578" s="108"/>
      <c r="SVN578" s="108"/>
      <c r="SVO578" s="108"/>
      <c r="SVP578" s="108"/>
      <c r="SVQ578" s="108"/>
      <c r="SVR578" s="108"/>
      <c r="SVS578" s="108"/>
      <c r="SVT578" s="108"/>
      <c r="SVU578" s="108"/>
      <c r="SVV578" s="108"/>
      <c r="SVW578" s="108"/>
      <c r="SVX578" s="108"/>
      <c r="SVY578" s="108"/>
      <c r="SVZ578" s="108"/>
      <c r="SWA578" s="108"/>
      <c r="SWB578" s="108"/>
      <c r="SWC578" s="108"/>
      <c r="SWD578" s="108"/>
      <c r="SWE578" s="108"/>
      <c r="SWF578" s="108"/>
      <c r="SWG578" s="108"/>
      <c r="SWH578" s="108"/>
      <c r="SWI578" s="108"/>
      <c r="SWJ578" s="108"/>
      <c r="SWK578" s="108"/>
      <c r="SWL578" s="108"/>
      <c r="SWM578" s="108"/>
      <c r="SWN578" s="108"/>
      <c r="SWO578" s="108"/>
      <c r="SWP578" s="108"/>
      <c r="SWQ578" s="108"/>
      <c r="SWR578" s="108"/>
      <c r="SWS578" s="108"/>
      <c r="SWT578" s="108"/>
      <c r="SWU578" s="108"/>
      <c r="SWV578" s="108"/>
      <c r="SWW578" s="108"/>
      <c r="SWX578" s="108"/>
      <c r="SWY578" s="108"/>
      <c r="SWZ578" s="108"/>
      <c r="SXA578" s="108"/>
      <c r="SXB578" s="108"/>
      <c r="SXC578" s="108"/>
      <c r="SXD578" s="108"/>
      <c r="SXE578" s="108"/>
      <c r="SXF578" s="108"/>
      <c r="SXG578" s="108"/>
      <c r="SXH578" s="108"/>
      <c r="SXI578" s="108"/>
      <c r="SXJ578" s="108"/>
      <c r="SXK578" s="108"/>
      <c r="SXL578" s="108"/>
      <c r="SXM578" s="108"/>
      <c r="SXN578" s="108"/>
      <c r="SXO578" s="108"/>
      <c r="SXP578" s="108"/>
      <c r="SXQ578" s="108"/>
      <c r="SXR578" s="108"/>
      <c r="SXS578" s="108"/>
      <c r="SXT578" s="108"/>
      <c r="SXU578" s="108"/>
      <c r="SXV578" s="108"/>
      <c r="SXW578" s="108"/>
      <c r="SXX578" s="108"/>
      <c r="SXY578" s="108"/>
      <c r="SXZ578" s="108"/>
      <c r="SYA578" s="108"/>
      <c r="SYB578" s="108"/>
      <c r="SYC578" s="108"/>
      <c r="SYD578" s="108"/>
      <c r="SYE578" s="108"/>
      <c r="SYF578" s="108"/>
      <c r="SYG578" s="108"/>
      <c r="SYH578" s="108"/>
      <c r="SYI578" s="108"/>
      <c r="SYJ578" s="108"/>
      <c r="SYK578" s="108"/>
      <c r="SYL578" s="108"/>
      <c r="SYM578" s="108"/>
      <c r="SYN578" s="108"/>
      <c r="SYO578" s="108"/>
      <c r="SYP578" s="108"/>
      <c r="SYQ578" s="108"/>
      <c r="SYR578" s="108"/>
      <c r="SYS578" s="108"/>
      <c r="SYT578" s="108"/>
      <c r="SYU578" s="108"/>
      <c r="SYV578" s="108"/>
      <c r="SYW578" s="108"/>
      <c r="SYX578" s="108"/>
      <c r="SYY578" s="108"/>
      <c r="SYZ578" s="108"/>
      <c r="SZA578" s="108"/>
      <c r="SZB578" s="108"/>
      <c r="SZC578" s="108"/>
      <c r="SZD578" s="108"/>
      <c r="SZE578" s="108"/>
      <c r="SZF578" s="108"/>
      <c r="SZG578" s="108"/>
      <c r="SZH578" s="108"/>
      <c r="SZI578" s="108"/>
      <c r="SZJ578" s="108"/>
      <c r="SZK578" s="108"/>
      <c r="SZL578" s="108"/>
      <c r="SZM578" s="108"/>
      <c r="SZN578" s="108"/>
      <c r="SZO578" s="108"/>
      <c r="SZP578" s="108"/>
      <c r="SZQ578" s="108"/>
      <c r="SZR578" s="108"/>
      <c r="SZS578" s="108"/>
      <c r="SZT578" s="108"/>
      <c r="SZU578" s="108"/>
      <c r="SZV578" s="108"/>
      <c r="SZW578" s="108"/>
      <c r="SZX578" s="108"/>
      <c r="SZY578" s="108"/>
      <c r="SZZ578" s="108"/>
      <c r="TAA578" s="108"/>
      <c r="TAB578" s="108"/>
      <c r="TAC578" s="108"/>
      <c r="TAD578" s="108"/>
      <c r="TAE578" s="108"/>
      <c r="TAF578" s="108"/>
      <c r="TAG578" s="108"/>
      <c r="TAH578" s="108"/>
      <c r="TAI578" s="108"/>
      <c r="TAJ578" s="108"/>
      <c r="TAK578" s="108"/>
      <c r="TAL578" s="108"/>
      <c r="TAM578" s="108"/>
      <c r="TAN578" s="108"/>
      <c r="TAO578" s="108"/>
      <c r="TAP578" s="108"/>
      <c r="TAQ578" s="108"/>
      <c r="TAR578" s="108"/>
      <c r="TAS578" s="108"/>
      <c r="TAT578" s="108"/>
      <c r="TAU578" s="108"/>
      <c r="TAV578" s="108"/>
      <c r="TAW578" s="108"/>
      <c r="TAX578" s="108"/>
      <c r="TAY578" s="108"/>
      <c r="TAZ578" s="108"/>
      <c r="TBA578" s="108"/>
      <c r="TBB578" s="108"/>
      <c r="TBC578" s="108"/>
      <c r="TBD578" s="108"/>
      <c r="TBE578" s="108"/>
      <c r="TBF578" s="108"/>
      <c r="TBG578" s="108"/>
      <c r="TBH578" s="108"/>
      <c r="TBI578" s="108"/>
      <c r="TBJ578" s="108"/>
      <c r="TBK578" s="108"/>
      <c r="TBL578" s="108"/>
      <c r="TBM578" s="108"/>
      <c r="TBN578" s="108"/>
      <c r="TBO578" s="108"/>
      <c r="TBP578" s="108"/>
      <c r="TBQ578" s="108"/>
      <c r="TBR578" s="108"/>
      <c r="TBS578" s="108"/>
      <c r="TBT578" s="108"/>
      <c r="TBU578" s="108"/>
      <c r="TBV578" s="108"/>
      <c r="TBW578" s="108"/>
      <c r="TBX578" s="108"/>
      <c r="TBY578" s="108"/>
      <c r="TBZ578" s="108"/>
      <c r="TCA578" s="108"/>
      <c r="TCB578" s="108"/>
      <c r="TCC578" s="108"/>
      <c r="TCD578" s="108"/>
      <c r="TCE578" s="108"/>
      <c r="TCF578" s="108"/>
      <c r="TCG578" s="108"/>
      <c r="TCH578" s="108"/>
      <c r="TCI578" s="108"/>
      <c r="TCJ578" s="108"/>
      <c r="TCK578" s="108"/>
      <c r="TCL578" s="108"/>
      <c r="TCM578" s="108"/>
      <c r="TCN578" s="108"/>
      <c r="TCO578" s="108"/>
      <c r="TCP578" s="108"/>
      <c r="TCQ578" s="108"/>
      <c r="TCR578" s="108"/>
      <c r="TCS578" s="108"/>
      <c r="TCT578" s="108"/>
      <c r="TCU578" s="108"/>
      <c r="TCV578" s="108"/>
      <c r="TCW578" s="108"/>
      <c r="TCX578" s="108"/>
      <c r="TCY578" s="108"/>
      <c r="TCZ578" s="108"/>
      <c r="TDA578" s="108"/>
      <c r="TDB578" s="108"/>
      <c r="TDC578" s="108"/>
      <c r="TDD578" s="108"/>
      <c r="TDE578" s="108"/>
      <c r="TDF578" s="108"/>
      <c r="TDG578" s="108"/>
      <c r="TDH578" s="108"/>
      <c r="TDI578" s="108"/>
      <c r="TDJ578" s="108"/>
      <c r="TDK578" s="108"/>
      <c r="TDL578" s="108"/>
      <c r="TDM578" s="108"/>
      <c r="TDN578" s="108"/>
      <c r="TDO578" s="108"/>
      <c r="TDP578" s="108"/>
      <c r="TDQ578" s="108"/>
      <c r="TDR578" s="108"/>
      <c r="TDS578" s="108"/>
      <c r="TDT578" s="108"/>
      <c r="TDU578" s="108"/>
      <c r="TDV578" s="108"/>
      <c r="TDW578" s="108"/>
      <c r="TDX578" s="108"/>
      <c r="TDY578" s="108"/>
      <c r="TDZ578" s="108"/>
      <c r="TEA578" s="108"/>
      <c r="TEB578" s="108"/>
      <c r="TEC578" s="108"/>
      <c r="TED578" s="108"/>
      <c r="TEE578" s="108"/>
      <c r="TEF578" s="108"/>
      <c r="TEG578" s="108"/>
      <c r="TEH578" s="108"/>
      <c r="TEI578" s="108"/>
      <c r="TEJ578" s="108"/>
      <c r="TEK578" s="108"/>
      <c r="TEL578" s="108"/>
      <c r="TEM578" s="108"/>
      <c r="TEN578" s="108"/>
      <c r="TEO578" s="108"/>
      <c r="TEP578" s="108"/>
      <c r="TEQ578" s="108"/>
      <c r="TER578" s="108"/>
      <c r="TES578" s="108"/>
      <c r="TET578" s="108"/>
      <c r="TEU578" s="108"/>
      <c r="TEV578" s="108"/>
      <c r="TEW578" s="108"/>
      <c r="TEX578" s="108"/>
      <c r="TEY578" s="108"/>
      <c r="TEZ578" s="108"/>
      <c r="TFA578" s="108"/>
      <c r="TFB578" s="108"/>
      <c r="TFC578" s="108"/>
      <c r="TFD578" s="108"/>
      <c r="TFE578" s="108"/>
      <c r="TFF578" s="108"/>
      <c r="TFG578" s="108"/>
      <c r="TFH578" s="108"/>
      <c r="TFI578" s="108"/>
      <c r="TFJ578" s="108"/>
      <c r="TFK578" s="108"/>
      <c r="TFL578" s="108"/>
      <c r="TFM578" s="108"/>
      <c r="TFN578" s="108"/>
      <c r="TFO578" s="108"/>
      <c r="TFP578" s="108"/>
      <c r="TFQ578" s="108"/>
      <c r="TFR578" s="108"/>
      <c r="TFS578" s="108"/>
      <c r="TFT578" s="108"/>
      <c r="TFU578" s="108"/>
      <c r="TFV578" s="108"/>
      <c r="TFW578" s="108"/>
      <c r="TFX578" s="108"/>
      <c r="TFY578" s="108"/>
      <c r="TFZ578" s="108"/>
      <c r="TGA578" s="108"/>
      <c r="TGB578" s="108"/>
      <c r="TGC578" s="108"/>
      <c r="TGD578" s="108"/>
      <c r="TGE578" s="108"/>
      <c r="TGF578" s="108"/>
      <c r="TGG578" s="108"/>
      <c r="TGH578" s="108"/>
      <c r="TGI578" s="108"/>
      <c r="TGJ578" s="108"/>
      <c r="TGK578" s="108"/>
      <c r="TGL578" s="108"/>
      <c r="TGM578" s="108"/>
      <c r="TGN578" s="108"/>
      <c r="TGO578" s="108"/>
      <c r="TGP578" s="108"/>
      <c r="TGQ578" s="108"/>
      <c r="TGR578" s="108"/>
      <c r="TGS578" s="108"/>
      <c r="TGT578" s="108"/>
      <c r="TGU578" s="108"/>
      <c r="TGV578" s="108"/>
      <c r="TGW578" s="108"/>
      <c r="TGX578" s="108"/>
      <c r="TGY578" s="108"/>
      <c r="TGZ578" s="108"/>
      <c r="THA578" s="108"/>
      <c r="THB578" s="108"/>
      <c r="THC578" s="108"/>
      <c r="THD578" s="108"/>
      <c r="THE578" s="108"/>
      <c r="THF578" s="108"/>
      <c r="THG578" s="108"/>
      <c r="THH578" s="108"/>
      <c r="THI578" s="108"/>
      <c r="THJ578" s="108"/>
      <c r="THK578" s="108"/>
      <c r="THL578" s="108"/>
      <c r="THM578" s="108"/>
      <c r="THN578" s="108"/>
      <c r="THO578" s="108"/>
      <c r="THP578" s="108"/>
      <c r="THQ578" s="108"/>
      <c r="THR578" s="108"/>
      <c r="THS578" s="108"/>
      <c r="THT578" s="108"/>
      <c r="THU578" s="108"/>
      <c r="THV578" s="108"/>
      <c r="THW578" s="108"/>
      <c r="THX578" s="108"/>
      <c r="THY578" s="108"/>
      <c r="THZ578" s="108"/>
      <c r="TIA578" s="108"/>
      <c r="TIB578" s="108"/>
      <c r="TIC578" s="108"/>
      <c r="TID578" s="108"/>
      <c r="TIE578" s="108"/>
      <c r="TIF578" s="108"/>
      <c r="TIG578" s="108"/>
      <c r="TIH578" s="108"/>
      <c r="TII578" s="108"/>
      <c r="TIJ578" s="108"/>
      <c r="TIK578" s="108"/>
      <c r="TIL578" s="108"/>
      <c r="TIM578" s="108"/>
      <c r="TIN578" s="108"/>
      <c r="TIO578" s="108"/>
      <c r="TIP578" s="108"/>
      <c r="TIQ578" s="108"/>
      <c r="TIR578" s="108"/>
      <c r="TIS578" s="108"/>
      <c r="TIT578" s="108"/>
      <c r="TIU578" s="108"/>
      <c r="TIV578" s="108"/>
      <c r="TIW578" s="108"/>
      <c r="TIX578" s="108"/>
      <c r="TIY578" s="108"/>
      <c r="TIZ578" s="108"/>
      <c r="TJA578" s="108"/>
      <c r="TJB578" s="108"/>
      <c r="TJC578" s="108"/>
      <c r="TJD578" s="108"/>
      <c r="TJE578" s="108"/>
      <c r="TJF578" s="108"/>
      <c r="TJG578" s="108"/>
      <c r="TJH578" s="108"/>
      <c r="TJI578" s="108"/>
      <c r="TJJ578" s="108"/>
      <c r="TJK578" s="108"/>
      <c r="TJL578" s="108"/>
      <c r="TJM578" s="108"/>
      <c r="TJN578" s="108"/>
      <c r="TJO578" s="108"/>
      <c r="TJP578" s="108"/>
      <c r="TJQ578" s="108"/>
      <c r="TJR578" s="108"/>
      <c r="TJS578" s="108"/>
      <c r="TJT578" s="108"/>
      <c r="TJU578" s="108"/>
      <c r="TJV578" s="108"/>
      <c r="TJW578" s="108"/>
      <c r="TJX578" s="108"/>
      <c r="TJY578" s="108"/>
      <c r="TJZ578" s="108"/>
      <c r="TKA578" s="108"/>
      <c r="TKB578" s="108"/>
      <c r="TKC578" s="108"/>
      <c r="TKD578" s="108"/>
      <c r="TKE578" s="108"/>
      <c r="TKF578" s="108"/>
      <c r="TKG578" s="108"/>
      <c r="TKH578" s="108"/>
      <c r="TKI578" s="108"/>
      <c r="TKJ578" s="108"/>
      <c r="TKK578" s="108"/>
      <c r="TKL578" s="108"/>
      <c r="TKM578" s="108"/>
      <c r="TKN578" s="108"/>
      <c r="TKO578" s="108"/>
      <c r="TKP578" s="108"/>
      <c r="TKQ578" s="108"/>
      <c r="TKR578" s="108"/>
      <c r="TKS578" s="108"/>
      <c r="TKT578" s="108"/>
      <c r="TKU578" s="108"/>
      <c r="TKV578" s="108"/>
      <c r="TKW578" s="108"/>
      <c r="TKX578" s="108"/>
      <c r="TKY578" s="108"/>
      <c r="TKZ578" s="108"/>
      <c r="TLA578" s="108"/>
      <c r="TLB578" s="108"/>
      <c r="TLC578" s="108"/>
      <c r="TLD578" s="108"/>
      <c r="TLE578" s="108"/>
      <c r="TLF578" s="108"/>
      <c r="TLG578" s="108"/>
      <c r="TLH578" s="108"/>
      <c r="TLI578" s="108"/>
      <c r="TLJ578" s="108"/>
      <c r="TLK578" s="108"/>
      <c r="TLL578" s="108"/>
      <c r="TLM578" s="108"/>
      <c r="TLN578" s="108"/>
      <c r="TLO578" s="108"/>
      <c r="TLP578" s="108"/>
      <c r="TLQ578" s="108"/>
      <c r="TLR578" s="108"/>
      <c r="TLS578" s="108"/>
      <c r="TLT578" s="108"/>
      <c r="TLU578" s="108"/>
      <c r="TLV578" s="108"/>
      <c r="TLW578" s="108"/>
      <c r="TLX578" s="108"/>
      <c r="TLY578" s="108"/>
      <c r="TLZ578" s="108"/>
      <c r="TMA578" s="108"/>
      <c r="TMB578" s="108"/>
      <c r="TMC578" s="108"/>
      <c r="TMD578" s="108"/>
      <c r="TME578" s="108"/>
      <c r="TMF578" s="108"/>
      <c r="TMG578" s="108"/>
      <c r="TMH578" s="108"/>
      <c r="TMI578" s="108"/>
      <c r="TMJ578" s="108"/>
      <c r="TMK578" s="108"/>
      <c r="TML578" s="108"/>
      <c r="TMM578" s="108"/>
      <c r="TMN578" s="108"/>
      <c r="TMO578" s="108"/>
      <c r="TMP578" s="108"/>
      <c r="TMQ578" s="108"/>
      <c r="TMR578" s="108"/>
      <c r="TMS578" s="108"/>
      <c r="TMT578" s="108"/>
      <c r="TMU578" s="108"/>
      <c r="TMV578" s="108"/>
      <c r="TMW578" s="108"/>
      <c r="TMX578" s="108"/>
      <c r="TMY578" s="108"/>
      <c r="TMZ578" s="108"/>
      <c r="TNA578" s="108"/>
      <c r="TNB578" s="108"/>
      <c r="TNC578" s="108"/>
      <c r="TND578" s="108"/>
      <c r="TNE578" s="108"/>
      <c r="TNF578" s="108"/>
      <c r="TNG578" s="108"/>
      <c r="TNH578" s="108"/>
      <c r="TNI578" s="108"/>
      <c r="TNJ578" s="108"/>
      <c r="TNK578" s="108"/>
      <c r="TNL578" s="108"/>
      <c r="TNM578" s="108"/>
      <c r="TNN578" s="108"/>
      <c r="TNO578" s="108"/>
      <c r="TNP578" s="108"/>
      <c r="TNQ578" s="108"/>
      <c r="TNR578" s="108"/>
      <c r="TNS578" s="108"/>
      <c r="TNT578" s="108"/>
      <c r="TNU578" s="108"/>
      <c r="TNV578" s="108"/>
      <c r="TNW578" s="108"/>
      <c r="TNX578" s="108"/>
      <c r="TNY578" s="108"/>
      <c r="TNZ578" s="108"/>
      <c r="TOA578" s="108"/>
      <c r="TOB578" s="108"/>
      <c r="TOC578" s="108"/>
      <c r="TOD578" s="108"/>
      <c r="TOE578" s="108"/>
      <c r="TOF578" s="108"/>
      <c r="TOG578" s="108"/>
      <c r="TOH578" s="108"/>
      <c r="TOI578" s="108"/>
      <c r="TOJ578" s="108"/>
      <c r="TOK578" s="108"/>
      <c r="TOL578" s="108"/>
      <c r="TOM578" s="108"/>
      <c r="TON578" s="108"/>
      <c r="TOO578" s="108"/>
      <c r="TOP578" s="108"/>
      <c r="TOQ578" s="108"/>
      <c r="TOR578" s="108"/>
      <c r="TOS578" s="108"/>
      <c r="TOT578" s="108"/>
      <c r="TOU578" s="108"/>
      <c r="TOV578" s="108"/>
      <c r="TOW578" s="108"/>
      <c r="TOX578" s="108"/>
      <c r="TOY578" s="108"/>
      <c r="TOZ578" s="108"/>
      <c r="TPA578" s="108"/>
      <c r="TPB578" s="108"/>
      <c r="TPC578" s="108"/>
      <c r="TPD578" s="108"/>
      <c r="TPE578" s="108"/>
      <c r="TPF578" s="108"/>
      <c r="TPG578" s="108"/>
      <c r="TPH578" s="108"/>
      <c r="TPI578" s="108"/>
      <c r="TPJ578" s="108"/>
      <c r="TPK578" s="108"/>
      <c r="TPL578" s="108"/>
      <c r="TPM578" s="108"/>
      <c r="TPN578" s="108"/>
      <c r="TPO578" s="108"/>
      <c r="TPP578" s="108"/>
      <c r="TPQ578" s="108"/>
      <c r="TPR578" s="108"/>
      <c r="TPS578" s="108"/>
      <c r="TPT578" s="108"/>
      <c r="TPU578" s="108"/>
      <c r="TPV578" s="108"/>
      <c r="TPW578" s="108"/>
      <c r="TPX578" s="108"/>
      <c r="TPY578" s="108"/>
      <c r="TPZ578" s="108"/>
      <c r="TQA578" s="108"/>
      <c r="TQB578" s="108"/>
      <c r="TQC578" s="108"/>
      <c r="TQD578" s="108"/>
      <c r="TQE578" s="108"/>
      <c r="TQF578" s="108"/>
      <c r="TQG578" s="108"/>
      <c r="TQH578" s="108"/>
      <c r="TQI578" s="108"/>
      <c r="TQJ578" s="108"/>
      <c r="TQK578" s="108"/>
      <c r="TQL578" s="108"/>
      <c r="TQM578" s="108"/>
      <c r="TQN578" s="108"/>
      <c r="TQO578" s="108"/>
      <c r="TQP578" s="108"/>
      <c r="TQQ578" s="108"/>
      <c r="TQR578" s="108"/>
      <c r="TQS578" s="108"/>
      <c r="TQT578" s="108"/>
      <c r="TQU578" s="108"/>
      <c r="TQV578" s="108"/>
      <c r="TQW578" s="108"/>
      <c r="TQX578" s="108"/>
      <c r="TQY578" s="108"/>
      <c r="TQZ578" s="108"/>
      <c r="TRA578" s="108"/>
      <c r="TRB578" s="108"/>
      <c r="TRC578" s="108"/>
      <c r="TRD578" s="108"/>
      <c r="TRE578" s="108"/>
      <c r="TRF578" s="108"/>
      <c r="TRG578" s="108"/>
      <c r="TRH578" s="108"/>
      <c r="TRI578" s="108"/>
      <c r="TRJ578" s="108"/>
      <c r="TRK578" s="108"/>
      <c r="TRL578" s="108"/>
      <c r="TRM578" s="108"/>
      <c r="TRN578" s="108"/>
      <c r="TRO578" s="108"/>
      <c r="TRP578" s="108"/>
      <c r="TRQ578" s="108"/>
      <c r="TRR578" s="108"/>
      <c r="TRS578" s="108"/>
      <c r="TRT578" s="108"/>
      <c r="TRU578" s="108"/>
      <c r="TRV578" s="108"/>
      <c r="TRW578" s="108"/>
      <c r="TRX578" s="108"/>
      <c r="TRY578" s="108"/>
      <c r="TRZ578" s="108"/>
      <c r="TSA578" s="108"/>
      <c r="TSB578" s="108"/>
      <c r="TSC578" s="108"/>
      <c r="TSD578" s="108"/>
      <c r="TSE578" s="108"/>
      <c r="TSF578" s="108"/>
      <c r="TSG578" s="108"/>
      <c r="TSH578" s="108"/>
      <c r="TSI578" s="108"/>
      <c r="TSJ578" s="108"/>
      <c r="TSK578" s="108"/>
      <c r="TSL578" s="108"/>
      <c r="TSM578" s="108"/>
      <c r="TSN578" s="108"/>
      <c r="TSO578" s="108"/>
      <c r="TSP578" s="108"/>
      <c r="TSQ578" s="108"/>
      <c r="TSR578" s="108"/>
      <c r="TSS578" s="108"/>
      <c r="TST578" s="108"/>
      <c r="TSU578" s="108"/>
      <c r="TSV578" s="108"/>
      <c r="TSW578" s="108"/>
      <c r="TSX578" s="108"/>
      <c r="TSY578" s="108"/>
      <c r="TSZ578" s="108"/>
      <c r="TTA578" s="108"/>
      <c r="TTB578" s="108"/>
      <c r="TTC578" s="108"/>
      <c r="TTD578" s="108"/>
      <c r="TTE578" s="108"/>
      <c r="TTF578" s="108"/>
      <c r="TTG578" s="108"/>
      <c r="TTH578" s="108"/>
      <c r="TTI578" s="108"/>
      <c r="TTJ578" s="108"/>
      <c r="TTK578" s="108"/>
      <c r="TTL578" s="108"/>
      <c r="TTM578" s="108"/>
      <c r="TTN578" s="108"/>
      <c r="TTO578" s="108"/>
      <c r="TTP578" s="108"/>
      <c r="TTQ578" s="108"/>
      <c r="TTR578" s="108"/>
      <c r="TTS578" s="108"/>
      <c r="TTT578" s="108"/>
      <c r="TTU578" s="108"/>
      <c r="TTV578" s="108"/>
      <c r="TTW578" s="108"/>
      <c r="TTX578" s="108"/>
      <c r="TTY578" s="108"/>
      <c r="TTZ578" s="108"/>
      <c r="TUA578" s="108"/>
      <c r="TUB578" s="108"/>
      <c r="TUC578" s="108"/>
      <c r="TUD578" s="108"/>
      <c r="TUE578" s="108"/>
      <c r="TUF578" s="108"/>
      <c r="TUG578" s="108"/>
      <c r="TUH578" s="108"/>
      <c r="TUI578" s="108"/>
      <c r="TUJ578" s="108"/>
      <c r="TUK578" s="108"/>
      <c r="TUL578" s="108"/>
      <c r="TUM578" s="108"/>
      <c r="TUN578" s="108"/>
      <c r="TUO578" s="108"/>
      <c r="TUP578" s="108"/>
      <c r="TUQ578" s="108"/>
      <c r="TUR578" s="108"/>
      <c r="TUS578" s="108"/>
      <c r="TUT578" s="108"/>
      <c r="TUU578" s="108"/>
      <c r="TUV578" s="108"/>
      <c r="TUW578" s="108"/>
      <c r="TUX578" s="108"/>
      <c r="TUY578" s="108"/>
      <c r="TUZ578" s="108"/>
      <c r="TVA578" s="108"/>
      <c r="TVB578" s="108"/>
      <c r="TVC578" s="108"/>
      <c r="TVD578" s="108"/>
      <c r="TVE578" s="108"/>
      <c r="TVF578" s="108"/>
      <c r="TVG578" s="108"/>
      <c r="TVH578" s="108"/>
      <c r="TVI578" s="108"/>
      <c r="TVJ578" s="108"/>
      <c r="TVK578" s="108"/>
      <c r="TVL578" s="108"/>
      <c r="TVM578" s="108"/>
      <c r="TVN578" s="108"/>
      <c r="TVO578" s="108"/>
      <c r="TVP578" s="108"/>
      <c r="TVQ578" s="108"/>
      <c r="TVR578" s="108"/>
      <c r="TVS578" s="108"/>
      <c r="TVT578" s="108"/>
      <c r="TVU578" s="108"/>
      <c r="TVV578" s="108"/>
      <c r="TVW578" s="108"/>
      <c r="TVX578" s="108"/>
      <c r="TVY578" s="108"/>
      <c r="TVZ578" s="108"/>
      <c r="TWA578" s="108"/>
      <c r="TWB578" s="108"/>
      <c r="TWC578" s="108"/>
      <c r="TWD578" s="108"/>
      <c r="TWE578" s="108"/>
      <c r="TWF578" s="108"/>
      <c r="TWG578" s="108"/>
      <c r="TWH578" s="108"/>
      <c r="TWI578" s="108"/>
      <c r="TWJ578" s="108"/>
      <c r="TWK578" s="108"/>
      <c r="TWL578" s="108"/>
      <c r="TWM578" s="108"/>
      <c r="TWN578" s="108"/>
      <c r="TWO578" s="108"/>
      <c r="TWP578" s="108"/>
      <c r="TWQ578" s="108"/>
      <c r="TWR578" s="108"/>
      <c r="TWS578" s="108"/>
      <c r="TWT578" s="108"/>
      <c r="TWU578" s="108"/>
      <c r="TWV578" s="108"/>
      <c r="TWW578" s="108"/>
      <c r="TWX578" s="108"/>
      <c r="TWY578" s="108"/>
      <c r="TWZ578" s="108"/>
      <c r="TXA578" s="108"/>
      <c r="TXB578" s="108"/>
      <c r="TXC578" s="108"/>
      <c r="TXD578" s="108"/>
      <c r="TXE578" s="108"/>
      <c r="TXF578" s="108"/>
      <c r="TXG578" s="108"/>
      <c r="TXH578" s="108"/>
      <c r="TXI578" s="108"/>
      <c r="TXJ578" s="108"/>
      <c r="TXK578" s="108"/>
      <c r="TXL578" s="108"/>
      <c r="TXM578" s="108"/>
      <c r="TXN578" s="108"/>
      <c r="TXO578" s="108"/>
      <c r="TXP578" s="108"/>
      <c r="TXQ578" s="108"/>
      <c r="TXR578" s="108"/>
      <c r="TXS578" s="108"/>
      <c r="TXT578" s="108"/>
      <c r="TXU578" s="108"/>
      <c r="TXV578" s="108"/>
      <c r="TXW578" s="108"/>
      <c r="TXX578" s="108"/>
      <c r="TXY578" s="108"/>
      <c r="TXZ578" s="108"/>
      <c r="TYA578" s="108"/>
      <c r="TYB578" s="108"/>
      <c r="TYC578" s="108"/>
      <c r="TYD578" s="108"/>
      <c r="TYE578" s="108"/>
      <c r="TYF578" s="108"/>
      <c r="TYG578" s="108"/>
      <c r="TYH578" s="108"/>
      <c r="TYI578" s="108"/>
      <c r="TYJ578" s="108"/>
      <c r="TYK578" s="108"/>
      <c r="TYL578" s="108"/>
      <c r="TYM578" s="108"/>
      <c r="TYN578" s="108"/>
      <c r="TYO578" s="108"/>
      <c r="TYP578" s="108"/>
      <c r="TYQ578" s="108"/>
      <c r="TYR578" s="108"/>
      <c r="TYS578" s="108"/>
      <c r="TYT578" s="108"/>
      <c r="TYU578" s="108"/>
      <c r="TYV578" s="108"/>
      <c r="TYW578" s="108"/>
      <c r="TYX578" s="108"/>
      <c r="TYY578" s="108"/>
      <c r="TYZ578" s="108"/>
      <c r="TZA578" s="108"/>
      <c r="TZB578" s="108"/>
      <c r="TZC578" s="108"/>
      <c r="TZD578" s="108"/>
      <c r="TZE578" s="108"/>
      <c r="TZF578" s="108"/>
      <c r="TZG578" s="108"/>
      <c r="TZH578" s="108"/>
      <c r="TZI578" s="108"/>
      <c r="TZJ578" s="108"/>
      <c r="TZK578" s="108"/>
      <c r="TZL578" s="108"/>
      <c r="TZM578" s="108"/>
      <c r="TZN578" s="108"/>
      <c r="TZO578" s="108"/>
      <c r="TZP578" s="108"/>
      <c r="TZQ578" s="108"/>
      <c r="TZR578" s="108"/>
      <c r="TZS578" s="108"/>
      <c r="TZT578" s="108"/>
      <c r="TZU578" s="108"/>
      <c r="TZV578" s="108"/>
      <c r="TZW578" s="108"/>
      <c r="TZX578" s="108"/>
      <c r="TZY578" s="108"/>
      <c r="TZZ578" s="108"/>
      <c r="UAA578" s="108"/>
      <c r="UAB578" s="108"/>
      <c r="UAC578" s="108"/>
      <c r="UAD578" s="108"/>
      <c r="UAE578" s="108"/>
      <c r="UAF578" s="108"/>
      <c r="UAG578" s="108"/>
      <c r="UAH578" s="108"/>
      <c r="UAI578" s="108"/>
      <c r="UAJ578" s="108"/>
      <c r="UAK578" s="108"/>
      <c r="UAL578" s="108"/>
      <c r="UAM578" s="108"/>
      <c r="UAN578" s="108"/>
      <c r="UAO578" s="108"/>
      <c r="UAP578" s="108"/>
      <c r="UAQ578" s="108"/>
      <c r="UAR578" s="108"/>
      <c r="UAS578" s="108"/>
      <c r="UAT578" s="108"/>
      <c r="UAU578" s="108"/>
      <c r="UAV578" s="108"/>
      <c r="UAW578" s="108"/>
      <c r="UAX578" s="108"/>
      <c r="UAY578" s="108"/>
      <c r="UAZ578" s="108"/>
      <c r="UBA578" s="108"/>
      <c r="UBB578" s="108"/>
      <c r="UBC578" s="108"/>
      <c r="UBD578" s="108"/>
      <c r="UBE578" s="108"/>
      <c r="UBF578" s="108"/>
      <c r="UBG578" s="108"/>
      <c r="UBH578" s="108"/>
      <c r="UBI578" s="108"/>
      <c r="UBJ578" s="108"/>
      <c r="UBK578" s="108"/>
      <c r="UBL578" s="108"/>
      <c r="UBM578" s="108"/>
      <c r="UBN578" s="108"/>
      <c r="UBO578" s="108"/>
      <c r="UBP578" s="108"/>
      <c r="UBQ578" s="108"/>
      <c r="UBR578" s="108"/>
      <c r="UBS578" s="108"/>
      <c r="UBT578" s="108"/>
      <c r="UBU578" s="108"/>
      <c r="UBV578" s="108"/>
      <c r="UBW578" s="108"/>
      <c r="UBX578" s="108"/>
      <c r="UBY578" s="108"/>
      <c r="UBZ578" s="108"/>
      <c r="UCA578" s="108"/>
      <c r="UCB578" s="108"/>
      <c r="UCC578" s="108"/>
      <c r="UCD578" s="108"/>
      <c r="UCE578" s="108"/>
      <c r="UCF578" s="108"/>
      <c r="UCG578" s="108"/>
      <c r="UCH578" s="108"/>
      <c r="UCI578" s="108"/>
      <c r="UCJ578" s="108"/>
      <c r="UCK578" s="108"/>
      <c r="UCL578" s="108"/>
      <c r="UCM578" s="108"/>
      <c r="UCN578" s="108"/>
      <c r="UCO578" s="108"/>
      <c r="UCP578" s="108"/>
      <c r="UCQ578" s="108"/>
      <c r="UCR578" s="108"/>
      <c r="UCS578" s="108"/>
      <c r="UCT578" s="108"/>
      <c r="UCU578" s="108"/>
      <c r="UCV578" s="108"/>
      <c r="UCW578" s="108"/>
      <c r="UCX578" s="108"/>
      <c r="UCY578" s="108"/>
      <c r="UCZ578" s="108"/>
      <c r="UDA578" s="108"/>
      <c r="UDB578" s="108"/>
      <c r="UDC578" s="108"/>
      <c r="UDD578" s="108"/>
      <c r="UDE578" s="108"/>
      <c r="UDF578" s="108"/>
      <c r="UDG578" s="108"/>
      <c r="UDH578" s="108"/>
      <c r="UDI578" s="108"/>
      <c r="UDJ578" s="108"/>
      <c r="UDK578" s="108"/>
      <c r="UDL578" s="108"/>
      <c r="UDM578" s="108"/>
      <c r="UDN578" s="108"/>
      <c r="UDO578" s="108"/>
      <c r="UDP578" s="108"/>
      <c r="UDQ578" s="108"/>
      <c r="UDR578" s="108"/>
      <c r="UDS578" s="108"/>
      <c r="UDT578" s="108"/>
      <c r="UDU578" s="108"/>
      <c r="UDV578" s="108"/>
      <c r="UDW578" s="108"/>
      <c r="UDX578" s="108"/>
      <c r="UDY578" s="108"/>
      <c r="UDZ578" s="108"/>
      <c r="UEA578" s="108"/>
      <c r="UEB578" s="108"/>
      <c r="UEC578" s="108"/>
      <c r="UED578" s="108"/>
      <c r="UEE578" s="108"/>
      <c r="UEF578" s="108"/>
      <c r="UEG578" s="108"/>
      <c r="UEH578" s="108"/>
      <c r="UEI578" s="108"/>
      <c r="UEJ578" s="108"/>
      <c r="UEK578" s="108"/>
      <c r="UEL578" s="108"/>
      <c r="UEM578" s="108"/>
      <c r="UEN578" s="108"/>
      <c r="UEO578" s="108"/>
      <c r="UEP578" s="108"/>
      <c r="UEQ578" s="108"/>
      <c r="UER578" s="108"/>
      <c r="UES578" s="108"/>
      <c r="UET578" s="108"/>
      <c r="UEU578" s="108"/>
      <c r="UEV578" s="108"/>
      <c r="UEW578" s="108"/>
      <c r="UEX578" s="108"/>
      <c r="UEY578" s="108"/>
      <c r="UEZ578" s="108"/>
      <c r="UFA578" s="108"/>
      <c r="UFB578" s="108"/>
      <c r="UFC578" s="108"/>
      <c r="UFD578" s="108"/>
      <c r="UFE578" s="108"/>
      <c r="UFF578" s="108"/>
      <c r="UFG578" s="108"/>
      <c r="UFH578" s="108"/>
      <c r="UFI578" s="108"/>
      <c r="UFJ578" s="108"/>
      <c r="UFK578" s="108"/>
      <c r="UFL578" s="108"/>
      <c r="UFM578" s="108"/>
      <c r="UFN578" s="108"/>
      <c r="UFO578" s="108"/>
      <c r="UFP578" s="108"/>
      <c r="UFQ578" s="108"/>
      <c r="UFR578" s="108"/>
      <c r="UFS578" s="108"/>
      <c r="UFT578" s="108"/>
      <c r="UFU578" s="108"/>
      <c r="UFV578" s="108"/>
      <c r="UFW578" s="108"/>
      <c r="UFX578" s="108"/>
      <c r="UFY578" s="108"/>
      <c r="UFZ578" s="108"/>
      <c r="UGA578" s="108"/>
      <c r="UGB578" s="108"/>
      <c r="UGC578" s="108"/>
      <c r="UGD578" s="108"/>
      <c r="UGE578" s="108"/>
      <c r="UGF578" s="108"/>
      <c r="UGG578" s="108"/>
      <c r="UGH578" s="108"/>
      <c r="UGI578" s="108"/>
      <c r="UGJ578" s="108"/>
      <c r="UGK578" s="108"/>
      <c r="UGL578" s="108"/>
      <c r="UGM578" s="108"/>
      <c r="UGN578" s="108"/>
      <c r="UGO578" s="108"/>
      <c r="UGP578" s="108"/>
      <c r="UGQ578" s="108"/>
      <c r="UGR578" s="108"/>
      <c r="UGS578" s="108"/>
      <c r="UGT578" s="108"/>
      <c r="UGU578" s="108"/>
      <c r="UGV578" s="108"/>
      <c r="UGW578" s="108"/>
      <c r="UGX578" s="108"/>
      <c r="UGY578" s="108"/>
      <c r="UGZ578" s="108"/>
      <c r="UHA578" s="108"/>
      <c r="UHB578" s="108"/>
      <c r="UHC578" s="108"/>
      <c r="UHD578" s="108"/>
      <c r="UHE578" s="108"/>
      <c r="UHF578" s="108"/>
      <c r="UHG578" s="108"/>
      <c r="UHH578" s="108"/>
      <c r="UHI578" s="108"/>
      <c r="UHJ578" s="108"/>
      <c r="UHK578" s="108"/>
      <c r="UHL578" s="108"/>
      <c r="UHM578" s="108"/>
      <c r="UHN578" s="108"/>
      <c r="UHO578" s="108"/>
      <c r="UHP578" s="108"/>
      <c r="UHQ578" s="108"/>
      <c r="UHR578" s="108"/>
      <c r="UHS578" s="108"/>
      <c r="UHT578" s="108"/>
      <c r="UHU578" s="108"/>
      <c r="UHV578" s="108"/>
      <c r="UHW578" s="108"/>
      <c r="UHX578" s="108"/>
      <c r="UHY578" s="108"/>
      <c r="UHZ578" s="108"/>
      <c r="UIA578" s="108"/>
      <c r="UIB578" s="108"/>
      <c r="UIC578" s="108"/>
      <c r="UID578" s="108"/>
      <c r="UIE578" s="108"/>
      <c r="UIF578" s="108"/>
      <c r="UIG578" s="108"/>
      <c r="UIH578" s="108"/>
      <c r="UII578" s="108"/>
      <c r="UIJ578" s="108"/>
      <c r="UIK578" s="108"/>
      <c r="UIL578" s="108"/>
      <c r="UIM578" s="108"/>
      <c r="UIN578" s="108"/>
      <c r="UIO578" s="108"/>
      <c r="UIP578" s="108"/>
      <c r="UIQ578" s="108"/>
      <c r="UIR578" s="108"/>
      <c r="UIS578" s="108"/>
      <c r="UIT578" s="108"/>
      <c r="UIU578" s="108"/>
      <c r="UIV578" s="108"/>
      <c r="UIW578" s="108"/>
      <c r="UIX578" s="108"/>
      <c r="UIY578" s="108"/>
      <c r="UIZ578" s="108"/>
      <c r="UJA578" s="108"/>
      <c r="UJB578" s="108"/>
      <c r="UJC578" s="108"/>
      <c r="UJD578" s="108"/>
      <c r="UJE578" s="108"/>
      <c r="UJF578" s="108"/>
      <c r="UJG578" s="108"/>
      <c r="UJH578" s="108"/>
      <c r="UJI578" s="108"/>
      <c r="UJJ578" s="108"/>
      <c r="UJK578" s="108"/>
      <c r="UJL578" s="108"/>
      <c r="UJM578" s="108"/>
      <c r="UJN578" s="108"/>
      <c r="UJO578" s="108"/>
      <c r="UJP578" s="108"/>
      <c r="UJQ578" s="108"/>
      <c r="UJR578" s="108"/>
      <c r="UJS578" s="108"/>
      <c r="UJT578" s="108"/>
      <c r="UJU578" s="108"/>
      <c r="UJV578" s="108"/>
      <c r="UJW578" s="108"/>
      <c r="UJX578" s="108"/>
      <c r="UJY578" s="108"/>
      <c r="UJZ578" s="108"/>
      <c r="UKA578" s="108"/>
      <c r="UKB578" s="108"/>
      <c r="UKC578" s="108"/>
      <c r="UKD578" s="108"/>
      <c r="UKE578" s="108"/>
      <c r="UKF578" s="108"/>
      <c r="UKG578" s="108"/>
      <c r="UKH578" s="108"/>
      <c r="UKI578" s="108"/>
      <c r="UKJ578" s="108"/>
      <c r="UKK578" s="108"/>
      <c r="UKL578" s="108"/>
      <c r="UKM578" s="108"/>
      <c r="UKN578" s="108"/>
      <c r="UKO578" s="108"/>
      <c r="UKP578" s="108"/>
      <c r="UKQ578" s="108"/>
      <c r="UKR578" s="108"/>
      <c r="UKS578" s="108"/>
      <c r="UKT578" s="108"/>
      <c r="UKU578" s="108"/>
      <c r="UKV578" s="108"/>
      <c r="UKW578" s="108"/>
      <c r="UKX578" s="108"/>
      <c r="UKY578" s="108"/>
      <c r="UKZ578" s="108"/>
      <c r="ULA578" s="108"/>
      <c r="ULB578" s="108"/>
      <c r="ULC578" s="108"/>
      <c r="ULD578" s="108"/>
      <c r="ULE578" s="108"/>
      <c r="ULF578" s="108"/>
      <c r="ULG578" s="108"/>
      <c r="ULH578" s="108"/>
      <c r="ULI578" s="108"/>
      <c r="ULJ578" s="108"/>
      <c r="ULK578" s="108"/>
      <c r="ULL578" s="108"/>
      <c r="ULM578" s="108"/>
      <c r="ULN578" s="108"/>
      <c r="ULO578" s="108"/>
      <c r="ULP578" s="108"/>
      <c r="ULQ578" s="108"/>
      <c r="ULR578" s="108"/>
      <c r="ULS578" s="108"/>
      <c r="ULT578" s="108"/>
      <c r="ULU578" s="108"/>
      <c r="ULV578" s="108"/>
      <c r="ULW578" s="108"/>
      <c r="ULX578" s="108"/>
      <c r="ULY578" s="108"/>
      <c r="ULZ578" s="108"/>
      <c r="UMA578" s="108"/>
      <c r="UMB578" s="108"/>
      <c r="UMC578" s="108"/>
      <c r="UMD578" s="108"/>
      <c r="UME578" s="108"/>
      <c r="UMF578" s="108"/>
      <c r="UMG578" s="108"/>
      <c r="UMH578" s="108"/>
      <c r="UMI578" s="108"/>
      <c r="UMJ578" s="108"/>
      <c r="UMK578" s="108"/>
      <c r="UML578" s="108"/>
      <c r="UMM578" s="108"/>
      <c r="UMN578" s="108"/>
      <c r="UMO578" s="108"/>
      <c r="UMP578" s="108"/>
      <c r="UMQ578" s="108"/>
      <c r="UMR578" s="108"/>
      <c r="UMS578" s="108"/>
      <c r="UMT578" s="108"/>
      <c r="UMU578" s="108"/>
      <c r="UMV578" s="108"/>
      <c r="UMW578" s="108"/>
      <c r="UMX578" s="108"/>
      <c r="UMY578" s="108"/>
      <c r="UMZ578" s="108"/>
      <c r="UNA578" s="108"/>
      <c r="UNB578" s="108"/>
      <c r="UNC578" s="108"/>
      <c r="UND578" s="108"/>
      <c r="UNE578" s="108"/>
      <c r="UNF578" s="108"/>
      <c r="UNG578" s="108"/>
      <c r="UNH578" s="108"/>
      <c r="UNI578" s="108"/>
      <c r="UNJ578" s="108"/>
      <c r="UNK578" s="108"/>
      <c r="UNL578" s="108"/>
      <c r="UNM578" s="108"/>
      <c r="UNN578" s="108"/>
      <c r="UNO578" s="108"/>
      <c r="UNP578" s="108"/>
      <c r="UNQ578" s="108"/>
      <c r="UNR578" s="108"/>
      <c r="UNS578" s="108"/>
      <c r="UNT578" s="108"/>
      <c r="UNU578" s="108"/>
      <c r="UNV578" s="108"/>
      <c r="UNW578" s="108"/>
      <c r="UNX578" s="108"/>
      <c r="UNY578" s="108"/>
      <c r="UNZ578" s="108"/>
      <c r="UOA578" s="108"/>
      <c r="UOB578" s="108"/>
      <c r="UOC578" s="108"/>
      <c r="UOD578" s="108"/>
      <c r="UOE578" s="108"/>
      <c r="UOF578" s="108"/>
      <c r="UOG578" s="108"/>
      <c r="UOH578" s="108"/>
      <c r="UOI578" s="108"/>
      <c r="UOJ578" s="108"/>
      <c r="UOK578" s="108"/>
      <c r="UOL578" s="108"/>
      <c r="UOM578" s="108"/>
      <c r="UON578" s="108"/>
      <c r="UOO578" s="108"/>
      <c r="UOP578" s="108"/>
      <c r="UOQ578" s="108"/>
      <c r="UOR578" s="108"/>
      <c r="UOS578" s="108"/>
      <c r="UOT578" s="108"/>
      <c r="UOU578" s="108"/>
      <c r="UOV578" s="108"/>
      <c r="UOW578" s="108"/>
      <c r="UOX578" s="108"/>
      <c r="UOY578" s="108"/>
      <c r="UOZ578" s="108"/>
      <c r="UPA578" s="108"/>
      <c r="UPB578" s="108"/>
      <c r="UPC578" s="108"/>
      <c r="UPD578" s="108"/>
      <c r="UPE578" s="108"/>
      <c r="UPF578" s="108"/>
      <c r="UPG578" s="108"/>
      <c r="UPH578" s="108"/>
      <c r="UPI578" s="108"/>
      <c r="UPJ578" s="108"/>
      <c r="UPK578" s="108"/>
      <c r="UPL578" s="108"/>
      <c r="UPM578" s="108"/>
      <c r="UPN578" s="108"/>
      <c r="UPO578" s="108"/>
      <c r="UPP578" s="108"/>
      <c r="UPQ578" s="108"/>
      <c r="UPR578" s="108"/>
      <c r="UPS578" s="108"/>
      <c r="UPT578" s="108"/>
      <c r="UPU578" s="108"/>
      <c r="UPV578" s="108"/>
      <c r="UPW578" s="108"/>
      <c r="UPX578" s="108"/>
      <c r="UPY578" s="108"/>
      <c r="UPZ578" s="108"/>
      <c r="UQA578" s="108"/>
      <c r="UQB578" s="108"/>
      <c r="UQC578" s="108"/>
      <c r="UQD578" s="108"/>
      <c r="UQE578" s="108"/>
      <c r="UQF578" s="108"/>
      <c r="UQG578" s="108"/>
      <c r="UQH578" s="108"/>
      <c r="UQI578" s="108"/>
      <c r="UQJ578" s="108"/>
      <c r="UQK578" s="108"/>
      <c r="UQL578" s="108"/>
      <c r="UQM578" s="108"/>
      <c r="UQN578" s="108"/>
      <c r="UQO578" s="108"/>
      <c r="UQP578" s="108"/>
      <c r="UQQ578" s="108"/>
      <c r="UQR578" s="108"/>
      <c r="UQS578" s="108"/>
      <c r="UQT578" s="108"/>
      <c r="UQU578" s="108"/>
      <c r="UQV578" s="108"/>
      <c r="UQW578" s="108"/>
      <c r="UQX578" s="108"/>
      <c r="UQY578" s="108"/>
      <c r="UQZ578" s="108"/>
      <c r="URA578" s="108"/>
      <c r="URB578" s="108"/>
      <c r="URC578" s="108"/>
      <c r="URD578" s="108"/>
      <c r="URE578" s="108"/>
      <c r="URF578" s="108"/>
      <c r="URG578" s="108"/>
      <c r="URH578" s="108"/>
      <c r="URI578" s="108"/>
      <c r="URJ578" s="108"/>
      <c r="URK578" s="108"/>
      <c r="URL578" s="108"/>
      <c r="URM578" s="108"/>
      <c r="URN578" s="108"/>
      <c r="URO578" s="108"/>
      <c r="URP578" s="108"/>
      <c r="URQ578" s="108"/>
      <c r="URR578" s="108"/>
      <c r="URS578" s="108"/>
      <c r="URT578" s="108"/>
      <c r="URU578" s="108"/>
      <c r="URV578" s="108"/>
      <c r="URW578" s="108"/>
      <c r="URX578" s="108"/>
      <c r="URY578" s="108"/>
      <c r="URZ578" s="108"/>
      <c r="USA578" s="108"/>
      <c r="USB578" s="108"/>
      <c r="USC578" s="108"/>
      <c r="USD578" s="108"/>
      <c r="USE578" s="108"/>
      <c r="USF578" s="108"/>
      <c r="USG578" s="108"/>
      <c r="USH578" s="108"/>
      <c r="USI578" s="108"/>
      <c r="USJ578" s="108"/>
      <c r="USK578" s="108"/>
      <c r="USL578" s="108"/>
      <c r="USM578" s="108"/>
      <c r="USN578" s="108"/>
      <c r="USO578" s="108"/>
      <c r="USP578" s="108"/>
      <c r="USQ578" s="108"/>
      <c r="USR578" s="108"/>
      <c r="USS578" s="108"/>
      <c r="UST578" s="108"/>
      <c r="USU578" s="108"/>
      <c r="USV578" s="108"/>
      <c r="USW578" s="108"/>
      <c r="USX578" s="108"/>
      <c r="USY578" s="108"/>
      <c r="USZ578" s="108"/>
      <c r="UTA578" s="108"/>
      <c r="UTB578" s="108"/>
      <c r="UTC578" s="108"/>
      <c r="UTD578" s="108"/>
      <c r="UTE578" s="108"/>
      <c r="UTF578" s="108"/>
      <c r="UTG578" s="108"/>
      <c r="UTH578" s="108"/>
      <c r="UTI578" s="108"/>
      <c r="UTJ578" s="108"/>
      <c r="UTK578" s="108"/>
      <c r="UTL578" s="108"/>
      <c r="UTM578" s="108"/>
      <c r="UTN578" s="108"/>
      <c r="UTO578" s="108"/>
      <c r="UTP578" s="108"/>
      <c r="UTQ578" s="108"/>
      <c r="UTR578" s="108"/>
      <c r="UTS578" s="108"/>
      <c r="UTT578" s="108"/>
      <c r="UTU578" s="108"/>
      <c r="UTV578" s="108"/>
      <c r="UTW578" s="108"/>
      <c r="UTX578" s="108"/>
      <c r="UTY578" s="108"/>
      <c r="UTZ578" s="108"/>
      <c r="UUA578" s="108"/>
      <c r="UUB578" s="108"/>
      <c r="UUC578" s="108"/>
      <c r="UUD578" s="108"/>
      <c r="UUE578" s="108"/>
      <c r="UUF578" s="108"/>
      <c r="UUG578" s="108"/>
      <c r="UUH578" s="108"/>
      <c r="UUI578" s="108"/>
      <c r="UUJ578" s="108"/>
      <c r="UUK578" s="108"/>
      <c r="UUL578" s="108"/>
      <c r="UUM578" s="108"/>
      <c r="UUN578" s="108"/>
      <c r="UUO578" s="108"/>
      <c r="UUP578" s="108"/>
      <c r="UUQ578" s="108"/>
      <c r="UUR578" s="108"/>
      <c r="UUS578" s="108"/>
      <c r="UUT578" s="108"/>
      <c r="UUU578" s="108"/>
      <c r="UUV578" s="108"/>
      <c r="UUW578" s="108"/>
      <c r="UUX578" s="108"/>
      <c r="UUY578" s="108"/>
      <c r="UUZ578" s="108"/>
      <c r="UVA578" s="108"/>
      <c r="UVB578" s="108"/>
      <c r="UVC578" s="108"/>
      <c r="UVD578" s="108"/>
      <c r="UVE578" s="108"/>
      <c r="UVF578" s="108"/>
      <c r="UVG578" s="108"/>
      <c r="UVH578" s="108"/>
      <c r="UVI578" s="108"/>
      <c r="UVJ578" s="108"/>
      <c r="UVK578" s="108"/>
      <c r="UVL578" s="108"/>
      <c r="UVM578" s="108"/>
      <c r="UVN578" s="108"/>
      <c r="UVO578" s="108"/>
      <c r="UVP578" s="108"/>
      <c r="UVQ578" s="108"/>
      <c r="UVR578" s="108"/>
      <c r="UVS578" s="108"/>
      <c r="UVT578" s="108"/>
      <c r="UVU578" s="108"/>
      <c r="UVV578" s="108"/>
      <c r="UVW578" s="108"/>
      <c r="UVX578" s="108"/>
      <c r="UVY578" s="108"/>
      <c r="UVZ578" s="108"/>
      <c r="UWA578" s="108"/>
      <c r="UWB578" s="108"/>
      <c r="UWC578" s="108"/>
      <c r="UWD578" s="108"/>
      <c r="UWE578" s="108"/>
      <c r="UWF578" s="108"/>
      <c r="UWG578" s="108"/>
      <c r="UWH578" s="108"/>
      <c r="UWI578" s="108"/>
      <c r="UWJ578" s="108"/>
      <c r="UWK578" s="108"/>
      <c r="UWL578" s="108"/>
      <c r="UWM578" s="108"/>
      <c r="UWN578" s="108"/>
      <c r="UWO578" s="108"/>
      <c r="UWP578" s="108"/>
      <c r="UWQ578" s="108"/>
      <c r="UWR578" s="108"/>
      <c r="UWS578" s="108"/>
      <c r="UWT578" s="108"/>
      <c r="UWU578" s="108"/>
      <c r="UWV578" s="108"/>
      <c r="UWW578" s="108"/>
      <c r="UWX578" s="108"/>
      <c r="UWY578" s="108"/>
      <c r="UWZ578" s="108"/>
      <c r="UXA578" s="108"/>
      <c r="UXB578" s="108"/>
      <c r="UXC578" s="108"/>
      <c r="UXD578" s="108"/>
      <c r="UXE578" s="108"/>
      <c r="UXF578" s="108"/>
      <c r="UXG578" s="108"/>
      <c r="UXH578" s="108"/>
      <c r="UXI578" s="108"/>
      <c r="UXJ578" s="108"/>
      <c r="UXK578" s="108"/>
      <c r="UXL578" s="108"/>
      <c r="UXM578" s="108"/>
      <c r="UXN578" s="108"/>
      <c r="UXO578" s="108"/>
      <c r="UXP578" s="108"/>
      <c r="UXQ578" s="108"/>
      <c r="UXR578" s="108"/>
      <c r="UXS578" s="108"/>
      <c r="UXT578" s="108"/>
      <c r="UXU578" s="108"/>
      <c r="UXV578" s="108"/>
      <c r="UXW578" s="108"/>
      <c r="UXX578" s="108"/>
      <c r="UXY578" s="108"/>
      <c r="UXZ578" s="108"/>
      <c r="UYA578" s="108"/>
      <c r="UYB578" s="108"/>
      <c r="UYC578" s="108"/>
      <c r="UYD578" s="108"/>
      <c r="UYE578" s="108"/>
      <c r="UYF578" s="108"/>
      <c r="UYG578" s="108"/>
      <c r="UYH578" s="108"/>
      <c r="UYI578" s="108"/>
      <c r="UYJ578" s="108"/>
      <c r="UYK578" s="108"/>
      <c r="UYL578" s="108"/>
      <c r="UYM578" s="108"/>
      <c r="UYN578" s="108"/>
      <c r="UYO578" s="108"/>
      <c r="UYP578" s="108"/>
      <c r="UYQ578" s="108"/>
      <c r="UYR578" s="108"/>
      <c r="UYS578" s="108"/>
      <c r="UYT578" s="108"/>
      <c r="UYU578" s="108"/>
      <c r="UYV578" s="108"/>
      <c r="UYW578" s="108"/>
      <c r="UYX578" s="108"/>
      <c r="UYY578" s="108"/>
      <c r="UYZ578" s="108"/>
      <c r="UZA578" s="108"/>
      <c r="UZB578" s="108"/>
      <c r="UZC578" s="108"/>
      <c r="UZD578" s="108"/>
      <c r="UZE578" s="108"/>
      <c r="UZF578" s="108"/>
      <c r="UZG578" s="108"/>
      <c r="UZH578" s="108"/>
      <c r="UZI578" s="108"/>
      <c r="UZJ578" s="108"/>
      <c r="UZK578" s="108"/>
      <c r="UZL578" s="108"/>
      <c r="UZM578" s="108"/>
      <c r="UZN578" s="108"/>
      <c r="UZO578" s="108"/>
      <c r="UZP578" s="108"/>
      <c r="UZQ578" s="108"/>
      <c r="UZR578" s="108"/>
      <c r="UZS578" s="108"/>
      <c r="UZT578" s="108"/>
      <c r="UZU578" s="108"/>
      <c r="UZV578" s="108"/>
      <c r="UZW578" s="108"/>
      <c r="UZX578" s="108"/>
      <c r="UZY578" s="108"/>
      <c r="UZZ578" s="108"/>
      <c r="VAA578" s="108"/>
      <c r="VAB578" s="108"/>
      <c r="VAC578" s="108"/>
      <c r="VAD578" s="108"/>
      <c r="VAE578" s="108"/>
      <c r="VAF578" s="108"/>
      <c r="VAG578" s="108"/>
      <c r="VAH578" s="108"/>
      <c r="VAI578" s="108"/>
      <c r="VAJ578" s="108"/>
      <c r="VAK578" s="108"/>
      <c r="VAL578" s="108"/>
      <c r="VAM578" s="108"/>
      <c r="VAN578" s="108"/>
      <c r="VAO578" s="108"/>
      <c r="VAP578" s="108"/>
      <c r="VAQ578" s="108"/>
      <c r="VAR578" s="108"/>
      <c r="VAS578" s="108"/>
      <c r="VAT578" s="108"/>
      <c r="VAU578" s="108"/>
      <c r="VAV578" s="108"/>
      <c r="VAW578" s="108"/>
      <c r="VAX578" s="108"/>
      <c r="VAY578" s="108"/>
      <c r="VAZ578" s="108"/>
      <c r="VBA578" s="108"/>
      <c r="VBB578" s="108"/>
      <c r="VBC578" s="108"/>
      <c r="VBD578" s="108"/>
      <c r="VBE578" s="108"/>
      <c r="VBF578" s="108"/>
      <c r="VBG578" s="108"/>
      <c r="VBH578" s="108"/>
      <c r="VBI578" s="108"/>
      <c r="VBJ578" s="108"/>
      <c r="VBK578" s="108"/>
      <c r="VBL578" s="108"/>
      <c r="VBM578" s="108"/>
      <c r="VBN578" s="108"/>
      <c r="VBO578" s="108"/>
      <c r="VBP578" s="108"/>
      <c r="VBQ578" s="108"/>
      <c r="VBR578" s="108"/>
      <c r="VBS578" s="108"/>
      <c r="VBT578" s="108"/>
      <c r="VBU578" s="108"/>
      <c r="VBV578" s="108"/>
      <c r="VBW578" s="108"/>
      <c r="VBX578" s="108"/>
      <c r="VBY578" s="108"/>
      <c r="VBZ578" s="108"/>
      <c r="VCA578" s="108"/>
      <c r="VCB578" s="108"/>
      <c r="VCC578" s="108"/>
      <c r="VCD578" s="108"/>
      <c r="VCE578" s="108"/>
      <c r="VCF578" s="108"/>
      <c r="VCG578" s="108"/>
      <c r="VCH578" s="108"/>
      <c r="VCI578" s="108"/>
      <c r="VCJ578" s="108"/>
      <c r="VCK578" s="108"/>
      <c r="VCL578" s="108"/>
      <c r="VCM578" s="108"/>
      <c r="VCN578" s="108"/>
      <c r="VCO578" s="108"/>
      <c r="VCP578" s="108"/>
      <c r="VCQ578" s="108"/>
      <c r="VCR578" s="108"/>
      <c r="VCS578" s="108"/>
      <c r="VCT578" s="108"/>
      <c r="VCU578" s="108"/>
      <c r="VCV578" s="108"/>
      <c r="VCW578" s="108"/>
      <c r="VCX578" s="108"/>
      <c r="VCY578" s="108"/>
      <c r="VCZ578" s="108"/>
      <c r="VDA578" s="108"/>
      <c r="VDB578" s="108"/>
      <c r="VDC578" s="108"/>
      <c r="VDD578" s="108"/>
      <c r="VDE578" s="108"/>
      <c r="VDF578" s="108"/>
      <c r="VDG578" s="108"/>
      <c r="VDH578" s="108"/>
      <c r="VDI578" s="108"/>
      <c r="VDJ578" s="108"/>
      <c r="VDK578" s="108"/>
      <c r="VDL578" s="108"/>
      <c r="VDM578" s="108"/>
      <c r="VDN578" s="108"/>
      <c r="VDO578" s="108"/>
      <c r="VDP578" s="108"/>
      <c r="VDQ578" s="108"/>
      <c r="VDR578" s="108"/>
      <c r="VDS578" s="108"/>
      <c r="VDT578" s="108"/>
      <c r="VDU578" s="108"/>
      <c r="VDV578" s="108"/>
      <c r="VDW578" s="108"/>
      <c r="VDX578" s="108"/>
      <c r="VDY578" s="108"/>
      <c r="VDZ578" s="108"/>
      <c r="VEA578" s="108"/>
      <c r="VEB578" s="108"/>
      <c r="VEC578" s="108"/>
      <c r="VED578" s="108"/>
      <c r="VEE578" s="108"/>
      <c r="VEF578" s="108"/>
      <c r="VEG578" s="108"/>
      <c r="VEH578" s="108"/>
      <c r="VEI578" s="108"/>
      <c r="VEJ578" s="108"/>
      <c r="VEK578" s="108"/>
      <c r="VEL578" s="108"/>
      <c r="VEM578" s="108"/>
      <c r="VEN578" s="108"/>
      <c r="VEO578" s="108"/>
      <c r="VEP578" s="108"/>
      <c r="VEQ578" s="108"/>
      <c r="VER578" s="108"/>
      <c r="VES578" s="108"/>
      <c r="VET578" s="108"/>
      <c r="VEU578" s="108"/>
      <c r="VEV578" s="108"/>
      <c r="VEW578" s="108"/>
      <c r="VEX578" s="108"/>
      <c r="VEY578" s="108"/>
      <c r="VEZ578" s="108"/>
      <c r="VFA578" s="108"/>
      <c r="VFB578" s="108"/>
      <c r="VFC578" s="108"/>
      <c r="VFD578" s="108"/>
      <c r="VFE578" s="108"/>
      <c r="VFF578" s="108"/>
      <c r="VFG578" s="108"/>
      <c r="VFH578" s="108"/>
      <c r="VFI578" s="108"/>
      <c r="VFJ578" s="108"/>
      <c r="VFK578" s="108"/>
      <c r="VFL578" s="108"/>
      <c r="VFM578" s="108"/>
      <c r="VFN578" s="108"/>
      <c r="VFO578" s="108"/>
      <c r="VFP578" s="108"/>
      <c r="VFQ578" s="108"/>
      <c r="VFR578" s="108"/>
      <c r="VFS578" s="108"/>
      <c r="VFT578" s="108"/>
      <c r="VFU578" s="108"/>
      <c r="VFV578" s="108"/>
      <c r="VFW578" s="108"/>
      <c r="VFX578" s="108"/>
      <c r="VFY578" s="108"/>
      <c r="VFZ578" s="108"/>
      <c r="VGA578" s="108"/>
      <c r="VGB578" s="108"/>
      <c r="VGC578" s="108"/>
      <c r="VGD578" s="108"/>
      <c r="VGE578" s="108"/>
      <c r="VGF578" s="108"/>
      <c r="VGG578" s="108"/>
      <c r="VGH578" s="108"/>
      <c r="VGI578" s="108"/>
      <c r="VGJ578" s="108"/>
      <c r="VGK578" s="108"/>
      <c r="VGL578" s="108"/>
      <c r="VGM578" s="108"/>
      <c r="VGN578" s="108"/>
      <c r="VGO578" s="108"/>
      <c r="VGP578" s="108"/>
      <c r="VGQ578" s="108"/>
      <c r="VGR578" s="108"/>
      <c r="VGS578" s="108"/>
      <c r="VGT578" s="108"/>
      <c r="VGU578" s="108"/>
      <c r="VGV578" s="108"/>
      <c r="VGW578" s="108"/>
      <c r="VGX578" s="108"/>
      <c r="VGY578" s="108"/>
      <c r="VGZ578" s="108"/>
      <c r="VHA578" s="108"/>
      <c r="VHB578" s="108"/>
      <c r="VHC578" s="108"/>
      <c r="VHD578" s="108"/>
      <c r="VHE578" s="108"/>
      <c r="VHF578" s="108"/>
      <c r="VHG578" s="108"/>
      <c r="VHH578" s="108"/>
      <c r="VHI578" s="108"/>
      <c r="VHJ578" s="108"/>
      <c r="VHK578" s="108"/>
      <c r="VHL578" s="108"/>
      <c r="VHM578" s="108"/>
      <c r="VHN578" s="108"/>
      <c r="VHO578" s="108"/>
      <c r="VHP578" s="108"/>
      <c r="VHQ578" s="108"/>
      <c r="VHR578" s="108"/>
      <c r="VHS578" s="108"/>
      <c r="VHT578" s="108"/>
      <c r="VHU578" s="108"/>
      <c r="VHV578" s="108"/>
      <c r="VHW578" s="108"/>
      <c r="VHX578" s="108"/>
      <c r="VHY578" s="108"/>
      <c r="VHZ578" s="108"/>
      <c r="VIA578" s="108"/>
      <c r="VIB578" s="108"/>
      <c r="VIC578" s="108"/>
      <c r="VID578" s="108"/>
      <c r="VIE578" s="108"/>
      <c r="VIF578" s="108"/>
      <c r="VIG578" s="108"/>
      <c r="VIH578" s="108"/>
      <c r="VII578" s="108"/>
      <c r="VIJ578" s="108"/>
      <c r="VIK578" s="108"/>
      <c r="VIL578" s="108"/>
      <c r="VIM578" s="108"/>
      <c r="VIN578" s="108"/>
      <c r="VIO578" s="108"/>
      <c r="VIP578" s="108"/>
      <c r="VIQ578" s="108"/>
      <c r="VIR578" s="108"/>
      <c r="VIS578" s="108"/>
      <c r="VIT578" s="108"/>
      <c r="VIU578" s="108"/>
      <c r="VIV578" s="108"/>
      <c r="VIW578" s="108"/>
      <c r="VIX578" s="108"/>
      <c r="VIY578" s="108"/>
      <c r="VIZ578" s="108"/>
      <c r="VJA578" s="108"/>
      <c r="VJB578" s="108"/>
      <c r="VJC578" s="108"/>
      <c r="VJD578" s="108"/>
      <c r="VJE578" s="108"/>
      <c r="VJF578" s="108"/>
      <c r="VJG578" s="108"/>
      <c r="VJH578" s="108"/>
      <c r="VJI578" s="108"/>
      <c r="VJJ578" s="108"/>
      <c r="VJK578" s="108"/>
      <c r="VJL578" s="108"/>
      <c r="VJM578" s="108"/>
      <c r="VJN578" s="108"/>
      <c r="VJO578" s="108"/>
      <c r="VJP578" s="108"/>
      <c r="VJQ578" s="108"/>
      <c r="VJR578" s="108"/>
      <c r="VJS578" s="108"/>
      <c r="VJT578" s="108"/>
      <c r="VJU578" s="108"/>
      <c r="VJV578" s="108"/>
      <c r="VJW578" s="108"/>
      <c r="VJX578" s="108"/>
      <c r="VJY578" s="108"/>
      <c r="VJZ578" s="108"/>
      <c r="VKA578" s="108"/>
      <c r="VKB578" s="108"/>
      <c r="VKC578" s="108"/>
      <c r="VKD578" s="108"/>
      <c r="VKE578" s="108"/>
      <c r="VKF578" s="108"/>
      <c r="VKG578" s="108"/>
      <c r="VKH578" s="108"/>
      <c r="VKI578" s="108"/>
      <c r="VKJ578" s="108"/>
      <c r="VKK578" s="108"/>
      <c r="VKL578" s="108"/>
      <c r="VKM578" s="108"/>
      <c r="VKN578" s="108"/>
      <c r="VKO578" s="108"/>
      <c r="VKP578" s="108"/>
      <c r="VKQ578" s="108"/>
      <c r="VKR578" s="108"/>
      <c r="VKS578" s="108"/>
      <c r="VKT578" s="108"/>
      <c r="VKU578" s="108"/>
      <c r="VKV578" s="108"/>
      <c r="VKW578" s="108"/>
      <c r="VKX578" s="108"/>
      <c r="VKY578" s="108"/>
      <c r="VKZ578" s="108"/>
      <c r="VLA578" s="108"/>
      <c r="VLB578" s="108"/>
      <c r="VLC578" s="108"/>
      <c r="VLD578" s="108"/>
      <c r="VLE578" s="108"/>
      <c r="VLF578" s="108"/>
      <c r="VLG578" s="108"/>
      <c r="VLH578" s="108"/>
      <c r="VLI578" s="108"/>
      <c r="VLJ578" s="108"/>
      <c r="VLK578" s="108"/>
      <c r="VLL578" s="108"/>
      <c r="VLM578" s="108"/>
      <c r="VLN578" s="108"/>
      <c r="VLO578" s="108"/>
      <c r="VLP578" s="108"/>
      <c r="VLQ578" s="108"/>
      <c r="VLR578" s="108"/>
      <c r="VLS578" s="108"/>
      <c r="VLT578" s="108"/>
      <c r="VLU578" s="108"/>
      <c r="VLV578" s="108"/>
      <c r="VLW578" s="108"/>
      <c r="VLX578" s="108"/>
      <c r="VLY578" s="108"/>
      <c r="VLZ578" s="108"/>
      <c r="VMA578" s="108"/>
      <c r="VMB578" s="108"/>
      <c r="VMC578" s="108"/>
      <c r="VMD578" s="108"/>
      <c r="VME578" s="108"/>
      <c r="VMF578" s="108"/>
      <c r="VMG578" s="108"/>
      <c r="VMH578" s="108"/>
      <c r="VMI578" s="108"/>
      <c r="VMJ578" s="108"/>
      <c r="VMK578" s="108"/>
      <c r="VML578" s="108"/>
      <c r="VMM578" s="108"/>
      <c r="VMN578" s="108"/>
      <c r="VMO578" s="108"/>
      <c r="VMP578" s="108"/>
      <c r="VMQ578" s="108"/>
      <c r="VMR578" s="108"/>
      <c r="VMS578" s="108"/>
      <c r="VMT578" s="108"/>
      <c r="VMU578" s="108"/>
      <c r="VMV578" s="108"/>
      <c r="VMW578" s="108"/>
      <c r="VMX578" s="108"/>
      <c r="VMY578" s="108"/>
      <c r="VMZ578" s="108"/>
      <c r="VNA578" s="108"/>
      <c r="VNB578" s="108"/>
      <c r="VNC578" s="108"/>
      <c r="VND578" s="108"/>
      <c r="VNE578" s="108"/>
      <c r="VNF578" s="108"/>
      <c r="VNG578" s="108"/>
      <c r="VNH578" s="108"/>
      <c r="VNI578" s="108"/>
      <c r="VNJ578" s="108"/>
      <c r="VNK578" s="108"/>
      <c r="VNL578" s="108"/>
      <c r="VNM578" s="108"/>
      <c r="VNN578" s="108"/>
      <c r="VNO578" s="108"/>
      <c r="VNP578" s="108"/>
      <c r="VNQ578" s="108"/>
      <c r="VNR578" s="108"/>
      <c r="VNS578" s="108"/>
      <c r="VNT578" s="108"/>
      <c r="VNU578" s="108"/>
      <c r="VNV578" s="108"/>
      <c r="VNW578" s="108"/>
      <c r="VNX578" s="108"/>
      <c r="VNY578" s="108"/>
      <c r="VNZ578" s="108"/>
      <c r="VOA578" s="108"/>
      <c r="VOB578" s="108"/>
      <c r="VOC578" s="108"/>
      <c r="VOD578" s="108"/>
      <c r="VOE578" s="108"/>
      <c r="VOF578" s="108"/>
      <c r="VOG578" s="108"/>
      <c r="VOH578" s="108"/>
      <c r="VOI578" s="108"/>
      <c r="VOJ578" s="108"/>
      <c r="VOK578" s="108"/>
      <c r="VOL578" s="108"/>
      <c r="VOM578" s="108"/>
      <c r="VON578" s="108"/>
      <c r="VOO578" s="108"/>
      <c r="VOP578" s="108"/>
      <c r="VOQ578" s="108"/>
      <c r="VOR578" s="108"/>
      <c r="VOS578" s="108"/>
      <c r="VOT578" s="108"/>
      <c r="VOU578" s="108"/>
      <c r="VOV578" s="108"/>
      <c r="VOW578" s="108"/>
      <c r="VOX578" s="108"/>
      <c r="VOY578" s="108"/>
      <c r="VOZ578" s="108"/>
      <c r="VPA578" s="108"/>
      <c r="VPB578" s="108"/>
      <c r="VPC578" s="108"/>
      <c r="VPD578" s="108"/>
      <c r="VPE578" s="108"/>
      <c r="VPF578" s="108"/>
      <c r="VPG578" s="108"/>
      <c r="VPH578" s="108"/>
      <c r="VPI578" s="108"/>
      <c r="VPJ578" s="108"/>
      <c r="VPK578" s="108"/>
      <c r="VPL578" s="108"/>
      <c r="VPM578" s="108"/>
      <c r="VPN578" s="108"/>
      <c r="VPO578" s="108"/>
      <c r="VPP578" s="108"/>
      <c r="VPQ578" s="108"/>
      <c r="VPR578" s="108"/>
      <c r="VPS578" s="108"/>
      <c r="VPT578" s="108"/>
      <c r="VPU578" s="108"/>
      <c r="VPV578" s="108"/>
      <c r="VPW578" s="108"/>
      <c r="VPX578" s="108"/>
      <c r="VPY578" s="108"/>
      <c r="VPZ578" s="108"/>
      <c r="VQA578" s="108"/>
      <c r="VQB578" s="108"/>
      <c r="VQC578" s="108"/>
      <c r="VQD578" s="108"/>
      <c r="VQE578" s="108"/>
      <c r="VQF578" s="108"/>
      <c r="VQG578" s="108"/>
      <c r="VQH578" s="108"/>
      <c r="VQI578" s="108"/>
      <c r="VQJ578" s="108"/>
      <c r="VQK578" s="108"/>
      <c r="VQL578" s="108"/>
      <c r="VQM578" s="108"/>
      <c r="VQN578" s="108"/>
      <c r="VQO578" s="108"/>
      <c r="VQP578" s="108"/>
      <c r="VQQ578" s="108"/>
      <c r="VQR578" s="108"/>
      <c r="VQS578" s="108"/>
      <c r="VQT578" s="108"/>
      <c r="VQU578" s="108"/>
      <c r="VQV578" s="108"/>
      <c r="VQW578" s="108"/>
      <c r="VQX578" s="108"/>
      <c r="VQY578" s="108"/>
      <c r="VQZ578" s="108"/>
      <c r="VRA578" s="108"/>
      <c r="VRB578" s="108"/>
      <c r="VRC578" s="108"/>
      <c r="VRD578" s="108"/>
      <c r="VRE578" s="108"/>
      <c r="VRF578" s="108"/>
      <c r="VRG578" s="108"/>
      <c r="VRH578" s="108"/>
      <c r="VRI578" s="108"/>
      <c r="VRJ578" s="108"/>
      <c r="VRK578" s="108"/>
      <c r="VRL578" s="108"/>
      <c r="VRM578" s="108"/>
      <c r="VRN578" s="108"/>
      <c r="VRO578" s="108"/>
      <c r="VRP578" s="108"/>
      <c r="VRQ578" s="108"/>
      <c r="VRR578" s="108"/>
      <c r="VRS578" s="108"/>
      <c r="VRT578" s="108"/>
      <c r="VRU578" s="108"/>
      <c r="VRV578" s="108"/>
      <c r="VRW578" s="108"/>
      <c r="VRX578" s="108"/>
      <c r="VRY578" s="108"/>
      <c r="VRZ578" s="108"/>
      <c r="VSA578" s="108"/>
      <c r="VSB578" s="108"/>
      <c r="VSC578" s="108"/>
      <c r="VSD578" s="108"/>
      <c r="VSE578" s="108"/>
      <c r="VSF578" s="108"/>
      <c r="VSG578" s="108"/>
      <c r="VSH578" s="108"/>
      <c r="VSI578" s="108"/>
      <c r="VSJ578" s="108"/>
      <c r="VSK578" s="108"/>
      <c r="VSL578" s="108"/>
      <c r="VSM578" s="108"/>
      <c r="VSN578" s="108"/>
      <c r="VSO578" s="108"/>
      <c r="VSP578" s="108"/>
      <c r="VSQ578" s="108"/>
      <c r="VSR578" s="108"/>
      <c r="VSS578" s="108"/>
      <c r="VST578" s="108"/>
      <c r="VSU578" s="108"/>
      <c r="VSV578" s="108"/>
      <c r="VSW578" s="108"/>
      <c r="VSX578" s="108"/>
      <c r="VSY578" s="108"/>
      <c r="VSZ578" s="108"/>
      <c r="VTA578" s="108"/>
      <c r="VTB578" s="108"/>
      <c r="VTC578" s="108"/>
      <c r="VTD578" s="108"/>
      <c r="VTE578" s="108"/>
      <c r="VTF578" s="108"/>
      <c r="VTG578" s="108"/>
      <c r="VTH578" s="108"/>
      <c r="VTI578" s="108"/>
      <c r="VTJ578" s="108"/>
      <c r="VTK578" s="108"/>
      <c r="VTL578" s="108"/>
      <c r="VTM578" s="108"/>
      <c r="VTN578" s="108"/>
      <c r="VTO578" s="108"/>
      <c r="VTP578" s="108"/>
      <c r="VTQ578" s="108"/>
      <c r="VTR578" s="108"/>
      <c r="VTS578" s="108"/>
      <c r="VTT578" s="108"/>
      <c r="VTU578" s="108"/>
      <c r="VTV578" s="108"/>
      <c r="VTW578" s="108"/>
      <c r="VTX578" s="108"/>
      <c r="VTY578" s="108"/>
      <c r="VTZ578" s="108"/>
      <c r="VUA578" s="108"/>
      <c r="VUB578" s="108"/>
      <c r="VUC578" s="108"/>
      <c r="VUD578" s="108"/>
      <c r="VUE578" s="108"/>
      <c r="VUF578" s="108"/>
      <c r="VUG578" s="108"/>
      <c r="VUH578" s="108"/>
      <c r="VUI578" s="108"/>
      <c r="VUJ578" s="108"/>
      <c r="VUK578" s="108"/>
      <c r="VUL578" s="108"/>
      <c r="VUM578" s="108"/>
      <c r="VUN578" s="108"/>
      <c r="VUO578" s="108"/>
      <c r="VUP578" s="108"/>
      <c r="VUQ578" s="108"/>
      <c r="VUR578" s="108"/>
      <c r="VUS578" s="108"/>
      <c r="VUT578" s="108"/>
      <c r="VUU578" s="108"/>
      <c r="VUV578" s="108"/>
      <c r="VUW578" s="108"/>
      <c r="VUX578" s="108"/>
      <c r="VUY578" s="108"/>
      <c r="VUZ578" s="108"/>
      <c r="VVA578" s="108"/>
      <c r="VVB578" s="108"/>
      <c r="VVC578" s="108"/>
      <c r="VVD578" s="108"/>
      <c r="VVE578" s="108"/>
      <c r="VVF578" s="108"/>
      <c r="VVG578" s="108"/>
      <c r="VVH578" s="108"/>
      <c r="VVI578" s="108"/>
      <c r="VVJ578" s="108"/>
      <c r="VVK578" s="108"/>
      <c r="VVL578" s="108"/>
      <c r="VVM578" s="108"/>
      <c r="VVN578" s="108"/>
      <c r="VVO578" s="108"/>
      <c r="VVP578" s="108"/>
      <c r="VVQ578" s="108"/>
      <c r="VVR578" s="108"/>
      <c r="VVS578" s="108"/>
      <c r="VVT578" s="108"/>
      <c r="VVU578" s="108"/>
      <c r="VVV578" s="108"/>
      <c r="VVW578" s="108"/>
      <c r="VVX578" s="108"/>
      <c r="VVY578" s="108"/>
      <c r="VVZ578" s="108"/>
      <c r="VWA578" s="108"/>
      <c r="VWB578" s="108"/>
      <c r="VWC578" s="108"/>
      <c r="VWD578" s="108"/>
      <c r="VWE578" s="108"/>
      <c r="VWF578" s="108"/>
      <c r="VWG578" s="108"/>
      <c r="VWH578" s="108"/>
      <c r="VWI578" s="108"/>
      <c r="VWJ578" s="108"/>
      <c r="VWK578" s="108"/>
      <c r="VWL578" s="108"/>
      <c r="VWM578" s="108"/>
      <c r="VWN578" s="108"/>
      <c r="VWO578" s="108"/>
      <c r="VWP578" s="108"/>
      <c r="VWQ578" s="108"/>
      <c r="VWR578" s="108"/>
      <c r="VWS578" s="108"/>
      <c r="VWT578" s="108"/>
      <c r="VWU578" s="108"/>
      <c r="VWV578" s="108"/>
      <c r="VWW578" s="108"/>
      <c r="VWX578" s="108"/>
      <c r="VWY578" s="108"/>
      <c r="VWZ578" s="108"/>
      <c r="VXA578" s="108"/>
      <c r="VXB578" s="108"/>
      <c r="VXC578" s="108"/>
      <c r="VXD578" s="108"/>
      <c r="VXE578" s="108"/>
      <c r="VXF578" s="108"/>
      <c r="VXG578" s="108"/>
      <c r="VXH578" s="108"/>
      <c r="VXI578" s="108"/>
      <c r="VXJ578" s="108"/>
      <c r="VXK578" s="108"/>
      <c r="VXL578" s="108"/>
      <c r="VXM578" s="108"/>
      <c r="VXN578" s="108"/>
      <c r="VXO578" s="108"/>
      <c r="VXP578" s="108"/>
      <c r="VXQ578" s="108"/>
      <c r="VXR578" s="108"/>
      <c r="VXS578" s="108"/>
      <c r="VXT578" s="108"/>
      <c r="VXU578" s="108"/>
      <c r="VXV578" s="108"/>
      <c r="VXW578" s="108"/>
      <c r="VXX578" s="108"/>
      <c r="VXY578" s="108"/>
      <c r="VXZ578" s="108"/>
      <c r="VYA578" s="108"/>
      <c r="VYB578" s="108"/>
      <c r="VYC578" s="108"/>
      <c r="VYD578" s="108"/>
      <c r="VYE578" s="108"/>
      <c r="VYF578" s="108"/>
      <c r="VYG578" s="108"/>
      <c r="VYH578" s="108"/>
      <c r="VYI578" s="108"/>
      <c r="VYJ578" s="108"/>
      <c r="VYK578" s="108"/>
      <c r="VYL578" s="108"/>
      <c r="VYM578" s="108"/>
      <c r="VYN578" s="108"/>
      <c r="VYO578" s="108"/>
      <c r="VYP578" s="108"/>
      <c r="VYQ578" s="108"/>
      <c r="VYR578" s="108"/>
      <c r="VYS578" s="108"/>
      <c r="VYT578" s="108"/>
      <c r="VYU578" s="108"/>
      <c r="VYV578" s="108"/>
      <c r="VYW578" s="108"/>
      <c r="VYX578" s="108"/>
      <c r="VYY578" s="108"/>
      <c r="VYZ578" s="108"/>
      <c r="VZA578" s="108"/>
      <c r="VZB578" s="108"/>
      <c r="VZC578" s="108"/>
      <c r="VZD578" s="108"/>
      <c r="VZE578" s="108"/>
      <c r="VZF578" s="108"/>
      <c r="VZG578" s="108"/>
      <c r="VZH578" s="108"/>
      <c r="VZI578" s="108"/>
      <c r="VZJ578" s="108"/>
      <c r="VZK578" s="108"/>
      <c r="VZL578" s="108"/>
      <c r="VZM578" s="108"/>
      <c r="VZN578" s="108"/>
      <c r="VZO578" s="108"/>
      <c r="VZP578" s="108"/>
      <c r="VZQ578" s="108"/>
      <c r="VZR578" s="108"/>
      <c r="VZS578" s="108"/>
      <c r="VZT578" s="108"/>
      <c r="VZU578" s="108"/>
      <c r="VZV578" s="108"/>
      <c r="VZW578" s="108"/>
      <c r="VZX578" s="108"/>
      <c r="VZY578" s="108"/>
      <c r="VZZ578" s="108"/>
      <c r="WAA578" s="108"/>
      <c r="WAB578" s="108"/>
      <c r="WAC578" s="108"/>
      <c r="WAD578" s="108"/>
      <c r="WAE578" s="108"/>
      <c r="WAF578" s="108"/>
      <c r="WAG578" s="108"/>
      <c r="WAH578" s="108"/>
      <c r="WAI578" s="108"/>
      <c r="WAJ578" s="108"/>
      <c r="WAK578" s="108"/>
      <c r="WAL578" s="108"/>
      <c r="WAM578" s="108"/>
      <c r="WAN578" s="108"/>
      <c r="WAO578" s="108"/>
      <c r="WAP578" s="108"/>
      <c r="WAQ578" s="108"/>
      <c r="WAR578" s="108"/>
      <c r="WAS578" s="108"/>
      <c r="WAT578" s="108"/>
      <c r="WAU578" s="108"/>
      <c r="WAV578" s="108"/>
      <c r="WAW578" s="108"/>
      <c r="WAX578" s="108"/>
      <c r="WAY578" s="108"/>
      <c r="WAZ578" s="108"/>
      <c r="WBA578" s="108"/>
      <c r="WBB578" s="108"/>
      <c r="WBC578" s="108"/>
      <c r="WBD578" s="108"/>
      <c r="WBE578" s="108"/>
      <c r="WBF578" s="108"/>
      <c r="WBG578" s="108"/>
      <c r="WBH578" s="108"/>
      <c r="WBI578" s="108"/>
      <c r="WBJ578" s="108"/>
      <c r="WBK578" s="108"/>
      <c r="WBL578" s="108"/>
      <c r="WBM578" s="108"/>
      <c r="WBN578" s="108"/>
      <c r="WBO578" s="108"/>
      <c r="WBP578" s="108"/>
      <c r="WBQ578" s="108"/>
      <c r="WBR578" s="108"/>
      <c r="WBS578" s="108"/>
      <c r="WBT578" s="108"/>
      <c r="WBU578" s="108"/>
      <c r="WBV578" s="108"/>
      <c r="WBW578" s="108"/>
      <c r="WBX578" s="108"/>
      <c r="WBY578" s="108"/>
      <c r="WBZ578" s="108"/>
      <c r="WCA578" s="108"/>
      <c r="WCB578" s="108"/>
      <c r="WCC578" s="108"/>
      <c r="WCD578" s="108"/>
      <c r="WCE578" s="108"/>
      <c r="WCF578" s="108"/>
      <c r="WCG578" s="108"/>
      <c r="WCH578" s="108"/>
      <c r="WCI578" s="108"/>
      <c r="WCJ578" s="108"/>
      <c r="WCK578" s="108"/>
      <c r="WCL578" s="108"/>
      <c r="WCM578" s="108"/>
      <c r="WCN578" s="108"/>
      <c r="WCO578" s="108"/>
      <c r="WCP578" s="108"/>
      <c r="WCQ578" s="108"/>
      <c r="WCR578" s="108"/>
      <c r="WCS578" s="108"/>
      <c r="WCT578" s="108"/>
      <c r="WCU578" s="108"/>
      <c r="WCV578" s="108"/>
      <c r="WCW578" s="108"/>
      <c r="WCX578" s="108"/>
      <c r="WCY578" s="108"/>
      <c r="WCZ578" s="108"/>
      <c r="WDA578" s="108"/>
      <c r="WDB578" s="108"/>
      <c r="WDC578" s="108"/>
      <c r="WDD578" s="108"/>
      <c r="WDE578" s="108"/>
      <c r="WDF578" s="108"/>
      <c r="WDG578" s="108"/>
      <c r="WDH578" s="108"/>
      <c r="WDI578" s="108"/>
      <c r="WDJ578" s="108"/>
      <c r="WDK578" s="108"/>
      <c r="WDL578" s="108"/>
      <c r="WDM578" s="108"/>
      <c r="WDN578" s="108"/>
      <c r="WDO578" s="108"/>
      <c r="WDP578" s="108"/>
      <c r="WDQ578" s="108"/>
      <c r="WDR578" s="108"/>
      <c r="WDS578" s="108"/>
      <c r="WDT578" s="108"/>
      <c r="WDU578" s="108"/>
      <c r="WDV578" s="108"/>
      <c r="WDW578" s="108"/>
      <c r="WDX578" s="108"/>
      <c r="WDY578" s="108"/>
      <c r="WDZ578" s="108"/>
      <c r="WEA578" s="108"/>
      <c r="WEB578" s="108"/>
      <c r="WEC578" s="108"/>
      <c r="WED578" s="108"/>
      <c r="WEE578" s="108"/>
      <c r="WEF578" s="108"/>
      <c r="WEG578" s="108"/>
      <c r="WEH578" s="108"/>
      <c r="WEI578" s="108"/>
      <c r="WEJ578" s="108"/>
      <c r="WEK578" s="108"/>
      <c r="WEL578" s="108"/>
      <c r="WEM578" s="108"/>
      <c r="WEN578" s="108"/>
      <c r="WEO578" s="108"/>
      <c r="WEP578" s="108"/>
      <c r="WEQ578" s="108"/>
      <c r="WER578" s="108"/>
      <c r="WES578" s="108"/>
      <c r="WET578" s="108"/>
      <c r="WEU578" s="108"/>
      <c r="WEV578" s="108"/>
      <c r="WEW578" s="108"/>
      <c r="WEX578" s="108"/>
      <c r="WEY578" s="108"/>
      <c r="WEZ578" s="108"/>
      <c r="WFA578" s="108"/>
      <c r="WFB578" s="108"/>
      <c r="WFC578" s="108"/>
      <c r="WFD578" s="108"/>
      <c r="WFE578" s="108"/>
      <c r="WFF578" s="108"/>
      <c r="WFG578" s="108"/>
      <c r="WFH578" s="108"/>
      <c r="WFI578" s="108"/>
      <c r="WFJ578" s="108"/>
      <c r="WFK578" s="108"/>
      <c r="WFL578" s="108"/>
      <c r="WFM578" s="108"/>
      <c r="WFN578" s="108"/>
      <c r="WFO578" s="108"/>
      <c r="WFP578" s="108"/>
      <c r="WFQ578" s="108"/>
      <c r="WFR578" s="108"/>
      <c r="WFS578" s="108"/>
      <c r="WFT578" s="108"/>
      <c r="WFU578" s="108"/>
      <c r="WFV578" s="108"/>
      <c r="WFW578" s="108"/>
      <c r="WFX578" s="108"/>
      <c r="WFY578" s="108"/>
      <c r="WFZ578" s="108"/>
      <c r="WGA578" s="108"/>
      <c r="WGB578" s="108"/>
      <c r="WGC578" s="108"/>
      <c r="WGD578" s="108"/>
      <c r="WGE578" s="108"/>
      <c r="WGF578" s="108"/>
      <c r="WGG578" s="108"/>
      <c r="WGH578" s="108"/>
      <c r="WGI578" s="108"/>
      <c r="WGJ578" s="108"/>
      <c r="WGK578" s="108"/>
      <c r="WGL578" s="108"/>
      <c r="WGM578" s="108"/>
      <c r="WGN578" s="108"/>
      <c r="WGO578" s="108"/>
      <c r="WGP578" s="108"/>
      <c r="WGQ578" s="108"/>
      <c r="WGR578" s="108"/>
      <c r="WGS578" s="108"/>
      <c r="WGT578" s="108"/>
      <c r="WGU578" s="108"/>
      <c r="WGV578" s="108"/>
      <c r="WGW578" s="108"/>
      <c r="WGX578" s="108"/>
      <c r="WGY578" s="108"/>
      <c r="WGZ578" s="108"/>
      <c r="WHA578" s="108"/>
      <c r="WHB578" s="108"/>
      <c r="WHC578" s="108"/>
      <c r="WHD578" s="108"/>
      <c r="WHE578" s="108"/>
      <c r="WHF578" s="108"/>
      <c r="WHG578" s="108"/>
      <c r="WHH578" s="108"/>
      <c r="WHI578" s="108"/>
      <c r="WHJ578" s="108"/>
      <c r="WHK578" s="108"/>
      <c r="WHL578" s="108"/>
      <c r="WHM578" s="108"/>
      <c r="WHN578" s="108"/>
      <c r="WHO578" s="108"/>
      <c r="WHP578" s="108"/>
      <c r="WHQ578" s="108"/>
      <c r="WHR578" s="108"/>
      <c r="WHS578" s="108"/>
      <c r="WHT578" s="108"/>
      <c r="WHU578" s="108"/>
      <c r="WHV578" s="108"/>
      <c r="WHW578" s="108"/>
      <c r="WHX578" s="108"/>
      <c r="WHY578" s="108"/>
      <c r="WHZ578" s="108"/>
      <c r="WIA578" s="108"/>
      <c r="WIB578" s="108"/>
      <c r="WIC578" s="108"/>
      <c r="WID578" s="108"/>
      <c r="WIE578" s="108"/>
      <c r="WIF578" s="108"/>
      <c r="WIG578" s="108"/>
      <c r="WIH578" s="108"/>
      <c r="WII578" s="108"/>
      <c r="WIJ578" s="108"/>
      <c r="WIK578" s="108"/>
      <c r="WIL578" s="108"/>
      <c r="WIM578" s="108"/>
      <c r="WIN578" s="108"/>
      <c r="WIO578" s="108"/>
      <c r="WIP578" s="108"/>
      <c r="WIQ578" s="108"/>
      <c r="WIR578" s="108"/>
      <c r="WIS578" s="108"/>
      <c r="WIT578" s="108"/>
      <c r="WIU578" s="108"/>
      <c r="WIV578" s="108"/>
      <c r="WIW578" s="108"/>
      <c r="WIX578" s="108"/>
      <c r="WIY578" s="108"/>
      <c r="WIZ578" s="108"/>
      <c r="WJA578" s="108"/>
      <c r="WJB578" s="108"/>
      <c r="WJC578" s="108"/>
      <c r="WJD578" s="108"/>
      <c r="WJE578" s="108"/>
      <c r="WJF578" s="108"/>
      <c r="WJG578" s="108"/>
      <c r="WJH578" s="108"/>
      <c r="WJI578" s="108"/>
      <c r="WJJ578" s="108"/>
      <c r="WJK578" s="108"/>
      <c r="WJL578" s="108"/>
      <c r="WJM578" s="108"/>
      <c r="WJN578" s="108"/>
      <c r="WJO578" s="108"/>
      <c r="WJP578" s="108"/>
      <c r="WJQ578" s="108"/>
      <c r="WJR578" s="108"/>
      <c r="WJS578" s="108"/>
      <c r="WJT578" s="108"/>
      <c r="WJU578" s="108"/>
      <c r="WJV578" s="108"/>
      <c r="WJW578" s="108"/>
      <c r="WJX578" s="108"/>
      <c r="WJY578" s="108"/>
      <c r="WJZ578" s="108"/>
      <c r="WKA578" s="108"/>
      <c r="WKB578" s="108"/>
      <c r="WKC578" s="108"/>
      <c r="WKD578" s="108"/>
      <c r="WKE578" s="108"/>
      <c r="WKF578" s="108"/>
      <c r="WKG578" s="108"/>
      <c r="WKH578" s="108"/>
      <c r="WKI578" s="108"/>
      <c r="WKJ578" s="108"/>
      <c r="WKK578" s="108"/>
      <c r="WKL578" s="108"/>
      <c r="WKM578" s="108"/>
      <c r="WKN578" s="108"/>
      <c r="WKO578" s="108"/>
      <c r="WKP578" s="108"/>
      <c r="WKQ578" s="108"/>
      <c r="WKR578" s="108"/>
      <c r="WKS578" s="108"/>
      <c r="WKT578" s="108"/>
      <c r="WKU578" s="108"/>
      <c r="WKV578" s="108"/>
      <c r="WKW578" s="108"/>
      <c r="WKX578" s="108"/>
      <c r="WKY578" s="108"/>
      <c r="WKZ578" s="108"/>
      <c r="WLA578" s="108"/>
      <c r="WLB578" s="108"/>
      <c r="WLC578" s="108"/>
      <c r="WLD578" s="108"/>
      <c r="WLE578" s="108"/>
      <c r="WLF578" s="108"/>
      <c r="WLG578" s="108"/>
      <c r="WLH578" s="108"/>
      <c r="WLI578" s="108"/>
      <c r="WLJ578" s="108"/>
      <c r="WLK578" s="108"/>
      <c r="WLL578" s="108"/>
      <c r="WLM578" s="108"/>
      <c r="WLN578" s="108"/>
      <c r="WLO578" s="108"/>
      <c r="WLP578" s="108"/>
      <c r="WLQ578" s="108"/>
      <c r="WLR578" s="108"/>
      <c r="WLS578" s="108"/>
      <c r="WLT578" s="108"/>
      <c r="WLU578" s="108"/>
      <c r="WLV578" s="108"/>
      <c r="WLW578" s="108"/>
      <c r="WLX578" s="108"/>
      <c r="WLY578" s="108"/>
      <c r="WLZ578" s="108"/>
      <c r="WMA578" s="108"/>
      <c r="WMB578" s="108"/>
      <c r="WMC578" s="108"/>
      <c r="WMD578" s="108"/>
      <c r="WME578" s="108"/>
      <c r="WMF578" s="108"/>
      <c r="WMG578" s="108"/>
      <c r="WMH578" s="108"/>
      <c r="WMI578" s="108"/>
      <c r="WMJ578" s="108"/>
      <c r="WMK578" s="108"/>
      <c r="WML578" s="108"/>
      <c r="WMM578" s="108"/>
      <c r="WMN578" s="108"/>
      <c r="WMO578" s="108"/>
      <c r="WMP578" s="108"/>
      <c r="WMQ578" s="108"/>
      <c r="WMR578" s="108"/>
      <c r="WMS578" s="108"/>
      <c r="WMT578" s="108"/>
      <c r="WMU578" s="108"/>
      <c r="WMV578" s="108"/>
      <c r="WMW578" s="108"/>
      <c r="WMX578" s="108"/>
      <c r="WMY578" s="108"/>
      <c r="WMZ578" s="108"/>
      <c r="WNA578" s="108"/>
      <c r="WNB578" s="108"/>
      <c r="WNC578" s="108"/>
      <c r="WND578" s="108"/>
      <c r="WNE578" s="108"/>
      <c r="WNF578" s="108"/>
      <c r="WNG578" s="108"/>
      <c r="WNH578" s="108"/>
      <c r="WNI578" s="108"/>
      <c r="WNJ578" s="108"/>
      <c r="WNK578" s="108"/>
      <c r="WNL578" s="108"/>
      <c r="WNM578" s="108"/>
      <c r="WNN578" s="108"/>
      <c r="WNO578" s="108"/>
      <c r="WNP578" s="108"/>
      <c r="WNQ578" s="108"/>
      <c r="WNR578" s="108"/>
      <c r="WNS578" s="108"/>
      <c r="WNT578" s="108"/>
      <c r="WNU578" s="108"/>
      <c r="WNV578" s="108"/>
      <c r="WNW578" s="108"/>
      <c r="WNX578" s="108"/>
      <c r="WNY578" s="108"/>
      <c r="WNZ578" s="108"/>
      <c r="WOA578" s="108"/>
      <c r="WOB578" s="108"/>
      <c r="WOC578" s="108"/>
      <c r="WOD578" s="108"/>
      <c r="WOE578" s="108"/>
      <c r="WOF578" s="108"/>
      <c r="WOG578" s="108"/>
      <c r="WOH578" s="108"/>
      <c r="WOI578" s="108"/>
      <c r="WOJ578" s="108"/>
      <c r="WOK578" s="108"/>
      <c r="WOL578" s="108"/>
      <c r="WOM578" s="108"/>
      <c r="WON578" s="108"/>
      <c r="WOO578" s="108"/>
      <c r="WOP578" s="108"/>
      <c r="WOQ578" s="108"/>
      <c r="WOR578" s="108"/>
      <c r="WOS578" s="108"/>
      <c r="WOT578" s="108"/>
      <c r="WOU578" s="108"/>
      <c r="WOV578" s="108"/>
      <c r="WOW578" s="108"/>
      <c r="WOX578" s="108"/>
      <c r="WOY578" s="108"/>
      <c r="WOZ578" s="108"/>
      <c r="WPA578" s="108"/>
      <c r="WPB578" s="108"/>
      <c r="WPC578" s="108"/>
      <c r="WPD578" s="108"/>
      <c r="WPE578" s="108"/>
      <c r="WPF578" s="108"/>
      <c r="WPG578" s="108"/>
      <c r="WPH578" s="108"/>
      <c r="WPI578" s="108"/>
      <c r="WPJ578" s="108"/>
      <c r="WPK578" s="108"/>
      <c r="WPL578" s="108"/>
      <c r="WPM578" s="108"/>
      <c r="WPN578" s="108"/>
      <c r="WPO578" s="108"/>
      <c r="WPP578" s="108"/>
      <c r="WPQ578" s="108"/>
      <c r="WPR578" s="108"/>
      <c r="WPS578" s="108"/>
      <c r="WPT578" s="108"/>
      <c r="WPU578" s="108"/>
      <c r="WPV578" s="108"/>
      <c r="WPW578" s="108"/>
      <c r="WPX578" s="108"/>
      <c r="WPY578" s="108"/>
      <c r="WPZ578" s="108"/>
      <c r="WQA578" s="108"/>
      <c r="WQB578" s="108"/>
      <c r="WQC578" s="108"/>
      <c r="WQD578" s="108"/>
      <c r="WQE578" s="108"/>
      <c r="WQF578" s="108"/>
      <c r="WQG578" s="108"/>
      <c r="WQH578" s="108"/>
      <c r="WQI578" s="108"/>
      <c r="WQJ578" s="108"/>
      <c r="WQK578" s="108"/>
      <c r="WQL578" s="108"/>
      <c r="WQM578" s="108"/>
      <c r="WQN578" s="108"/>
      <c r="WQO578" s="108"/>
      <c r="WQP578" s="108"/>
      <c r="WQQ578" s="108"/>
      <c r="WQR578" s="108"/>
      <c r="WQS578" s="108"/>
      <c r="WQT578" s="108"/>
      <c r="WQU578" s="108"/>
      <c r="WQV578" s="108"/>
      <c r="WQW578" s="108"/>
      <c r="WQX578" s="108"/>
      <c r="WQY578" s="108"/>
      <c r="WQZ578" s="108"/>
      <c r="WRA578" s="108"/>
      <c r="WRB578" s="108"/>
      <c r="WRC578" s="108"/>
      <c r="WRD578" s="108"/>
      <c r="WRE578" s="108"/>
      <c r="WRF578" s="108"/>
      <c r="WRG578" s="108"/>
      <c r="WRH578" s="108"/>
      <c r="WRI578" s="108"/>
      <c r="WRJ578" s="108"/>
      <c r="WRK578" s="108"/>
      <c r="WRL578" s="108"/>
      <c r="WRM578" s="108"/>
      <c r="WRN578" s="108"/>
      <c r="WRO578" s="108"/>
      <c r="WRP578" s="108"/>
      <c r="WRQ578" s="108"/>
      <c r="WRR578" s="108"/>
      <c r="WRS578" s="108"/>
      <c r="WRT578" s="108"/>
      <c r="WRU578" s="108"/>
      <c r="WRV578" s="108"/>
      <c r="WRW578" s="108"/>
      <c r="WRX578" s="108"/>
      <c r="WRY578" s="108"/>
      <c r="WRZ578" s="108"/>
      <c r="WSA578" s="108"/>
      <c r="WSB578" s="108"/>
      <c r="WSC578" s="108"/>
      <c r="WSD578" s="108"/>
      <c r="WSE578" s="108"/>
      <c r="WSF578" s="108"/>
      <c r="WSG578" s="108"/>
      <c r="WSH578" s="108"/>
      <c r="WSI578" s="108"/>
      <c r="WSJ578" s="108"/>
      <c r="WSK578" s="108"/>
      <c r="WSL578" s="108"/>
      <c r="WSM578" s="108"/>
      <c r="WSN578" s="108"/>
      <c r="WSO578" s="108"/>
      <c r="WSP578" s="108"/>
      <c r="WSQ578" s="108"/>
      <c r="WSR578" s="108"/>
      <c r="WSS578" s="108"/>
      <c r="WST578" s="108"/>
      <c r="WSU578" s="108"/>
      <c r="WSV578" s="108"/>
      <c r="WSW578" s="108"/>
      <c r="WSX578" s="108"/>
      <c r="WSY578" s="108"/>
      <c r="WSZ578" s="108"/>
      <c r="WTA578" s="108"/>
      <c r="WTB578" s="108"/>
      <c r="WTC578" s="108"/>
      <c r="WTD578" s="108"/>
      <c r="WTE578" s="108"/>
      <c r="WTF578" s="108"/>
      <c r="WTG578" s="108"/>
      <c r="WTH578" s="108"/>
      <c r="WTI578" s="108"/>
      <c r="WTJ578" s="108"/>
      <c r="WTK578" s="108"/>
      <c r="WTL578" s="108"/>
      <c r="WTM578" s="108"/>
      <c r="WTN578" s="108"/>
      <c r="WTO578" s="108"/>
      <c r="WTP578" s="108"/>
      <c r="WTQ578" s="108"/>
      <c r="WTR578" s="108"/>
      <c r="WTS578" s="108"/>
      <c r="WTT578" s="108"/>
      <c r="WTU578" s="108"/>
      <c r="WTV578" s="108"/>
      <c r="WTW578" s="108"/>
      <c r="WTX578" s="108"/>
      <c r="WTY578" s="108"/>
      <c r="WTZ578" s="108"/>
      <c r="WUA578" s="108"/>
      <c r="WUB578" s="108"/>
      <c r="WUC578" s="108"/>
      <c r="WUD578" s="108"/>
      <c r="WUE578" s="108"/>
      <c r="WUF578" s="108"/>
      <c r="WUG578" s="108"/>
      <c r="WUH578" s="108"/>
      <c r="WUI578" s="108"/>
      <c r="WUJ578" s="108"/>
      <c r="WUK578" s="108"/>
      <c r="WUL578" s="108"/>
      <c r="WUM578" s="108"/>
      <c r="WUN578" s="108"/>
      <c r="WUO578" s="108"/>
      <c r="WUP578" s="108"/>
      <c r="WUQ578" s="108"/>
      <c r="WUR578" s="108"/>
      <c r="WUS578" s="108"/>
      <c r="WUT578" s="108"/>
      <c r="WUU578" s="108"/>
      <c r="WUV578" s="108"/>
      <c r="WUW578" s="108"/>
      <c r="WUX578" s="108"/>
      <c r="WUY578" s="108"/>
      <c r="WUZ578" s="108"/>
      <c r="WVA578" s="108"/>
      <c r="WVB578" s="108"/>
      <c r="WVC578" s="108"/>
      <c r="WVD578" s="108"/>
      <c r="WVE578" s="108"/>
      <c r="WVF578" s="108"/>
      <c r="WVG578" s="108"/>
      <c r="WVH578" s="108"/>
      <c r="WVI578" s="108"/>
      <c r="WVJ578" s="108"/>
      <c r="WVK578" s="108"/>
      <c r="WVL578" s="108"/>
      <c r="WVM578" s="108"/>
      <c r="WVN578" s="108"/>
      <c r="WVO578" s="108"/>
      <c r="WVP578" s="108"/>
      <c r="WVQ578" s="108"/>
      <c r="WVR578" s="108"/>
      <c r="WVS578" s="108"/>
      <c r="WVT578" s="108"/>
      <c r="WVU578" s="108"/>
      <c r="WVV578" s="108"/>
      <c r="WVW578" s="108"/>
      <c r="WVX578" s="108"/>
      <c r="WVY578" s="108"/>
      <c r="WVZ578" s="108"/>
      <c r="WWA578" s="108"/>
      <c r="WWB578" s="108"/>
      <c r="WWC578" s="108"/>
      <c r="WWD578" s="108"/>
      <c r="WWE578" s="108"/>
      <c r="WWF578" s="108"/>
      <c r="WWG578" s="108"/>
      <c r="WWH578" s="108"/>
      <c r="WWI578" s="108"/>
      <c r="WWJ578" s="108"/>
      <c r="WWK578" s="108"/>
      <c r="WWL578" s="108"/>
      <c r="WWM578" s="108"/>
      <c r="WWN578" s="108"/>
      <c r="WWO578" s="108"/>
      <c r="WWP578" s="108"/>
      <c r="WWQ578" s="108"/>
      <c r="WWR578" s="108"/>
      <c r="WWS578" s="108"/>
      <c r="WWT578" s="108"/>
      <c r="WWU578" s="108"/>
      <c r="WWV578" s="108"/>
      <c r="WWW578" s="108"/>
      <c r="WWX578" s="108"/>
      <c r="WWY578" s="108"/>
      <c r="WWZ578" s="108"/>
      <c r="WXA578" s="108"/>
      <c r="WXB578" s="108"/>
      <c r="WXC578" s="108"/>
      <c r="WXD578" s="108"/>
      <c r="WXE578" s="108"/>
      <c r="WXF578" s="108"/>
      <c r="WXG578" s="108"/>
      <c r="WXH578" s="108"/>
      <c r="WXI578" s="108"/>
      <c r="WXJ578" s="108"/>
      <c r="WXK578" s="108"/>
      <c r="WXL578" s="108"/>
      <c r="WXM578" s="108"/>
      <c r="WXN578" s="108"/>
      <c r="WXO578" s="108"/>
      <c r="WXP578" s="108"/>
      <c r="WXQ578" s="108"/>
      <c r="WXR578" s="108"/>
      <c r="WXS578" s="108"/>
      <c r="WXT578" s="108"/>
      <c r="WXU578" s="108"/>
      <c r="WXV578" s="108"/>
      <c r="WXW578" s="108"/>
      <c r="WXX578" s="108"/>
      <c r="WXY578" s="108"/>
      <c r="WXZ578" s="108"/>
      <c r="WYA578" s="108"/>
      <c r="WYB578" s="108"/>
      <c r="WYC578" s="108"/>
      <c r="WYD578" s="108"/>
      <c r="WYE578" s="108"/>
      <c r="WYF578" s="108"/>
      <c r="WYG578" s="108"/>
      <c r="WYH578" s="108"/>
      <c r="WYI578" s="108"/>
      <c r="WYJ578" s="108"/>
      <c r="WYK578" s="108"/>
      <c r="WYL578" s="108"/>
      <c r="WYM578" s="108"/>
      <c r="WYN578" s="108"/>
      <c r="WYO578" s="108"/>
      <c r="WYP578" s="108"/>
      <c r="WYQ578" s="108"/>
      <c r="WYR578" s="108"/>
      <c r="WYS578" s="108"/>
      <c r="WYT578" s="108"/>
      <c r="WYU578" s="108"/>
      <c r="WYV578" s="108"/>
      <c r="WYW578" s="108"/>
      <c r="WYX578" s="108"/>
      <c r="WYY578" s="108"/>
      <c r="WYZ578" s="108"/>
      <c r="WZA578" s="108"/>
      <c r="WZB578" s="108"/>
      <c r="WZC578" s="108"/>
      <c r="WZD578" s="108"/>
      <c r="WZE578" s="108"/>
      <c r="WZF578" s="108"/>
      <c r="WZG578" s="108"/>
      <c r="WZH578" s="108"/>
      <c r="WZI578" s="108"/>
      <c r="WZJ578" s="108"/>
      <c r="WZK578" s="108"/>
      <c r="WZL578" s="108"/>
      <c r="WZM578" s="108"/>
      <c r="WZN578" s="108"/>
      <c r="WZO578" s="108"/>
      <c r="WZP578" s="108"/>
      <c r="WZQ578" s="108"/>
      <c r="WZR578" s="108"/>
      <c r="WZS578" s="108"/>
      <c r="WZT578" s="108"/>
      <c r="WZU578" s="108"/>
      <c r="WZV578" s="108"/>
      <c r="WZW578" s="108"/>
      <c r="WZX578" s="108"/>
      <c r="WZY578" s="108"/>
      <c r="WZZ578" s="108"/>
      <c r="XAA578" s="108"/>
      <c r="XAB578" s="108"/>
      <c r="XAC578" s="108"/>
      <c r="XAD578" s="108"/>
      <c r="XAE578" s="108"/>
      <c r="XAF578" s="108"/>
      <c r="XAG578" s="108"/>
      <c r="XAH578" s="108"/>
      <c r="XAI578" s="108"/>
      <c r="XAJ578" s="108"/>
      <c r="XAK578" s="108"/>
      <c r="XAL578" s="108"/>
      <c r="XAM578" s="108"/>
      <c r="XAN578" s="108"/>
      <c r="XAO578" s="108"/>
      <c r="XAP578" s="108"/>
      <c r="XAQ578" s="108"/>
      <c r="XAR578" s="108"/>
      <c r="XAS578" s="108"/>
      <c r="XAT578" s="108"/>
      <c r="XAU578" s="108"/>
      <c r="XAV578" s="108"/>
      <c r="XAW578" s="108"/>
      <c r="XAX578" s="108"/>
      <c r="XAY578" s="108"/>
      <c r="XAZ578" s="108"/>
      <c r="XBA578" s="108"/>
      <c r="XBB578" s="108"/>
      <c r="XBC578" s="108"/>
      <c r="XBD578" s="108"/>
      <c r="XBE578" s="108"/>
      <c r="XBF578" s="108"/>
      <c r="XBG578" s="108"/>
      <c r="XBH578" s="108"/>
      <c r="XBI578" s="108"/>
      <c r="XBJ578" s="108"/>
      <c r="XBK578" s="108"/>
      <c r="XBL578" s="108"/>
      <c r="XBM578" s="108"/>
      <c r="XBN578" s="108"/>
      <c r="XBO578" s="108"/>
      <c r="XBP578" s="108"/>
      <c r="XBQ578" s="108"/>
      <c r="XBR578" s="108"/>
      <c r="XBS578" s="108"/>
      <c r="XBT578" s="108"/>
      <c r="XBU578" s="108"/>
      <c r="XBV578" s="108"/>
      <c r="XBW578" s="108"/>
      <c r="XBX578" s="108"/>
      <c r="XBY578" s="108"/>
      <c r="XBZ578" s="108"/>
      <c r="XCA578" s="108"/>
      <c r="XCB578" s="108"/>
      <c r="XCC578" s="108"/>
      <c r="XCD578" s="108"/>
      <c r="XCE578" s="108"/>
      <c r="XCF578" s="108"/>
      <c r="XCG578" s="108"/>
      <c r="XCH578" s="108"/>
      <c r="XCI578" s="108"/>
      <c r="XCJ578" s="108"/>
      <c r="XCK578" s="108"/>
      <c r="XCL578" s="108"/>
      <c r="XCM578" s="108"/>
      <c r="XCN578" s="108"/>
      <c r="XCO578" s="108"/>
      <c r="XCP578" s="108"/>
      <c r="XCQ578" s="108"/>
      <c r="XCR578" s="108"/>
      <c r="XCS578" s="108"/>
      <c r="XCT578" s="108"/>
      <c r="XCU578" s="108"/>
      <c r="XCV578" s="108"/>
      <c r="XCW578" s="108"/>
      <c r="XCX578" s="108"/>
      <c r="XCY578" s="108"/>
      <c r="XCZ578" s="108"/>
      <c r="XDA578" s="108"/>
      <c r="XDB578" s="108"/>
      <c r="XDC578" s="108"/>
      <c r="XDD578" s="108"/>
      <c r="XDE578" s="108"/>
      <c r="XDF578" s="108"/>
      <c r="XDG578" s="108"/>
      <c r="XDH578" s="108"/>
      <c r="XDI578" s="108"/>
      <c r="XDJ578" s="108"/>
      <c r="XDK578" s="108"/>
      <c r="XDL578" s="108"/>
      <c r="XDM578" s="108"/>
      <c r="XDN578" s="108"/>
      <c r="XDO578" s="108"/>
      <c r="XDP578" s="108"/>
      <c r="XDQ578" s="108"/>
      <c r="XDR578" s="108"/>
      <c r="XDS578" s="108"/>
      <c r="XDT578" s="108"/>
      <c r="XDU578" s="108"/>
      <c r="XDV578" s="108"/>
      <c r="XDW578" s="108"/>
      <c r="XDX578" s="108"/>
      <c r="XDY578" s="108"/>
      <c r="XDZ578" s="108"/>
      <c r="XEA578" s="108"/>
      <c r="XEB578" s="108"/>
      <c r="XEC578" s="108"/>
      <c r="XED578" s="108"/>
      <c r="XEE578" s="108"/>
      <c r="XEF578" s="108"/>
      <c r="XEG578" s="108"/>
      <c r="XEH578" s="108"/>
      <c r="XEI578" s="108"/>
      <c r="XEJ578" s="108"/>
      <c r="XEK578" s="108"/>
      <c r="XEL578" s="108"/>
      <c r="XEM578" s="108"/>
      <c r="XEN578" s="108"/>
      <c r="XEO578" s="108"/>
      <c r="XEP578" s="108"/>
      <c r="XEQ578" s="108"/>
      <c r="XER578" s="108"/>
      <c r="XES578" s="108"/>
      <c r="XET578" s="108"/>
      <c r="XEU578" s="108"/>
      <c r="XEV578" s="108"/>
      <c r="XEW578" s="108"/>
      <c r="XEX578" s="108"/>
      <c r="XEY578" s="108"/>
      <c r="XEZ578" s="108"/>
      <c r="XFA578" s="108"/>
      <c r="XFB578" s="108"/>
      <c r="XFC578" s="108"/>
      <c r="XFD578" s="108"/>
    </row>
    <row r="579" spans="1:16384" ht="13.5" customHeight="1" x14ac:dyDescent="0.2">
      <c r="A579" s="92">
        <v>60124412</v>
      </c>
      <c r="B579" s="69" t="str">
        <f t="shared" ca="1" si="29"/>
        <v>Alambre suave galvanizado</v>
      </c>
      <c r="C579" s="112" t="s">
        <v>1450</v>
      </c>
      <c r="D579" s="112">
        <v>25</v>
      </c>
      <c r="E579" s="113">
        <v>15</v>
      </c>
      <c r="F579" s="70">
        <f t="shared" ca="1" si="28"/>
        <v>375</v>
      </c>
      <c r="G579" s="45"/>
      <c r="H579" s="108"/>
      <c r="I579" s="108"/>
      <c r="J579" s="108"/>
      <c r="K579" s="108"/>
      <c r="L579" s="108"/>
      <c r="M579" s="108"/>
      <c r="N579" s="108"/>
      <c r="O579" s="108"/>
      <c r="P579" s="108"/>
      <c r="Q579" s="108"/>
      <c r="R579" s="108"/>
      <c r="S579" s="108"/>
      <c r="T579" s="108"/>
      <c r="U579" s="108"/>
      <c r="V579" s="108"/>
      <c r="W579" s="108"/>
      <c r="X579" s="108"/>
      <c r="Y579" s="108"/>
      <c r="Z579" s="108"/>
      <c r="AA579" s="108"/>
      <c r="AB579" s="108"/>
      <c r="AC579" s="108"/>
      <c r="AD579" s="108"/>
      <c r="AE579" s="108"/>
      <c r="AF579" s="108"/>
      <c r="AG579" s="108"/>
      <c r="AH579" s="108"/>
      <c r="AI579" s="108"/>
      <c r="AJ579" s="108"/>
      <c r="AK579" s="108"/>
      <c r="AL579" s="108"/>
      <c r="AM579" s="108"/>
      <c r="AN579" s="108"/>
      <c r="AO579" s="108"/>
      <c r="AP579" s="108"/>
      <c r="AQ579" s="108"/>
      <c r="AR579" s="108"/>
      <c r="AS579" s="108"/>
      <c r="AT579" s="108"/>
      <c r="AU579" s="108"/>
      <c r="AV579" s="108"/>
      <c r="AW579" s="108"/>
      <c r="AX579" s="108"/>
      <c r="AY579" s="108"/>
      <c r="AZ579" s="108"/>
      <c r="BA579" s="108"/>
      <c r="BB579" s="108"/>
      <c r="BC579" s="108"/>
      <c r="BD579" s="108"/>
      <c r="BE579" s="108"/>
      <c r="BF579" s="108"/>
      <c r="BG579" s="108"/>
      <c r="BH579" s="108"/>
      <c r="BI579" s="108"/>
      <c r="BJ579" s="108"/>
      <c r="BK579" s="108"/>
      <c r="BL579" s="108"/>
      <c r="BM579" s="108"/>
      <c r="BN579" s="108"/>
      <c r="BO579" s="108"/>
      <c r="BP579" s="108"/>
      <c r="BQ579" s="108"/>
      <c r="BR579" s="108"/>
      <c r="BS579" s="108"/>
      <c r="BT579" s="108"/>
      <c r="BU579" s="108"/>
      <c r="BV579" s="108"/>
      <c r="BW579" s="108"/>
      <c r="BX579" s="108"/>
      <c r="BY579" s="108"/>
      <c r="BZ579" s="108"/>
      <c r="CA579" s="108"/>
      <c r="CB579" s="108"/>
      <c r="CC579" s="108"/>
      <c r="CD579" s="108"/>
      <c r="CE579" s="108"/>
      <c r="CF579" s="108"/>
      <c r="CG579" s="108"/>
      <c r="CH579" s="108"/>
      <c r="CI579" s="108"/>
      <c r="CJ579" s="108"/>
      <c r="CK579" s="108"/>
      <c r="CL579" s="108"/>
      <c r="CM579" s="108"/>
      <c r="CN579" s="108"/>
      <c r="CO579" s="108"/>
      <c r="CP579" s="108"/>
      <c r="CQ579" s="108"/>
      <c r="CR579" s="108"/>
      <c r="CS579" s="108"/>
      <c r="CT579" s="108"/>
      <c r="CU579" s="108"/>
      <c r="CV579" s="108"/>
      <c r="CW579" s="108"/>
      <c r="CX579" s="108"/>
      <c r="CY579" s="108"/>
      <c r="CZ579" s="108"/>
      <c r="DA579" s="108"/>
      <c r="DB579" s="108"/>
      <c r="DC579" s="108"/>
      <c r="DD579" s="108"/>
      <c r="DE579" s="108"/>
      <c r="DF579" s="108"/>
      <c r="DG579" s="108"/>
      <c r="DH579" s="108"/>
      <c r="DI579" s="108"/>
      <c r="DJ579" s="108"/>
      <c r="DK579" s="108"/>
      <c r="DL579" s="108"/>
      <c r="DM579" s="108"/>
      <c r="DN579" s="108"/>
      <c r="DO579" s="108"/>
      <c r="DP579" s="108"/>
      <c r="DQ579" s="108"/>
      <c r="DR579" s="108"/>
      <c r="DS579" s="108"/>
      <c r="DT579" s="108"/>
      <c r="DU579" s="108"/>
      <c r="DV579" s="108"/>
      <c r="DW579" s="108"/>
      <c r="DX579" s="108"/>
      <c r="DY579" s="108"/>
      <c r="DZ579" s="108"/>
      <c r="EA579" s="108"/>
      <c r="EB579" s="108"/>
      <c r="EC579" s="108"/>
      <c r="ED579" s="108"/>
      <c r="EE579" s="108"/>
      <c r="EF579" s="108"/>
      <c r="EG579" s="108"/>
      <c r="EH579" s="108"/>
      <c r="EI579" s="108"/>
      <c r="EJ579" s="108"/>
      <c r="EK579" s="108"/>
      <c r="EL579" s="108"/>
      <c r="EM579" s="108"/>
      <c r="EN579" s="108"/>
      <c r="EO579" s="108"/>
      <c r="EP579" s="108"/>
      <c r="EQ579" s="108"/>
      <c r="ER579" s="108"/>
      <c r="ES579" s="108"/>
      <c r="ET579" s="108"/>
      <c r="EU579" s="108"/>
      <c r="EV579" s="108"/>
      <c r="EW579" s="108"/>
      <c r="EX579" s="108"/>
      <c r="EY579" s="108"/>
      <c r="EZ579" s="108"/>
      <c r="FA579" s="108"/>
      <c r="FB579" s="108"/>
      <c r="FC579" s="108"/>
      <c r="FD579" s="108"/>
      <c r="FE579" s="108"/>
      <c r="FF579" s="108"/>
      <c r="FG579" s="108"/>
      <c r="FH579" s="108"/>
      <c r="FI579" s="108"/>
      <c r="FJ579" s="108"/>
      <c r="FK579" s="108"/>
      <c r="FL579" s="108"/>
      <c r="FM579" s="108"/>
      <c r="FN579" s="108"/>
      <c r="FO579" s="108"/>
      <c r="FP579" s="108"/>
      <c r="FQ579" s="108"/>
      <c r="FR579" s="108"/>
      <c r="FS579" s="108"/>
      <c r="FT579" s="108"/>
      <c r="FU579" s="108"/>
      <c r="FV579" s="108"/>
      <c r="FW579" s="108"/>
      <c r="FX579" s="108"/>
      <c r="FY579" s="108"/>
      <c r="FZ579" s="108"/>
      <c r="GA579" s="108"/>
      <c r="GB579" s="108"/>
      <c r="GC579" s="108"/>
      <c r="GD579" s="108"/>
      <c r="GE579" s="108"/>
      <c r="GF579" s="108"/>
      <c r="GG579" s="108"/>
      <c r="GH579" s="108"/>
      <c r="GI579" s="108"/>
      <c r="GJ579" s="108"/>
      <c r="GK579" s="108"/>
      <c r="GL579" s="108"/>
      <c r="GM579" s="108"/>
      <c r="GN579" s="108"/>
      <c r="GO579" s="108"/>
      <c r="GP579" s="108"/>
      <c r="GQ579" s="108"/>
      <c r="GR579" s="108"/>
      <c r="GS579" s="108"/>
      <c r="GT579" s="108"/>
      <c r="GU579" s="108"/>
      <c r="GV579" s="108"/>
      <c r="GW579" s="108"/>
      <c r="GX579" s="108"/>
      <c r="GY579" s="108"/>
      <c r="GZ579" s="108"/>
      <c r="HA579" s="108"/>
      <c r="HB579" s="108"/>
      <c r="HC579" s="108"/>
      <c r="HD579" s="108"/>
      <c r="HE579" s="108"/>
      <c r="HF579" s="108"/>
      <c r="HG579" s="108"/>
      <c r="HH579" s="108"/>
      <c r="HI579" s="108"/>
      <c r="HJ579" s="108"/>
      <c r="HK579" s="108"/>
      <c r="HL579" s="108"/>
      <c r="HM579" s="108"/>
      <c r="HN579" s="108"/>
      <c r="HO579" s="108"/>
      <c r="HP579" s="108"/>
      <c r="HQ579" s="108"/>
      <c r="HR579" s="108"/>
      <c r="HS579" s="108"/>
      <c r="HT579" s="108"/>
      <c r="HU579" s="108"/>
      <c r="HV579" s="108"/>
      <c r="HW579" s="108"/>
      <c r="HX579" s="108"/>
      <c r="HY579" s="108"/>
      <c r="HZ579" s="108"/>
      <c r="IA579" s="108"/>
      <c r="IB579" s="108"/>
      <c r="IC579" s="108"/>
      <c r="ID579" s="108"/>
      <c r="IE579" s="108"/>
      <c r="IF579" s="108"/>
      <c r="IG579" s="108"/>
      <c r="IH579" s="108"/>
      <c r="II579" s="108"/>
      <c r="IJ579" s="108"/>
      <c r="IK579" s="108"/>
      <c r="IL579" s="108"/>
      <c r="IM579" s="108"/>
      <c r="IN579" s="108"/>
      <c r="IO579" s="108"/>
      <c r="IP579" s="108"/>
      <c r="IQ579" s="108"/>
      <c r="IR579" s="108"/>
      <c r="IS579" s="108"/>
      <c r="IT579" s="108"/>
      <c r="IU579" s="108"/>
      <c r="IV579" s="108"/>
      <c r="IW579" s="108"/>
      <c r="IX579" s="108"/>
      <c r="IY579" s="108"/>
      <c r="IZ579" s="108"/>
      <c r="JA579" s="108"/>
      <c r="JB579" s="108"/>
      <c r="JC579" s="108"/>
      <c r="JD579" s="108"/>
      <c r="JE579" s="108"/>
      <c r="JF579" s="108"/>
      <c r="JG579" s="108"/>
      <c r="JH579" s="108"/>
      <c r="JI579" s="108"/>
      <c r="JJ579" s="108"/>
      <c r="JK579" s="108"/>
      <c r="JL579" s="108"/>
      <c r="JM579" s="108"/>
      <c r="JN579" s="108"/>
      <c r="JO579" s="108"/>
      <c r="JP579" s="108"/>
      <c r="JQ579" s="108"/>
      <c r="JR579" s="108"/>
      <c r="JS579" s="108"/>
      <c r="JT579" s="108"/>
      <c r="JU579" s="108"/>
      <c r="JV579" s="108"/>
      <c r="JW579" s="108"/>
      <c r="JX579" s="108"/>
      <c r="JY579" s="108"/>
      <c r="JZ579" s="108"/>
      <c r="KA579" s="108"/>
      <c r="KB579" s="108"/>
      <c r="KC579" s="108"/>
      <c r="KD579" s="108"/>
      <c r="KE579" s="108"/>
      <c r="KF579" s="108"/>
      <c r="KG579" s="108"/>
      <c r="KH579" s="108"/>
      <c r="KI579" s="108"/>
      <c r="KJ579" s="108"/>
      <c r="KK579" s="108"/>
      <c r="KL579" s="108"/>
      <c r="KM579" s="108"/>
      <c r="KN579" s="108"/>
      <c r="KO579" s="108"/>
      <c r="KP579" s="108"/>
      <c r="KQ579" s="108"/>
      <c r="KR579" s="108"/>
      <c r="KS579" s="108"/>
      <c r="KT579" s="108"/>
      <c r="KU579" s="108"/>
      <c r="KV579" s="108"/>
      <c r="KW579" s="108"/>
      <c r="KX579" s="108"/>
      <c r="KY579" s="108"/>
      <c r="KZ579" s="108"/>
      <c r="LA579" s="108"/>
      <c r="LB579" s="108"/>
      <c r="LC579" s="108"/>
      <c r="LD579" s="108"/>
      <c r="LE579" s="108"/>
      <c r="LF579" s="108"/>
      <c r="LG579" s="108"/>
      <c r="LH579" s="108"/>
      <c r="LI579" s="108"/>
      <c r="LJ579" s="108"/>
      <c r="LK579" s="108"/>
      <c r="LL579" s="108"/>
      <c r="LM579" s="108"/>
      <c r="LN579" s="108"/>
      <c r="LO579" s="108"/>
      <c r="LP579" s="108"/>
      <c r="LQ579" s="108"/>
      <c r="LR579" s="108"/>
      <c r="LS579" s="108"/>
      <c r="LT579" s="108"/>
      <c r="LU579" s="108"/>
      <c r="LV579" s="108"/>
      <c r="LW579" s="108"/>
      <c r="LX579" s="108"/>
      <c r="LY579" s="108"/>
      <c r="LZ579" s="108"/>
      <c r="MA579" s="108"/>
      <c r="MB579" s="108"/>
      <c r="MC579" s="108"/>
      <c r="MD579" s="108"/>
      <c r="ME579" s="108"/>
      <c r="MF579" s="108"/>
      <c r="MG579" s="108"/>
      <c r="MH579" s="108"/>
      <c r="MI579" s="108"/>
      <c r="MJ579" s="108"/>
      <c r="MK579" s="108"/>
      <c r="ML579" s="108"/>
      <c r="MM579" s="108"/>
      <c r="MN579" s="108"/>
      <c r="MO579" s="108"/>
      <c r="MP579" s="108"/>
      <c r="MQ579" s="108"/>
      <c r="MR579" s="108"/>
      <c r="MS579" s="108"/>
      <c r="MT579" s="108"/>
      <c r="MU579" s="108"/>
      <c r="MV579" s="108"/>
      <c r="MW579" s="108"/>
      <c r="MX579" s="108"/>
      <c r="MY579" s="108"/>
      <c r="MZ579" s="108"/>
      <c r="NA579" s="108"/>
      <c r="NB579" s="108"/>
      <c r="NC579" s="108"/>
      <c r="ND579" s="108"/>
      <c r="NE579" s="108"/>
      <c r="NF579" s="108"/>
      <c r="NG579" s="108"/>
      <c r="NH579" s="108"/>
      <c r="NI579" s="108"/>
      <c r="NJ579" s="108"/>
      <c r="NK579" s="108"/>
      <c r="NL579" s="108"/>
      <c r="NM579" s="108"/>
      <c r="NN579" s="108"/>
      <c r="NO579" s="108"/>
      <c r="NP579" s="108"/>
      <c r="NQ579" s="108"/>
      <c r="NR579" s="108"/>
      <c r="NS579" s="108"/>
      <c r="NT579" s="108"/>
      <c r="NU579" s="108"/>
      <c r="NV579" s="108"/>
      <c r="NW579" s="108"/>
      <c r="NX579" s="108"/>
      <c r="NY579" s="108"/>
      <c r="NZ579" s="108"/>
      <c r="OA579" s="108"/>
      <c r="OB579" s="108"/>
      <c r="OC579" s="108"/>
      <c r="OD579" s="108"/>
      <c r="OE579" s="108"/>
      <c r="OF579" s="108"/>
      <c r="OG579" s="108"/>
      <c r="OH579" s="108"/>
      <c r="OI579" s="108"/>
      <c r="OJ579" s="108"/>
      <c r="OK579" s="108"/>
      <c r="OL579" s="108"/>
      <c r="OM579" s="108"/>
      <c r="ON579" s="108"/>
      <c r="OO579" s="108"/>
      <c r="OP579" s="108"/>
      <c r="OQ579" s="108"/>
      <c r="OR579" s="108"/>
      <c r="OS579" s="108"/>
      <c r="OT579" s="108"/>
      <c r="OU579" s="108"/>
      <c r="OV579" s="108"/>
      <c r="OW579" s="108"/>
      <c r="OX579" s="108"/>
      <c r="OY579" s="108"/>
      <c r="OZ579" s="108"/>
      <c r="PA579" s="108"/>
      <c r="PB579" s="108"/>
      <c r="PC579" s="108"/>
      <c r="PD579" s="108"/>
      <c r="PE579" s="108"/>
      <c r="PF579" s="108"/>
      <c r="PG579" s="108"/>
      <c r="PH579" s="108"/>
      <c r="PI579" s="108"/>
      <c r="PJ579" s="108"/>
      <c r="PK579" s="108"/>
      <c r="PL579" s="108"/>
      <c r="PM579" s="108"/>
      <c r="PN579" s="108"/>
      <c r="PO579" s="108"/>
      <c r="PP579" s="108"/>
      <c r="PQ579" s="108"/>
      <c r="PR579" s="108"/>
      <c r="PS579" s="108"/>
      <c r="PT579" s="108"/>
      <c r="PU579" s="108"/>
      <c r="PV579" s="108"/>
      <c r="PW579" s="108"/>
      <c r="PX579" s="108"/>
      <c r="PY579" s="108"/>
      <c r="PZ579" s="108"/>
      <c r="QA579" s="108"/>
      <c r="QB579" s="108"/>
      <c r="QC579" s="108"/>
      <c r="QD579" s="108"/>
      <c r="QE579" s="108"/>
      <c r="QF579" s="108"/>
      <c r="QG579" s="108"/>
      <c r="QH579" s="108"/>
      <c r="QI579" s="108"/>
      <c r="QJ579" s="108"/>
      <c r="QK579" s="108"/>
      <c r="QL579" s="108"/>
      <c r="QM579" s="108"/>
      <c r="QN579" s="108"/>
      <c r="QO579" s="108"/>
      <c r="QP579" s="108"/>
      <c r="QQ579" s="108"/>
      <c r="QR579" s="108"/>
      <c r="QS579" s="108"/>
      <c r="QT579" s="108"/>
      <c r="QU579" s="108"/>
      <c r="QV579" s="108"/>
      <c r="QW579" s="108"/>
      <c r="QX579" s="108"/>
      <c r="QY579" s="108"/>
      <c r="QZ579" s="108"/>
      <c r="RA579" s="108"/>
      <c r="RB579" s="108"/>
      <c r="RC579" s="108"/>
      <c r="RD579" s="108"/>
      <c r="RE579" s="108"/>
      <c r="RF579" s="108"/>
      <c r="RG579" s="108"/>
      <c r="RH579" s="108"/>
      <c r="RI579" s="108"/>
      <c r="RJ579" s="108"/>
      <c r="RK579" s="108"/>
      <c r="RL579" s="108"/>
      <c r="RM579" s="108"/>
      <c r="RN579" s="108"/>
      <c r="RO579" s="108"/>
      <c r="RP579" s="108"/>
      <c r="RQ579" s="108"/>
      <c r="RR579" s="108"/>
      <c r="RS579" s="108"/>
      <c r="RT579" s="108"/>
      <c r="RU579" s="108"/>
      <c r="RV579" s="108"/>
      <c r="RW579" s="108"/>
      <c r="RX579" s="108"/>
      <c r="RY579" s="108"/>
      <c r="RZ579" s="108"/>
      <c r="SA579" s="108"/>
      <c r="SB579" s="108"/>
      <c r="SC579" s="108"/>
      <c r="SD579" s="108"/>
      <c r="SE579" s="108"/>
      <c r="SF579" s="108"/>
      <c r="SG579" s="108"/>
      <c r="SH579" s="108"/>
      <c r="SI579" s="108"/>
      <c r="SJ579" s="108"/>
      <c r="SK579" s="108"/>
      <c r="SL579" s="108"/>
      <c r="SM579" s="108"/>
      <c r="SN579" s="108"/>
      <c r="SO579" s="108"/>
      <c r="SP579" s="108"/>
      <c r="SQ579" s="108"/>
      <c r="SR579" s="108"/>
      <c r="SS579" s="108"/>
      <c r="ST579" s="108"/>
      <c r="SU579" s="108"/>
      <c r="SV579" s="108"/>
      <c r="SW579" s="108"/>
      <c r="SX579" s="108"/>
      <c r="SY579" s="108"/>
      <c r="SZ579" s="108"/>
      <c r="TA579" s="108"/>
      <c r="TB579" s="108"/>
      <c r="TC579" s="108"/>
      <c r="TD579" s="108"/>
      <c r="TE579" s="108"/>
      <c r="TF579" s="108"/>
      <c r="TG579" s="108"/>
      <c r="TH579" s="108"/>
      <c r="TI579" s="108"/>
      <c r="TJ579" s="108"/>
      <c r="TK579" s="108"/>
      <c r="TL579" s="108"/>
      <c r="TM579" s="108"/>
      <c r="TN579" s="108"/>
      <c r="TO579" s="108"/>
      <c r="TP579" s="108"/>
      <c r="TQ579" s="108"/>
      <c r="TR579" s="108"/>
      <c r="TS579" s="108"/>
      <c r="TT579" s="108"/>
      <c r="TU579" s="108"/>
      <c r="TV579" s="108"/>
      <c r="TW579" s="108"/>
      <c r="TX579" s="108"/>
      <c r="TY579" s="108"/>
      <c r="TZ579" s="108"/>
      <c r="UA579" s="108"/>
      <c r="UB579" s="108"/>
      <c r="UC579" s="108"/>
      <c r="UD579" s="108"/>
      <c r="UE579" s="108"/>
      <c r="UF579" s="108"/>
      <c r="UG579" s="108"/>
      <c r="UH579" s="108"/>
      <c r="UI579" s="108"/>
      <c r="UJ579" s="108"/>
      <c r="UK579" s="108"/>
      <c r="UL579" s="108"/>
      <c r="UM579" s="108"/>
      <c r="UN579" s="108"/>
      <c r="UO579" s="108"/>
      <c r="UP579" s="108"/>
      <c r="UQ579" s="108"/>
      <c r="UR579" s="108"/>
      <c r="US579" s="108"/>
      <c r="UT579" s="108"/>
      <c r="UU579" s="108"/>
      <c r="UV579" s="108"/>
      <c r="UW579" s="108"/>
      <c r="UX579" s="108"/>
      <c r="UY579" s="108"/>
      <c r="UZ579" s="108"/>
      <c r="VA579" s="108"/>
      <c r="VB579" s="108"/>
      <c r="VC579" s="108"/>
      <c r="VD579" s="108"/>
      <c r="VE579" s="108"/>
      <c r="VF579" s="108"/>
      <c r="VG579" s="108"/>
      <c r="VH579" s="108"/>
      <c r="VI579" s="108"/>
      <c r="VJ579" s="108"/>
      <c r="VK579" s="108"/>
      <c r="VL579" s="108"/>
      <c r="VM579" s="108"/>
      <c r="VN579" s="108"/>
      <c r="VO579" s="108"/>
      <c r="VP579" s="108"/>
      <c r="VQ579" s="108"/>
      <c r="VR579" s="108"/>
      <c r="VS579" s="108"/>
      <c r="VT579" s="108"/>
      <c r="VU579" s="108"/>
      <c r="VV579" s="108"/>
      <c r="VW579" s="108"/>
      <c r="VX579" s="108"/>
      <c r="VY579" s="108"/>
      <c r="VZ579" s="108"/>
      <c r="WA579" s="108"/>
      <c r="WB579" s="108"/>
      <c r="WC579" s="108"/>
      <c r="WD579" s="108"/>
      <c r="WE579" s="108"/>
      <c r="WF579" s="108"/>
      <c r="WG579" s="108"/>
      <c r="WH579" s="108"/>
      <c r="WI579" s="108"/>
      <c r="WJ579" s="108"/>
      <c r="WK579" s="108"/>
      <c r="WL579" s="108"/>
      <c r="WM579" s="108"/>
      <c r="WN579" s="108"/>
      <c r="WO579" s="108"/>
      <c r="WP579" s="108"/>
      <c r="WQ579" s="108"/>
      <c r="WR579" s="108"/>
      <c r="WS579" s="108"/>
      <c r="WT579" s="108"/>
      <c r="WU579" s="108"/>
      <c r="WV579" s="108"/>
      <c r="WW579" s="108"/>
      <c r="WX579" s="108"/>
      <c r="WY579" s="108"/>
      <c r="WZ579" s="108"/>
      <c r="XA579" s="108"/>
      <c r="XB579" s="108"/>
      <c r="XC579" s="108"/>
      <c r="XD579" s="108"/>
      <c r="XE579" s="108"/>
      <c r="XF579" s="108"/>
      <c r="XG579" s="108"/>
      <c r="XH579" s="108"/>
      <c r="XI579" s="108"/>
      <c r="XJ579" s="108"/>
      <c r="XK579" s="108"/>
      <c r="XL579" s="108"/>
      <c r="XM579" s="108"/>
      <c r="XN579" s="108"/>
      <c r="XO579" s="108"/>
      <c r="XP579" s="108"/>
      <c r="XQ579" s="108"/>
      <c r="XR579" s="108"/>
      <c r="XS579" s="108"/>
      <c r="XT579" s="108"/>
      <c r="XU579" s="108"/>
      <c r="XV579" s="108"/>
      <c r="XW579" s="108"/>
      <c r="XX579" s="108"/>
      <c r="XY579" s="108"/>
      <c r="XZ579" s="108"/>
      <c r="YA579" s="108"/>
      <c r="YB579" s="108"/>
      <c r="YC579" s="108"/>
      <c r="YD579" s="108"/>
      <c r="YE579" s="108"/>
      <c r="YF579" s="108"/>
      <c r="YG579" s="108"/>
      <c r="YH579" s="108"/>
      <c r="YI579" s="108"/>
      <c r="YJ579" s="108"/>
      <c r="YK579" s="108"/>
      <c r="YL579" s="108"/>
      <c r="YM579" s="108"/>
      <c r="YN579" s="108"/>
      <c r="YO579" s="108"/>
      <c r="YP579" s="108"/>
      <c r="YQ579" s="108"/>
      <c r="YR579" s="108"/>
      <c r="YS579" s="108"/>
      <c r="YT579" s="108"/>
      <c r="YU579" s="108"/>
      <c r="YV579" s="108"/>
      <c r="YW579" s="108"/>
      <c r="YX579" s="108"/>
      <c r="YY579" s="108"/>
      <c r="YZ579" s="108"/>
      <c r="ZA579" s="108"/>
      <c r="ZB579" s="108"/>
      <c r="ZC579" s="108"/>
      <c r="ZD579" s="108"/>
      <c r="ZE579" s="108"/>
      <c r="ZF579" s="108"/>
      <c r="ZG579" s="108"/>
      <c r="ZH579" s="108"/>
      <c r="ZI579" s="108"/>
      <c r="ZJ579" s="108"/>
      <c r="ZK579" s="108"/>
      <c r="ZL579" s="108"/>
      <c r="ZM579" s="108"/>
      <c r="ZN579" s="108"/>
      <c r="ZO579" s="108"/>
      <c r="ZP579" s="108"/>
      <c r="ZQ579" s="108"/>
      <c r="ZR579" s="108"/>
      <c r="ZS579" s="108"/>
      <c r="ZT579" s="108"/>
      <c r="ZU579" s="108"/>
      <c r="ZV579" s="108"/>
      <c r="ZW579" s="108"/>
      <c r="ZX579" s="108"/>
      <c r="ZY579" s="108"/>
      <c r="ZZ579" s="108"/>
      <c r="AAA579" s="108"/>
      <c r="AAB579" s="108"/>
      <c r="AAC579" s="108"/>
      <c r="AAD579" s="108"/>
      <c r="AAE579" s="108"/>
      <c r="AAF579" s="108"/>
      <c r="AAG579" s="108"/>
      <c r="AAH579" s="108"/>
      <c r="AAI579" s="108"/>
      <c r="AAJ579" s="108"/>
      <c r="AAK579" s="108"/>
      <c r="AAL579" s="108"/>
      <c r="AAM579" s="108"/>
      <c r="AAN579" s="108"/>
      <c r="AAO579" s="108"/>
      <c r="AAP579" s="108"/>
      <c r="AAQ579" s="108"/>
      <c r="AAR579" s="108"/>
      <c r="AAS579" s="108"/>
      <c r="AAT579" s="108"/>
      <c r="AAU579" s="108"/>
      <c r="AAV579" s="108"/>
      <c r="AAW579" s="108"/>
      <c r="AAX579" s="108"/>
      <c r="AAY579" s="108"/>
      <c r="AAZ579" s="108"/>
      <c r="ABA579" s="108"/>
      <c r="ABB579" s="108"/>
      <c r="ABC579" s="108"/>
      <c r="ABD579" s="108"/>
      <c r="ABE579" s="108"/>
      <c r="ABF579" s="108"/>
      <c r="ABG579" s="108"/>
      <c r="ABH579" s="108"/>
      <c r="ABI579" s="108"/>
      <c r="ABJ579" s="108"/>
      <c r="ABK579" s="108"/>
      <c r="ABL579" s="108"/>
      <c r="ABM579" s="108"/>
      <c r="ABN579" s="108"/>
      <c r="ABO579" s="108"/>
      <c r="ABP579" s="108"/>
      <c r="ABQ579" s="108"/>
      <c r="ABR579" s="108"/>
      <c r="ABS579" s="108"/>
      <c r="ABT579" s="108"/>
      <c r="ABU579" s="108"/>
      <c r="ABV579" s="108"/>
      <c r="ABW579" s="108"/>
      <c r="ABX579" s="108"/>
      <c r="ABY579" s="108"/>
      <c r="ABZ579" s="108"/>
      <c r="ACA579" s="108"/>
      <c r="ACB579" s="108"/>
      <c r="ACC579" s="108"/>
      <c r="ACD579" s="108"/>
      <c r="ACE579" s="108"/>
      <c r="ACF579" s="108"/>
      <c r="ACG579" s="108"/>
      <c r="ACH579" s="108"/>
      <c r="ACI579" s="108"/>
      <c r="ACJ579" s="108"/>
      <c r="ACK579" s="108"/>
      <c r="ACL579" s="108"/>
      <c r="ACM579" s="108"/>
      <c r="ACN579" s="108"/>
      <c r="ACO579" s="108"/>
      <c r="ACP579" s="108"/>
      <c r="ACQ579" s="108"/>
      <c r="ACR579" s="108"/>
      <c r="ACS579" s="108"/>
      <c r="ACT579" s="108"/>
      <c r="ACU579" s="108"/>
      <c r="ACV579" s="108"/>
      <c r="ACW579" s="108"/>
      <c r="ACX579" s="108"/>
      <c r="ACY579" s="108"/>
      <c r="ACZ579" s="108"/>
      <c r="ADA579" s="108"/>
      <c r="ADB579" s="108"/>
      <c r="ADC579" s="108"/>
      <c r="ADD579" s="108"/>
      <c r="ADE579" s="108"/>
      <c r="ADF579" s="108"/>
      <c r="ADG579" s="108"/>
      <c r="ADH579" s="108"/>
      <c r="ADI579" s="108"/>
      <c r="ADJ579" s="108"/>
      <c r="ADK579" s="108"/>
      <c r="ADL579" s="108"/>
      <c r="ADM579" s="108"/>
      <c r="ADN579" s="108"/>
      <c r="ADO579" s="108"/>
      <c r="ADP579" s="108"/>
      <c r="ADQ579" s="108"/>
      <c r="ADR579" s="108"/>
      <c r="ADS579" s="108"/>
      <c r="ADT579" s="108"/>
      <c r="ADU579" s="108"/>
      <c r="ADV579" s="108"/>
      <c r="ADW579" s="108"/>
      <c r="ADX579" s="108"/>
      <c r="ADY579" s="108"/>
      <c r="ADZ579" s="108"/>
      <c r="AEA579" s="108"/>
      <c r="AEB579" s="108"/>
      <c r="AEC579" s="108"/>
      <c r="AED579" s="108"/>
      <c r="AEE579" s="108"/>
      <c r="AEF579" s="108"/>
      <c r="AEG579" s="108"/>
      <c r="AEH579" s="108"/>
      <c r="AEI579" s="108"/>
      <c r="AEJ579" s="108"/>
      <c r="AEK579" s="108"/>
      <c r="AEL579" s="108"/>
      <c r="AEM579" s="108"/>
      <c r="AEN579" s="108"/>
      <c r="AEO579" s="108"/>
      <c r="AEP579" s="108"/>
      <c r="AEQ579" s="108"/>
      <c r="AER579" s="108"/>
      <c r="AES579" s="108"/>
      <c r="AET579" s="108"/>
      <c r="AEU579" s="108"/>
      <c r="AEV579" s="108"/>
      <c r="AEW579" s="108"/>
      <c r="AEX579" s="108"/>
      <c r="AEY579" s="108"/>
      <c r="AEZ579" s="108"/>
      <c r="AFA579" s="108"/>
      <c r="AFB579" s="108"/>
      <c r="AFC579" s="108"/>
      <c r="AFD579" s="108"/>
      <c r="AFE579" s="108"/>
      <c r="AFF579" s="108"/>
      <c r="AFG579" s="108"/>
      <c r="AFH579" s="108"/>
      <c r="AFI579" s="108"/>
      <c r="AFJ579" s="108"/>
      <c r="AFK579" s="108"/>
      <c r="AFL579" s="108"/>
      <c r="AFM579" s="108"/>
      <c r="AFN579" s="108"/>
      <c r="AFO579" s="108"/>
      <c r="AFP579" s="108"/>
      <c r="AFQ579" s="108"/>
      <c r="AFR579" s="108"/>
      <c r="AFS579" s="108"/>
      <c r="AFT579" s="108"/>
      <c r="AFU579" s="108"/>
      <c r="AFV579" s="108"/>
      <c r="AFW579" s="108"/>
      <c r="AFX579" s="108"/>
      <c r="AFY579" s="108"/>
      <c r="AFZ579" s="108"/>
      <c r="AGA579" s="108"/>
      <c r="AGB579" s="108"/>
      <c r="AGC579" s="108"/>
      <c r="AGD579" s="108"/>
      <c r="AGE579" s="108"/>
      <c r="AGF579" s="108"/>
      <c r="AGG579" s="108"/>
      <c r="AGH579" s="108"/>
      <c r="AGI579" s="108"/>
      <c r="AGJ579" s="108"/>
      <c r="AGK579" s="108"/>
      <c r="AGL579" s="108"/>
      <c r="AGM579" s="108"/>
      <c r="AGN579" s="108"/>
      <c r="AGO579" s="108"/>
      <c r="AGP579" s="108"/>
      <c r="AGQ579" s="108"/>
      <c r="AGR579" s="108"/>
      <c r="AGS579" s="108"/>
      <c r="AGT579" s="108"/>
      <c r="AGU579" s="108"/>
      <c r="AGV579" s="108"/>
      <c r="AGW579" s="108"/>
      <c r="AGX579" s="108"/>
      <c r="AGY579" s="108"/>
      <c r="AGZ579" s="108"/>
      <c r="AHA579" s="108"/>
      <c r="AHB579" s="108"/>
      <c r="AHC579" s="108"/>
      <c r="AHD579" s="108"/>
      <c r="AHE579" s="108"/>
      <c r="AHF579" s="108"/>
      <c r="AHG579" s="108"/>
      <c r="AHH579" s="108"/>
      <c r="AHI579" s="108"/>
      <c r="AHJ579" s="108"/>
      <c r="AHK579" s="108"/>
      <c r="AHL579" s="108"/>
      <c r="AHM579" s="108"/>
      <c r="AHN579" s="108"/>
      <c r="AHO579" s="108"/>
      <c r="AHP579" s="108"/>
      <c r="AHQ579" s="108"/>
      <c r="AHR579" s="108"/>
      <c r="AHS579" s="108"/>
      <c r="AHT579" s="108"/>
      <c r="AHU579" s="108"/>
      <c r="AHV579" s="108"/>
      <c r="AHW579" s="108"/>
      <c r="AHX579" s="108"/>
      <c r="AHY579" s="108"/>
      <c r="AHZ579" s="108"/>
      <c r="AIA579" s="108"/>
      <c r="AIB579" s="108"/>
      <c r="AIC579" s="108"/>
      <c r="AID579" s="108"/>
      <c r="AIE579" s="108"/>
      <c r="AIF579" s="108"/>
      <c r="AIG579" s="108"/>
      <c r="AIH579" s="108"/>
      <c r="AII579" s="108"/>
      <c r="AIJ579" s="108"/>
      <c r="AIK579" s="108"/>
      <c r="AIL579" s="108"/>
      <c r="AIM579" s="108"/>
      <c r="AIN579" s="108"/>
      <c r="AIO579" s="108"/>
      <c r="AIP579" s="108"/>
      <c r="AIQ579" s="108"/>
      <c r="AIR579" s="108"/>
      <c r="AIS579" s="108"/>
      <c r="AIT579" s="108"/>
      <c r="AIU579" s="108"/>
      <c r="AIV579" s="108"/>
      <c r="AIW579" s="108"/>
      <c r="AIX579" s="108"/>
      <c r="AIY579" s="108"/>
      <c r="AIZ579" s="108"/>
      <c r="AJA579" s="108"/>
      <c r="AJB579" s="108"/>
      <c r="AJC579" s="108"/>
      <c r="AJD579" s="108"/>
      <c r="AJE579" s="108"/>
      <c r="AJF579" s="108"/>
      <c r="AJG579" s="108"/>
      <c r="AJH579" s="108"/>
      <c r="AJI579" s="108"/>
      <c r="AJJ579" s="108"/>
      <c r="AJK579" s="108"/>
      <c r="AJL579" s="108"/>
      <c r="AJM579" s="108"/>
      <c r="AJN579" s="108"/>
      <c r="AJO579" s="108"/>
      <c r="AJP579" s="108"/>
      <c r="AJQ579" s="108"/>
      <c r="AJR579" s="108"/>
      <c r="AJS579" s="108"/>
      <c r="AJT579" s="108"/>
      <c r="AJU579" s="108"/>
      <c r="AJV579" s="108"/>
      <c r="AJW579" s="108"/>
      <c r="AJX579" s="108"/>
      <c r="AJY579" s="108"/>
      <c r="AJZ579" s="108"/>
      <c r="AKA579" s="108"/>
      <c r="AKB579" s="108"/>
      <c r="AKC579" s="108"/>
      <c r="AKD579" s="108"/>
      <c r="AKE579" s="108"/>
      <c r="AKF579" s="108"/>
      <c r="AKG579" s="108"/>
      <c r="AKH579" s="108"/>
      <c r="AKI579" s="108"/>
      <c r="AKJ579" s="108"/>
      <c r="AKK579" s="108"/>
      <c r="AKL579" s="108"/>
      <c r="AKM579" s="108"/>
      <c r="AKN579" s="108"/>
      <c r="AKO579" s="108"/>
      <c r="AKP579" s="108"/>
      <c r="AKQ579" s="108"/>
      <c r="AKR579" s="108"/>
      <c r="AKS579" s="108"/>
      <c r="AKT579" s="108"/>
      <c r="AKU579" s="108"/>
      <c r="AKV579" s="108"/>
      <c r="AKW579" s="108"/>
      <c r="AKX579" s="108"/>
      <c r="AKY579" s="108"/>
      <c r="AKZ579" s="108"/>
      <c r="ALA579" s="108"/>
      <c r="ALB579" s="108"/>
      <c r="ALC579" s="108"/>
      <c r="ALD579" s="108"/>
      <c r="ALE579" s="108"/>
      <c r="ALF579" s="108"/>
      <c r="ALG579" s="108"/>
      <c r="ALH579" s="108"/>
      <c r="ALI579" s="108"/>
      <c r="ALJ579" s="108"/>
      <c r="ALK579" s="108"/>
      <c r="ALL579" s="108"/>
      <c r="ALM579" s="108"/>
      <c r="ALN579" s="108"/>
      <c r="ALO579" s="108"/>
      <c r="ALP579" s="108"/>
      <c r="ALQ579" s="108"/>
      <c r="ALR579" s="108"/>
      <c r="ALS579" s="108"/>
      <c r="ALT579" s="108"/>
      <c r="ALU579" s="108"/>
      <c r="ALV579" s="108"/>
      <c r="ALW579" s="108"/>
      <c r="ALX579" s="108"/>
      <c r="ALY579" s="108"/>
      <c r="ALZ579" s="108"/>
      <c r="AMA579" s="108"/>
      <c r="AMB579" s="108"/>
      <c r="AMC579" s="108"/>
      <c r="AMD579" s="108"/>
      <c r="AME579" s="108"/>
      <c r="AMF579" s="108"/>
      <c r="AMG579" s="108"/>
      <c r="AMH579" s="108"/>
      <c r="AMI579" s="108"/>
      <c r="AMJ579" s="108"/>
      <c r="AMK579" s="108"/>
      <c r="AML579" s="108"/>
      <c r="AMM579" s="108"/>
      <c r="AMN579" s="108"/>
      <c r="AMO579" s="108"/>
      <c r="AMP579" s="108"/>
      <c r="AMQ579" s="108"/>
      <c r="AMR579" s="108"/>
      <c r="AMS579" s="108"/>
      <c r="AMT579" s="108"/>
      <c r="AMU579" s="108"/>
      <c r="AMV579" s="108"/>
      <c r="AMW579" s="108"/>
      <c r="AMX579" s="108"/>
      <c r="AMY579" s="108"/>
      <c r="AMZ579" s="108"/>
      <c r="ANA579" s="108"/>
      <c r="ANB579" s="108"/>
      <c r="ANC579" s="108"/>
      <c r="AND579" s="108"/>
      <c r="ANE579" s="108"/>
      <c r="ANF579" s="108"/>
      <c r="ANG579" s="108"/>
      <c r="ANH579" s="108"/>
      <c r="ANI579" s="108"/>
      <c r="ANJ579" s="108"/>
      <c r="ANK579" s="108"/>
      <c r="ANL579" s="108"/>
      <c r="ANM579" s="108"/>
      <c r="ANN579" s="108"/>
      <c r="ANO579" s="108"/>
      <c r="ANP579" s="108"/>
      <c r="ANQ579" s="108"/>
      <c r="ANR579" s="108"/>
      <c r="ANS579" s="108"/>
      <c r="ANT579" s="108"/>
      <c r="ANU579" s="108"/>
      <c r="ANV579" s="108"/>
      <c r="ANW579" s="108"/>
      <c r="ANX579" s="108"/>
      <c r="ANY579" s="108"/>
      <c r="ANZ579" s="108"/>
      <c r="AOA579" s="108"/>
      <c r="AOB579" s="108"/>
      <c r="AOC579" s="108"/>
      <c r="AOD579" s="108"/>
      <c r="AOE579" s="108"/>
      <c r="AOF579" s="108"/>
      <c r="AOG579" s="108"/>
      <c r="AOH579" s="108"/>
      <c r="AOI579" s="108"/>
      <c r="AOJ579" s="108"/>
      <c r="AOK579" s="108"/>
      <c r="AOL579" s="108"/>
      <c r="AOM579" s="108"/>
      <c r="AON579" s="108"/>
      <c r="AOO579" s="108"/>
      <c r="AOP579" s="108"/>
      <c r="AOQ579" s="108"/>
      <c r="AOR579" s="108"/>
      <c r="AOS579" s="108"/>
      <c r="AOT579" s="108"/>
      <c r="AOU579" s="108"/>
      <c r="AOV579" s="108"/>
      <c r="AOW579" s="108"/>
      <c r="AOX579" s="108"/>
      <c r="AOY579" s="108"/>
      <c r="AOZ579" s="108"/>
      <c r="APA579" s="108"/>
      <c r="APB579" s="108"/>
      <c r="APC579" s="108"/>
      <c r="APD579" s="108"/>
      <c r="APE579" s="108"/>
      <c r="APF579" s="108"/>
      <c r="APG579" s="108"/>
      <c r="APH579" s="108"/>
      <c r="API579" s="108"/>
      <c r="APJ579" s="108"/>
      <c r="APK579" s="108"/>
      <c r="APL579" s="108"/>
      <c r="APM579" s="108"/>
      <c r="APN579" s="108"/>
      <c r="APO579" s="108"/>
      <c r="APP579" s="108"/>
      <c r="APQ579" s="108"/>
      <c r="APR579" s="108"/>
      <c r="APS579" s="108"/>
      <c r="APT579" s="108"/>
      <c r="APU579" s="108"/>
      <c r="APV579" s="108"/>
      <c r="APW579" s="108"/>
      <c r="APX579" s="108"/>
      <c r="APY579" s="108"/>
      <c r="APZ579" s="108"/>
      <c r="AQA579" s="108"/>
      <c r="AQB579" s="108"/>
      <c r="AQC579" s="108"/>
      <c r="AQD579" s="108"/>
      <c r="AQE579" s="108"/>
      <c r="AQF579" s="108"/>
      <c r="AQG579" s="108"/>
      <c r="AQH579" s="108"/>
      <c r="AQI579" s="108"/>
      <c r="AQJ579" s="108"/>
      <c r="AQK579" s="108"/>
      <c r="AQL579" s="108"/>
      <c r="AQM579" s="108"/>
      <c r="AQN579" s="108"/>
      <c r="AQO579" s="108"/>
      <c r="AQP579" s="108"/>
      <c r="AQQ579" s="108"/>
      <c r="AQR579" s="108"/>
      <c r="AQS579" s="108"/>
      <c r="AQT579" s="108"/>
      <c r="AQU579" s="108"/>
      <c r="AQV579" s="108"/>
      <c r="AQW579" s="108"/>
      <c r="AQX579" s="108"/>
      <c r="AQY579" s="108"/>
      <c r="AQZ579" s="108"/>
      <c r="ARA579" s="108"/>
      <c r="ARB579" s="108"/>
      <c r="ARC579" s="108"/>
      <c r="ARD579" s="108"/>
      <c r="ARE579" s="108"/>
      <c r="ARF579" s="108"/>
      <c r="ARG579" s="108"/>
      <c r="ARH579" s="108"/>
      <c r="ARI579" s="108"/>
      <c r="ARJ579" s="108"/>
      <c r="ARK579" s="108"/>
      <c r="ARL579" s="108"/>
      <c r="ARM579" s="108"/>
      <c r="ARN579" s="108"/>
      <c r="ARO579" s="108"/>
      <c r="ARP579" s="108"/>
      <c r="ARQ579" s="108"/>
      <c r="ARR579" s="108"/>
      <c r="ARS579" s="108"/>
      <c r="ART579" s="108"/>
      <c r="ARU579" s="108"/>
      <c r="ARV579" s="108"/>
      <c r="ARW579" s="108"/>
      <c r="ARX579" s="108"/>
      <c r="ARY579" s="108"/>
      <c r="ARZ579" s="108"/>
      <c r="ASA579" s="108"/>
      <c r="ASB579" s="108"/>
      <c r="ASC579" s="108"/>
      <c r="ASD579" s="108"/>
      <c r="ASE579" s="108"/>
      <c r="ASF579" s="108"/>
      <c r="ASG579" s="108"/>
      <c r="ASH579" s="108"/>
      <c r="ASI579" s="108"/>
      <c r="ASJ579" s="108"/>
      <c r="ASK579" s="108"/>
      <c r="ASL579" s="108"/>
      <c r="ASM579" s="108"/>
      <c r="ASN579" s="108"/>
      <c r="ASO579" s="108"/>
      <c r="ASP579" s="108"/>
      <c r="ASQ579" s="108"/>
      <c r="ASR579" s="108"/>
      <c r="ASS579" s="108"/>
      <c r="AST579" s="108"/>
      <c r="ASU579" s="108"/>
      <c r="ASV579" s="108"/>
      <c r="ASW579" s="108"/>
      <c r="ASX579" s="108"/>
      <c r="ASY579" s="108"/>
      <c r="ASZ579" s="108"/>
      <c r="ATA579" s="108"/>
      <c r="ATB579" s="108"/>
      <c r="ATC579" s="108"/>
      <c r="ATD579" s="108"/>
      <c r="ATE579" s="108"/>
      <c r="ATF579" s="108"/>
      <c r="ATG579" s="108"/>
      <c r="ATH579" s="108"/>
      <c r="ATI579" s="108"/>
      <c r="ATJ579" s="108"/>
      <c r="ATK579" s="108"/>
      <c r="ATL579" s="108"/>
      <c r="ATM579" s="108"/>
      <c r="ATN579" s="108"/>
      <c r="ATO579" s="108"/>
      <c r="ATP579" s="108"/>
      <c r="ATQ579" s="108"/>
      <c r="ATR579" s="108"/>
      <c r="ATS579" s="108"/>
      <c r="ATT579" s="108"/>
      <c r="ATU579" s="108"/>
      <c r="ATV579" s="108"/>
      <c r="ATW579" s="108"/>
      <c r="ATX579" s="108"/>
      <c r="ATY579" s="108"/>
      <c r="ATZ579" s="108"/>
      <c r="AUA579" s="108"/>
      <c r="AUB579" s="108"/>
      <c r="AUC579" s="108"/>
      <c r="AUD579" s="108"/>
      <c r="AUE579" s="108"/>
      <c r="AUF579" s="108"/>
      <c r="AUG579" s="108"/>
      <c r="AUH579" s="108"/>
      <c r="AUI579" s="108"/>
      <c r="AUJ579" s="108"/>
      <c r="AUK579" s="108"/>
      <c r="AUL579" s="108"/>
      <c r="AUM579" s="108"/>
      <c r="AUN579" s="108"/>
      <c r="AUO579" s="108"/>
      <c r="AUP579" s="108"/>
      <c r="AUQ579" s="108"/>
      <c r="AUR579" s="108"/>
      <c r="AUS579" s="108"/>
      <c r="AUT579" s="108"/>
      <c r="AUU579" s="108"/>
      <c r="AUV579" s="108"/>
      <c r="AUW579" s="108"/>
      <c r="AUX579" s="108"/>
      <c r="AUY579" s="108"/>
      <c r="AUZ579" s="108"/>
      <c r="AVA579" s="108"/>
      <c r="AVB579" s="108"/>
      <c r="AVC579" s="108"/>
      <c r="AVD579" s="108"/>
      <c r="AVE579" s="108"/>
      <c r="AVF579" s="108"/>
      <c r="AVG579" s="108"/>
      <c r="AVH579" s="108"/>
      <c r="AVI579" s="108"/>
      <c r="AVJ579" s="108"/>
      <c r="AVK579" s="108"/>
      <c r="AVL579" s="108"/>
      <c r="AVM579" s="108"/>
      <c r="AVN579" s="108"/>
      <c r="AVO579" s="108"/>
      <c r="AVP579" s="108"/>
      <c r="AVQ579" s="108"/>
      <c r="AVR579" s="108"/>
      <c r="AVS579" s="108"/>
      <c r="AVT579" s="108"/>
      <c r="AVU579" s="108"/>
      <c r="AVV579" s="108"/>
      <c r="AVW579" s="108"/>
      <c r="AVX579" s="108"/>
      <c r="AVY579" s="108"/>
      <c r="AVZ579" s="108"/>
      <c r="AWA579" s="108"/>
      <c r="AWB579" s="108"/>
      <c r="AWC579" s="108"/>
      <c r="AWD579" s="108"/>
      <c r="AWE579" s="108"/>
      <c r="AWF579" s="108"/>
      <c r="AWG579" s="108"/>
      <c r="AWH579" s="108"/>
      <c r="AWI579" s="108"/>
      <c r="AWJ579" s="108"/>
      <c r="AWK579" s="108"/>
      <c r="AWL579" s="108"/>
      <c r="AWM579" s="108"/>
      <c r="AWN579" s="108"/>
      <c r="AWO579" s="108"/>
      <c r="AWP579" s="108"/>
      <c r="AWQ579" s="108"/>
      <c r="AWR579" s="108"/>
      <c r="AWS579" s="108"/>
      <c r="AWT579" s="108"/>
      <c r="AWU579" s="108"/>
      <c r="AWV579" s="108"/>
      <c r="AWW579" s="108"/>
      <c r="AWX579" s="108"/>
      <c r="AWY579" s="108"/>
      <c r="AWZ579" s="108"/>
      <c r="AXA579" s="108"/>
      <c r="AXB579" s="108"/>
      <c r="AXC579" s="108"/>
      <c r="AXD579" s="108"/>
      <c r="AXE579" s="108"/>
      <c r="AXF579" s="108"/>
      <c r="AXG579" s="108"/>
      <c r="AXH579" s="108"/>
      <c r="AXI579" s="108"/>
      <c r="AXJ579" s="108"/>
      <c r="AXK579" s="108"/>
      <c r="AXL579" s="108"/>
      <c r="AXM579" s="108"/>
      <c r="AXN579" s="108"/>
      <c r="AXO579" s="108"/>
      <c r="AXP579" s="108"/>
      <c r="AXQ579" s="108"/>
      <c r="AXR579" s="108"/>
      <c r="AXS579" s="108"/>
      <c r="AXT579" s="108"/>
      <c r="AXU579" s="108"/>
      <c r="AXV579" s="108"/>
      <c r="AXW579" s="108"/>
      <c r="AXX579" s="108"/>
      <c r="AXY579" s="108"/>
      <c r="AXZ579" s="108"/>
      <c r="AYA579" s="108"/>
      <c r="AYB579" s="108"/>
      <c r="AYC579" s="108"/>
      <c r="AYD579" s="108"/>
      <c r="AYE579" s="108"/>
      <c r="AYF579" s="108"/>
      <c r="AYG579" s="108"/>
      <c r="AYH579" s="108"/>
      <c r="AYI579" s="108"/>
      <c r="AYJ579" s="108"/>
      <c r="AYK579" s="108"/>
      <c r="AYL579" s="108"/>
      <c r="AYM579" s="108"/>
      <c r="AYN579" s="108"/>
      <c r="AYO579" s="108"/>
      <c r="AYP579" s="108"/>
      <c r="AYQ579" s="108"/>
      <c r="AYR579" s="108"/>
      <c r="AYS579" s="108"/>
      <c r="AYT579" s="108"/>
      <c r="AYU579" s="108"/>
      <c r="AYV579" s="108"/>
      <c r="AYW579" s="108"/>
      <c r="AYX579" s="108"/>
      <c r="AYY579" s="108"/>
      <c r="AYZ579" s="108"/>
      <c r="AZA579" s="108"/>
      <c r="AZB579" s="108"/>
      <c r="AZC579" s="108"/>
      <c r="AZD579" s="108"/>
      <c r="AZE579" s="108"/>
      <c r="AZF579" s="108"/>
      <c r="AZG579" s="108"/>
      <c r="AZH579" s="108"/>
      <c r="AZI579" s="108"/>
      <c r="AZJ579" s="108"/>
      <c r="AZK579" s="108"/>
      <c r="AZL579" s="108"/>
      <c r="AZM579" s="108"/>
      <c r="AZN579" s="108"/>
      <c r="AZO579" s="108"/>
      <c r="AZP579" s="108"/>
      <c r="AZQ579" s="108"/>
      <c r="AZR579" s="108"/>
      <c r="AZS579" s="108"/>
      <c r="AZT579" s="108"/>
      <c r="AZU579" s="108"/>
      <c r="AZV579" s="108"/>
      <c r="AZW579" s="108"/>
      <c r="AZX579" s="108"/>
      <c r="AZY579" s="108"/>
      <c r="AZZ579" s="108"/>
      <c r="BAA579" s="108"/>
      <c r="BAB579" s="108"/>
      <c r="BAC579" s="108"/>
      <c r="BAD579" s="108"/>
      <c r="BAE579" s="108"/>
      <c r="BAF579" s="108"/>
      <c r="BAG579" s="108"/>
      <c r="BAH579" s="108"/>
      <c r="BAI579" s="108"/>
      <c r="BAJ579" s="108"/>
      <c r="BAK579" s="108"/>
      <c r="BAL579" s="108"/>
      <c r="BAM579" s="108"/>
      <c r="BAN579" s="108"/>
      <c r="BAO579" s="108"/>
      <c r="BAP579" s="108"/>
      <c r="BAQ579" s="108"/>
      <c r="BAR579" s="108"/>
      <c r="BAS579" s="108"/>
      <c r="BAT579" s="108"/>
      <c r="BAU579" s="108"/>
      <c r="BAV579" s="108"/>
      <c r="BAW579" s="108"/>
      <c r="BAX579" s="108"/>
      <c r="BAY579" s="108"/>
      <c r="BAZ579" s="108"/>
      <c r="BBA579" s="108"/>
      <c r="BBB579" s="108"/>
      <c r="BBC579" s="108"/>
      <c r="BBD579" s="108"/>
      <c r="BBE579" s="108"/>
      <c r="BBF579" s="108"/>
      <c r="BBG579" s="108"/>
      <c r="BBH579" s="108"/>
      <c r="BBI579" s="108"/>
      <c r="BBJ579" s="108"/>
      <c r="BBK579" s="108"/>
      <c r="BBL579" s="108"/>
      <c r="BBM579" s="108"/>
      <c r="BBN579" s="108"/>
      <c r="BBO579" s="108"/>
      <c r="BBP579" s="108"/>
      <c r="BBQ579" s="108"/>
      <c r="BBR579" s="108"/>
      <c r="BBS579" s="108"/>
      <c r="BBT579" s="108"/>
      <c r="BBU579" s="108"/>
      <c r="BBV579" s="108"/>
      <c r="BBW579" s="108"/>
      <c r="BBX579" s="108"/>
      <c r="BBY579" s="108"/>
      <c r="BBZ579" s="108"/>
      <c r="BCA579" s="108"/>
      <c r="BCB579" s="108"/>
      <c r="BCC579" s="108"/>
      <c r="BCD579" s="108"/>
      <c r="BCE579" s="108"/>
      <c r="BCF579" s="108"/>
      <c r="BCG579" s="108"/>
      <c r="BCH579" s="108"/>
      <c r="BCI579" s="108"/>
      <c r="BCJ579" s="108"/>
      <c r="BCK579" s="108"/>
      <c r="BCL579" s="108"/>
      <c r="BCM579" s="108"/>
      <c r="BCN579" s="108"/>
      <c r="BCO579" s="108"/>
      <c r="BCP579" s="108"/>
      <c r="BCQ579" s="108"/>
      <c r="BCR579" s="108"/>
      <c r="BCS579" s="108"/>
      <c r="BCT579" s="108"/>
      <c r="BCU579" s="108"/>
      <c r="BCV579" s="108"/>
      <c r="BCW579" s="108"/>
      <c r="BCX579" s="108"/>
      <c r="BCY579" s="108"/>
      <c r="BCZ579" s="108"/>
      <c r="BDA579" s="108"/>
      <c r="BDB579" s="108"/>
      <c r="BDC579" s="108"/>
      <c r="BDD579" s="108"/>
      <c r="BDE579" s="108"/>
      <c r="BDF579" s="108"/>
      <c r="BDG579" s="108"/>
      <c r="BDH579" s="108"/>
      <c r="BDI579" s="108"/>
      <c r="BDJ579" s="108"/>
      <c r="BDK579" s="108"/>
      <c r="BDL579" s="108"/>
      <c r="BDM579" s="108"/>
      <c r="BDN579" s="108"/>
      <c r="BDO579" s="108"/>
      <c r="BDP579" s="108"/>
      <c r="BDQ579" s="108"/>
      <c r="BDR579" s="108"/>
      <c r="BDS579" s="108"/>
      <c r="BDT579" s="108"/>
      <c r="BDU579" s="108"/>
      <c r="BDV579" s="108"/>
      <c r="BDW579" s="108"/>
      <c r="BDX579" s="108"/>
      <c r="BDY579" s="108"/>
      <c r="BDZ579" s="108"/>
      <c r="BEA579" s="108"/>
      <c r="BEB579" s="108"/>
      <c r="BEC579" s="108"/>
      <c r="BED579" s="108"/>
      <c r="BEE579" s="108"/>
      <c r="BEF579" s="108"/>
      <c r="BEG579" s="108"/>
      <c r="BEH579" s="108"/>
      <c r="BEI579" s="108"/>
      <c r="BEJ579" s="108"/>
      <c r="BEK579" s="108"/>
      <c r="BEL579" s="108"/>
      <c r="BEM579" s="108"/>
      <c r="BEN579" s="108"/>
      <c r="BEO579" s="108"/>
      <c r="BEP579" s="108"/>
      <c r="BEQ579" s="108"/>
      <c r="BER579" s="108"/>
      <c r="BES579" s="108"/>
      <c r="BET579" s="108"/>
      <c r="BEU579" s="108"/>
      <c r="BEV579" s="108"/>
      <c r="BEW579" s="108"/>
      <c r="BEX579" s="108"/>
      <c r="BEY579" s="108"/>
      <c r="BEZ579" s="108"/>
      <c r="BFA579" s="108"/>
      <c r="BFB579" s="108"/>
      <c r="BFC579" s="108"/>
      <c r="BFD579" s="108"/>
      <c r="BFE579" s="108"/>
      <c r="BFF579" s="108"/>
      <c r="BFG579" s="108"/>
      <c r="BFH579" s="108"/>
      <c r="BFI579" s="108"/>
      <c r="BFJ579" s="108"/>
      <c r="BFK579" s="108"/>
      <c r="BFL579" s="108"/>
      <c r="BFM579" s="108"/>
      <c r="BFN579" s="108"/>
      <c r="BFO579" s="108"/>
      <c r="BFP579" s="108"/>
      <c r="BFQ579" s="108"/>
      <c r="BFR579" s="108"/>
      <c r="BFS579" s="108"/>
      <c r="BFT579" s="108"/>
      <c r="BFU579" s="108"/>
      <c r="BFV579" s="108"/>
      <c r="BFW579" s="108"/>
      <c r="BFX579" s="108"/>
      <c r="BFY579" s="108"/>
      <c r="BFZ579" s="108"/>
      <c r="BGA579" s="108"/>
      <c r="BGB579" s="108"/>
      <c r="BGC579" s="108"/>
      <c r="BGD579" s="108"/>
      <c r="BGE579" s="108"/>
      <c r="BGF579" s="108"/>
      <c r="BGG579" s="108"/>
      <c r="BGH579" s="108"/>
      <c r="BGI579" s="108"/>
      <c r="BGJ579" s="108"/>
      <c r="BGK579" s="108"/>
      <c r="BGL579" s="108"/>
      <c r="BGM579" s="108"/>
      <c r="BGN579" s="108"/>
      <c r="BGO579" s="108"/>
      <c r="BGP579" s="108"/>
      <c r="BGQ579" s="108"/>
      <c r="BGR579" s="108"/>
      <c r="BGS579" s="108"/>
      <c r="BGT579" s="108"/>
      <c r="BGU579" s="108"/>
      <c r="BGV579" s="108"/>
      <c r="BGW579" s="108"/>
      <c r="BGX579" s="108"/>
      <c r="BGY579" s="108"/>
      <c r="BGZ579" s="108"/>
      <c r="BHA579" s="108"/>
      <c r="BHB579" s="108"/>
      <c r="BHC579" s="108"/>
      <c r="BHD579" s="108"/>
      <c r="BHE579" s="108"/>
      <c r="BHF579" s="108"/>
      <c r="BHG579" s="108"/>
      <c r="BHH579" s="108"/>
      <c r="BHI579" s="108"/>
      <c r="BHJ579" s="108"/>
      <c r="BHK579" s="108"/>
      <c r="BHL579" s="108"/>
      <c r="BHM579" s="108"/>
      <c r="BHN579" s="108"/>
      <c r="BHO579" s="108"/>
      <c r="BHP579" s="108"/>
      <c r="BHQ579" s="108"/>
      <c r="BHR579" s="108"/>
      <c r="BHS579" s="108"/>
      <c r="BHT579" s="108"/>
      <c r="BHU579" s="108"/>
      <c r="BHV579" s="108"/>
      <c r="BHW579" s="108"/>
      <c r="BHX579" s="108"/>
      <c r="BHY579" s="108"/>
      <c r="BHZ579" s="108"/>
      <c r="BIA579" s="108"/>
      <c r="BIB579" s="108"/>
      <c r="BIC579" s="108"/>
      <c r="BID579" s="108"/>
      <c r="BIE579" s="108"/>
      <c r="BIF579" s="108"/>
      <c r="BIG579" s="108"/>
      <c r="BIH579" s="108"/>
      <c r="BII579" s="108"/>
      <c r="BIJ579" s="108"/>
      <c r="BIK579" s="108"/>
      <c r="BIL579" s="108"/>
      <c r="BIM579" s="108"/>
      <c r="BIN579" s="108"/>
      <c r="BIO579" s="108"/>
      <c r="BIP579" s="108"/>
      <c r="BIQ579" s="108"/>
      <c r="BIR579" s="108"/>
      <c r="BIS579" s="108"/>
      <c r="BIT579" s="108"/>
      <c r="BIU579" s="108"/>
      <c r="BIV579" s="108"/>
      <c r="BIW579" s="108"/>
      <c r="BIX579" s="108"/>
      <c r="BIY579" s="108"/>
      <c r="BIZ579" s="108"/>
      <c r="BJA579" s="108"/>
      <c r="BJB579" s="108"/>
      <c r="BJC579" s="108"/>
      <c r="BJD579" s="108"/>
      <c r="BJE579" s="108"/>
      <c r="BJF579" s="108"/>
      <c r="BJG579" s="108"/>
      <c r="BJH579" s="108"/>
      <c r="BJI579" s="108"/>
      <c r="BJJ579" s="108"/>
      <c r="BJK579" s="108"/>
      <c r="BJL579" s="108"/>
      <c r="BJM579" s="108"/>
      <c r="BJN579" s="108"/>
      <c r="BJO579" s="108"/>
      <c r="BJP579" s="108"/>
      <c r="BJQ579" s="108"/>
      <c r="BJR579" s="108"/>
      <c r="BJS579" s="108"/>
      <c r="BJT579" s="108"/>
      <c r="BJU579" s="108"/>
      <c r="BJV579" s="108"/>
      <c r="BJW579" s="108"/>
      <c r="BJX579" s="108"/>
      <c r="BJY579" s="108"/>
      <c r="BJZ579" s="108"/>
      <c r="BKA579" s="108"/>
      <c r="BKB579" s="108"/>
      <c r="BKC579" s="108"/>
      <c r="BKD579" s="108"/>
      <c r="BKE579" s="108"/>
      <c r="BKF579" s="108"/>
      <c r="BKG579" s="108"/>
      <c r="BKH579" s="108"/>
      <c r="BKI579" s="108"/>
      <c r="BKJ579" s="108"/>
      <c r="BKK579" s="108"/>
      <c r="BKL579" s="108"/>
      <c r="BKM579" s="108"/>
      <c r="BKN579" s="108"/>
      <c r="BKO579" s="108"/>
      <c r="BKP579" s="108"/>
      <c r="BKQ579" s="108"/>
      <c r="BKR579" s="108"/>
      <c r="BKS579" s="108"/>
      <c r="BKT579" s="108"/>
      <c r="BKU579" s="108"/>
      <c r="BKV579" s="108"/>
      <c r="BKW579" s="108"/>
      <c r="BKX579" s="108"/>
      <c r="BKY579" s="108"/>
      <c r="BKZ579" s="108"/>
      <c r="BLA579" s="108"/>
      <c r="BLB579" s="108"/>
      <c r="BLC579" s="108"/>
      <c r="BLD579" s="108"/>
      <c r="BLE579" s="108"/>
      <c r="BLF579" s="108"/>
      <c r="BLG579" s="108"/>
      <c r="BLH579" s="108"/>
      <c r="BLI579" s="108"/>
      <c r="BLJ579" s="108"/>
      <c r="BLK579" s="108"/>
      <c r="BLL579" s="108"/>
      <c r="BLM579" s="108"/>
      <c r="BLN579" s="108"/>
      <c r="BLO579" s="108"/>
      <c r="BLP579" s="108"/>
      <c r="BLQ579" s="108"/>
      <c r="BLR579" s="108"/>
      <c r="BLS579" s="108"/>
      <c r="BLT579" s="108"/>
      <c r="BLU579" s="108"/>
      <c r="BLV579" s="108"/>
      <c r="BLW579" s="108"/>
      <c r="BLX579" s="108"/>
      <c r="BLY579" s="108"/>
      <c r="BLZ579" s="108"/>
      <c r="BMA579" s="108"/>
      <c r="BMB579" s="108"/>
      <c r="BMC579" s="108"/>
      <c r="BMD579" s="108"/>
      <c r="BME579" s="108"/>
      <c r="BMF579" s="108"/>
      <c r="BMG579" s="108"/>
      <c r="BMH579" s="108"/>
      <c r="BMI579" s="108"/>
      <c r="BMJ579" s="108"/>
      <c r="BMK579" s="108"/>
      <c r="BML579" s="108"/>
      <c r="BMM579" s="108"/>
      <c r="BMN579" s="108"/>
      <c r="BMO579" s="108"/>
      <c r="BMP579" s="108"/>
      <c r="BMQ579" s="108"/>
      <c r="BMR579" s="108"/>
      <c r="BMS579" s="108"/>
      <c r="BMT579" s="108"/>
      <c r="BMU579" s="108"/>
      <c r="BMV579" s="108"/>
      <c r="BMW579" s="108"/>
      <c r="BMX579" s="108"/>
      <c r="BMY579" s="108"/>
      <c r="BMZ579" s="108"/>
      <c r="BNA579" s="108"/>
      <c r="BNB579" s="108"/>
      <c r="BNC579" s="108"/>
      <c r="BND579" s="108"/>
      <c r="BNE579" s="108"/>
      <c r="BNF579" s="108"/>
      <c r="BNG579" s="108"/>
      <c r="BNH579" s="108"/>
      <c r="BNI579" s="108"/>
      <c r="BNJ579" s="108"/>
      <c r="BNK579" s="108"/>
      <c r="BNL579" s="108"/>
      <c r="BNM579" s="108"/>
      <c r="BNN579" s="108"/>
      <c r="BNO579" s="108"/>
      <c r="BNP579" s="108"/>
      <c r="BNQ579" s="108"/>
      <c r="BNR579" s="108"/>
      <c r="BNS579" s="108"/>
      <c r="BNT579" s="108"/>
      <c r="BNU579" s="108"/>
      <c r="BNV579" s="108"/>
      <c r="BNW579" s="108"/>
      <c r="BNX579" s="108"/>
      <c r="BNY579" s="108"/>
      <c r="BNZ579" s="108"/>
      <c r="BOA579" s="108"/>
      <c r="BOB579" s="108"/>
      <c r="BOC579" s="108"/>
      <c r="BOD579" s="108"/>
      <c r="BOE579" s="108"/>
      <c r="BOF579" s="108"/>
      <c r="BOG579" s="108"/>
      <c r="BOH579" s="108"/>
      <c r="BOI579" s="108"/>
      <c r="BOJ579" s="108"/>
      <c r="BOK579" s="108"/>
      <c r="BOL579" s="108"/>
      <c r="BOM579" s="108"/>
      <c r="BON579" s="108"/>
      <c r="BOO579" s="108"/>
      <c r="BOP579" s="108"/>
      <c r="BOQ579" s="108"/>
      <c r="BOR579" s="108"/>
      <c r="BOS579" s="108"/>
      <c r="BOT579" s="108"/>
      <c r="BOU579" s="108"/>
      <c r="BOV579" s="108"/>
      <c r="BOW579" s="108"/>
      <c r="BOX579" s="108"/>
      <c r="BOY579" s="108"/>
      <c r="BOZ579" s="108"/>
      <c r="BPA579" s="108"/>
      <c r="BPB579" s="108"/>
      <c r="BPC579" s="108"/>
      <c r="BPD579" s="108"/>
      <c r="BPE579" s="108"/>
      <c r="BPF579" s="108"/>
      <c r="BPG579" s="108"/>
      <c r="BPH579" s="108"/>
      <c r="BPI579" s="108"/>
      <c r="BPJ579" s="108"/>
      <c r="BPK579" s="108"/>
      <c r="BPL579" s="108"/>
      <c r="BPM579" s="108"/>
      <c r="BPN579" s="108"/>
      <c r="BPO579" s="108"/>
      <c r="BPP579" s="108"/>
      <c r="BPQ579" s="108"/>
      <c r="BPR579" s="108"/>
      <c r="BPS579" s="108"/>
      <c r="BPT579" s="108"/>
      <c r="BPU579" s="108"/>
      <c r="BPV579" s="108"/>
      <c r="BPW579" s="108"/>
      <c r="BPX579" s="108"/>
      <c r="BPY579" s="108"/>
      <c r="BPZ579" s="108"/>
      <c r="BQA579" s="108"/>
      <c r="BQB579" s="108"/>
      <c r="BQC579" s="108"/>
      <c r="BQD579" s="108"/>
      <c r="BQE579" s="108"/>
      <c r="BQF579" s="108"/>
      <c r="BQG579" s="108"/>
      <c r="BQH579" s="108"/>
      <c r="BQI579" s="108"/>
      <c r="BQJ579" s="108"/>
      <c r="BQK579" s="108"/>
      <c r="BQL579" s="108"/>
      <c r="BQM579" s="108"/>
      <c r="BQN579" s="108"/>
      <c r="BQO579" s="108"/>
      <c r="BQP579" s="108"/>
      <c r="BQQ579" s="108"/>
      <c r="BQR579" s="108"/>
      <c r="BQS579" s="108"/>
      <c r="BQT579" s="108"/>
      <c r="BQU579" s="108"/>
      <c r="BQV579" s="108"/>
      <c r="BQW579" s="108"/>
      <c r="BQX579" s="108"/>
      <c r="BQY579" s="108"/>
      <c r="BQZ579" s="108"/>
      <c r="BRA579" s="108"/>
      <c r="BRB579" s="108"/>
      <c r="BRC579" s="108"/>
      <c r="BRD579" s="108"/>
      <c r="BRE579" s="108"/>
      <c r="BRF579" s="108"/>
      <c r="BRG579" s="108"/>
      <c r="BRH579" s="108"/>
      <c r="BRI579" s="108"/>
      <c r="BRJ579" s="108"/>
      <c r="BRK579" s="108"/>
      <c r="BRL579" s="108"/>
      <c r="BRM579" s="108"/>
      <c r="BRN579" s="108"/>
      <c r="BRO579" s="108"/>
      <c r="BRP579" s="108"/>
      <c r="BRQ579" s="108"/>
      <c r="BRR579" s="108"/>
      <c r="BRS579" s="108"/>
      <c r="BRT579" s="108"/>
      <c r="BRU579" s="108"/>
      <c r="BRV579" s="108"/>
      <c r="BRW579" s="108"/>
      <c r="BRX579" s="108"/>
      <c r="BRY579" s="108"/>
      <c r="BRZ579" s="108"/>
      <c r="BSA579" s="108"/>
      <c r="BSB579" s="108"/>
      <c r="BSC579" s="108"/>
      <c r="BSD579" s="108"/>
      <c r="BSE579" s="108"/>
      <c r="BSF579" s="108"/>
      <c r="BSG579" s="108"/>
      <c r="BSH579" s="108"/>
      <c r="BSI579" s="108"/>
      <c r="BSJ579" s="108"/>
      <c r="BSK579" s="108"/>
      <c r="BSL579" s="108"/>
      <c r="BSM579" s="108"/>
      <c r="BSN579" s="108"/>
      <c r="BSO579" s="108"/>
      <c r="BSP579" s="108"/>
      <c r="BSQ579" s="108"/>
      <c r="BSR579" s="108"/>
      <c r="BSS579" s="108"/>
      <c r="BST579" s="108"/>
      <c r="BSU579" s="108"/>
      <c r="BSV579" s="108"/>
      <c r="BSW579" s="108"/>
      <c r="BSX579" s="108"/>
      <c r="BSY579" s="108"/>
      <c r="BSZ579" s="108"/>
      <c r="BTA579" s="108"/>
      <c r="BTB579" s="108"/>
      <c r="BTC579" s="108"/>
      <c r="BTD579" s="108"/>
      <c r="BTE579" s="108"/>
      <c r="BTF579" s="108"/>
      <c r="BTG579" s="108"/>
      <c r="BTH579" s="108"/>
      <c r="BTI579" s="108"/>
      <c r="BTJ579" s="108"/>
      <c r="BTK579" s="108"/>
      <c r="BTL579" s="108"/>
      <c r="BTM579" s="108"/>
      <c r="BTN579" s="108"/>
      <c r="BTO579" s="108"/>
      <c r="BTP579" s="108"/>
      <c r="BTQ579" s="108"/>
      <c r="BTR579" s="108"/>
      <c r="BTS579" s="108"/>
      <c r="BTT579" s="108"/>
      <c r="BTU579" s="108"/>
      <c r="BTV579" s="108"/>
      <c r="BTW579" s="108"/>
      <c r="BTX579" s="108"/>
      <c r="BTY579" s="108"/>
      <c r="BTZ579" s="108"/>
      <c r="BUA579" s="108"/>
      <c r="BUB579" s="108"/>
      <c r="BUC579" s="108"/>
      <c r="BUD579" s="108"/>
      <c r="BUE579" s="108"/>
      <c r="BUF579" s="108"/>
      <c r="BUG579" s="108"/>
      <c r="BUH579" s="108"/>
      <c r="BUI579" s="108"/>
      <c r="BUJ579" s="108"/>
      <c r="BUK579" s="108"/>
      <c r="BUL579" s="108"/>
      <c r="BUM579" s="108"/>
      <c r="BUN579" s="108"/>
      <c r="BUO579" s="108"/>
      <c r="BUP579" s="108"/>
      <c r="BUQ579" s="108"/>
      <c r="BUR579" s="108"/>
      <c r="BUS579" s="108"/>
      <c r="BUT579" s="108"/>
      <c r="BUU579" s="108"/>
      <c r="BUV579" s="108"/>
      <c r="BUW579" s="108"/>
      <c r="BUX579" s="108"/>
      <c r="BUY579" s="108"/>
      <c r="BUZ579" s="108"/>
      <c r="BVA579" s="108"/>
      <c r="BVB579" s="108"/>
      <c r="BVC579" s="108"/>
      <c r="BVD579" s="108"/>
      <c r="BVE579" s="108"/>
      <c r="BVF579" s="108"/>
      <c r="BVG579" s="108"/>
      <c r="BVH579" s="108"/>
      <c r="BVI579" s="108"/>
      <c r="BVJ579" s="108"/>
      <c r="BVK579" s="108"/>
      <c r="BVL579" s="108"/>
      <c r="BVM579" s="108"/>
      <c r="BVN579" s="108"/>
      <c r="BVO579" s="108"/>
      <c r="BVP579" s="108"/>
      <c r="BVQ579" s="108"/>
      <c r="BVR579" s="108"/>
      <c r="BVS579" s="108"/>
      <c r="BVT579" s="108"/>
      <c r="BVU579" s="108"/>
      <c r="BVV579" s="108"/>
      <c r="BVW579" s="108"/>
      <c r="BVX579" s="108"/>
      <c r="BVY579" s="108"/>
      <c r="BVZ579" s="108"/>
      <c r="BWA579" s="108"/>
      <c r="BWB579" s="108"/>
      <c r="BWC579" s="108"/>
      <c r="BWD579" s="108"/>
      <c r="BWE579" s="108"/>
      <c r="BWF579" s="108"/>
      <c r="BWG579" s="108"/>
      <c r="BWH579" s="108"/>
      <c r="BWI579" s="108"/>
      <c r="BWJ579" s="108"/>
      <c r="BWK579" s="108"/>
      <c r="BWL579" s="108"/>
      <c r="BWM579" s="108"/>
      <c r="BWN579" s="108"/>
      <c r="BWO579" s="108"/>
      <c r="BWP579" s="108"/>
      <c r="BWQ579" s="108"/>
      <c r="BWR579" s="108"/>
      <c r="BWS579" s="108"/>
      <c r="BWT579" s="108"/>
      <c r="BWU579" s="108"/>
      <c r="BWV579" s="108"/>
      <c r="BWW579" s="108"/>
      <c r="BWX579" s="108"/>
      <c r="BWY579" s="108"/>
      <c r="BWZ579" s="108"/>
      <c r="BXA579" s="108"/>
      <c r="BXB579" s="108"/>
      <c r="BXC579" s="108"/>
      <c r="BXD579" s="108"/>
      <c r="BXE579" s="108"/>
      <c r="BXF579" s="108"/>
      <c r="BXG579" s="108"/>
      <c r="BXH579" s="108"/>
      <c r="BXI579" s="108"/>
      <c r="BXJ579" s="108"/>
      <c r="BXK579" s="108"/>
      <c r="BXL579" s="108"/>
      <c r="BXM579" s="108"/>
      <c r="BXN579" s="108"/>
      <c r="BXO579" s="108"/>
      <c r="BXP579" s="108"/>
      <c r="BXQ579" s="108"/>
      <c r="BXR579" s="108"/>
      <c r="BXS579" s="108"/>
      <c r="BXT579" s="108"/>
      <c r="BXU579" s="108"/>
      <c r="BXV579" s="108"/>
      <c r="BXW579" s="108"/>
      <c r="BXX579" s="108"/>
      <c r="BXY579" s="108"/>
      <c r="BXZ579" s="108"/>
      <c r="BYA579" s="108"/>
      <c r="BYB579" s="108"/>
      <c r="BYC579" s="108"/>
      <c r="BYD579" s="108"/>
      <c r="BYE579" s="108"/>
      <c r="BYF579" s="108"/>
      <c r="BYG579" s="108"/>
      <c r="BYH579" s="108"/>
      <c r="BYI579" s="108"/>
      <c r="BYJ579" s="108"/>
      <c r="BYK579" s="108"/>
      <c r="BYL579" s="108"/>
      <c r="BYM579" s="108"/>
      <c r="BYN579" s="108"/>
      <c r="BYO579" s="108"/>
      <c r="BYP579" s="108"/>
      <c r="BYQ579" s="108"/>
      <c r="BYR579" s="108"/>
      <c r="BYS579" s="108"/>
      <c r="BYT579" s="108"/>
      <c r="BYU579" s="108"/>
      <c r="BYV579" s="108"/>
      <c r="BYW579" s="108"/>
      <c r="BYX579" s="108"/>
      <c r="BYY579" s="108"/>
      <c r="BYZ579" s="108"/>
      <c r="BZA579" s="108"/>
      <c r="BZB579" s="108"/>
      <c r="BZC579" s="108"/>
      <c r="BZD579" s="108"/>
      <c r="BZE579" s="108"/>
      <c r="BZF579" s="108"/>
      <c r="BZG579" s="108"/>
      <c r="BZH579" s="108"/>
      <c r="BZI579" s="108"/>
      <c r="BZJ579" s="108"/>
      <c r="BZK579" s="108"/>
      <c r="BZL579" s="108"/>
      <c r="BZM579" s="108"/>
      <c r="BZN579" s="108"/>
      <c r="BZO579" s="108"/>
      <c r="BZP579" s="108"/>
      <c r="BZQ579" s="108"/>
      <c r="BZR579" s="108"/>
      <c r="BZS579" s="108"/>
      <c r="BZT579" s="108"/>
      <c r="BZU579" s="108"/>
      <c r="BZV579" s="108"/>
      <c r="BZW579" s="108"/>
      <c r="BZX579" s="108"/>
      <c r="BZY579" s="108"/>
      <c r="BZZ579" s="108"/>
      <c r="CAA579" s="108"/>
      <c r="CAB579" s="108"/>
      <c r="CAC579" s="108"/>
      <c r="CAD579" s="108"/>
      <c r="CAE579" s="108"/>
      <c r="CAF579" s="108"/>
      <c r="CAG579" s="108"/>
      <c r="CAH579" s="108"/>
      <c r="CAI579" s="108"/>
      <c r="CAJ579" s="108"/>
      <c r="CAK579" s="108"/>
      <c r="CAL579" s="108"/>
      <c r="CAM579" s="108"/>
      <c r="CAN579" s="108"/>
      <c r="CAO579" s="108"/>
      <c r="CAP579" s="108"/>
      <c r="CAQ579" s="108"/>
      <c r="CAR579" s="108"/>
      <c r="CAS579" s="108"/>
      <c r="CAT579" s="108"/>
      <c r="CAU579" s="108"/>
      <c r="CAV579" s="108"/>
      <c r="CAW579" s="108"/>
      <c r="CAX579" s="108"/>
      <c r="CAY579" s="108"/>
      <c r="CAZ579" s="108"/>
      <c r="CBA579" s="108"/>
      <c r="CBB579" s="108"/>
      <c r="CBC579" s="108"/>
      <c r="CBD579" s="108"/>
      <c r="CBE579" s="108"/>
      <c r="CBF579" s="108"/>
      <c r="CBG579" s="108"/>
      <c r="CBH579" s="108"/>
      <c r="CBI579" s="108"/>
      <c r="CBJ579" s="108"/>
      <c r="CBK579" s="108"/>
      <c r="CBL579" s="108"/>
      <c r="CBM579" s="108"/>
      <c r="CBN579" s="108"/>
      <c r="CBO579" s="108"/>
      <c r="CBP579" s="108"/>
      <c r="CBQ579" s="108"/>
      <c r="CBR579" s="108"/>
      <c r="CBS579" s="108"/>
      <c r="CBT579" s="108"/>
      <c r="CBU579" s="108"/>
      <c r="CBV579" s="108"/>
      <c r="CBW579" s="108"/>
      <c r="CBX579" s="108"/>
      <c r="CBY579" s="108"/>
      <c r="CBZ579" s="108"/>
      <c r="CCA579" s="108"/>
      <c r="CCB579" s="108"/>
      <c r="CCC579" s="108"/>
      <c r="CCD579" s="108"/>
      <c r="CCE579" s="108"/>
      <c r="CCF579" s="108"/>
      <c r="CCG579" s="108"/>
      <c r="CCH579" s="108"/>
      <c r="CCI579" s="108"/>
      <c r="CCJ579" s="108"/>
      <c r="CCK579" s="108"/>
      <c r="CCL579" s="108"/>
      <c r="CCM579" s="108"/>
      <c r="CCN579" s="108"/>
      <c r="CCO579" s="108"/>
      <c r="CCP579" s="108"/>
      <c r="CCQ579" s="108"/>
      <c r="CCR579" s="108"/>
      <c r="CCS579" s="108"/>
      <c r="CCT579" s="108"/>
      <c r="CCU579" s="108"/>
      <c r="CCV579" s="108"/>
      <c r="CCW579" s="108"/>
      <c r="CCX579" s="108"/>
      <c r="CCY579" s="108"/>
      <c r="CCZ579" s="108"/>
      <c r="CDA579" s="108"/>
      <c r="CDB579" s="108"/>
      <c r="CDC579" s="108"/>
      <c r="CDD579" s="108"/>
      <c r="CDE579" s="108"/>
      <c r="CDF579" s="108"/>
      <c r="CDG579" s="108"/>
      <c r="CDH579" s="108"/>
      <c r="CDI579" s="108"/>
      <c r="CDJ579" s="108"/>
      <c r="CDK579" s="108"/>
      <c r="CDL579" s="108"/>
      <c r="CDM579" s="108"/>
      <c r="CDN579" s="108"/>
      <c r="CDO579" s="108"/>
      <c r="CDP579" s="108"/>
      <c r="CDQ579" s="108"/>
      <c r="CDR579" s="108"/>
      <c r="CDS579" s="108"/>
      <c r="CDT579" s="108"/>
      <c r="CDU579" s="108"/>
      <c r="CDV579" s="108"/>
      <c r="CDW579" s="108"/>
      <c r="CDX579" s="108"/>
      <c r="CDY579" s="108"/>
      <c r="CDZ579" s="108"/>
      <c r="CEA579" s="108"/>
      <c r="CEB579" s="108"/>
      <c r="CEC579" s="108"/>
      <c r="CED579" s="108"/>
      <c r="CEE579" s="108"/>
      <c r="CEF579" s="108"/>
      <c r="CEG579" s="108"/>
      <c r="CEH579" s="108"/>
      <c r="CEI579" s="108"/>
      <c r="CEJ579" s="108"/>
      <c r="CEK579" s="108"/>
      <c r="CEL579" s="108"/>
      <c r="CEM579" s="108"/>
      <c r="CEN579" s="108"/>
      <c r="CEO579" s="108"/>
      <c r="CEP579" s="108"/>
      <c r="CEQ579" s="108"/>
      <c r="CER579" s="108"/>
      <c r="CES579" s="108"/>
      <c r="CET579" s="108"/>
      <c r="CEU579" s="108"/>
      <c r="CEV579" s="108"/>
      <c r="CEW579" s="108"/>
      <c r="CEX579" s="108"/>
      <c r="CEY579" s="108"/>
      <c r="CEZ579" s="108"/>
      <c r="CFA579" s="108"/>
      <c r="CFB579" s="108"/>
      <c r="CFC579" s="108"/>
      <c r="CFD579" s="108"/>
      <c r="CFE579" s="108"/>
      <c r="CFF579" s="108"/>
      <c r="CFG579" s="108"/>
      <c r="CFH579" s="108"/>
      <c r="CFI579" s="108"/>
      <c r="CFJ579" s="108"/>
      <c r="CFK579" s="108"/>
      <c r="CFL579" s="108"/>
      <c r="CFM579" s="108"/>
      <c r="CFN579" s="108"/>
      <c r="CFO579" s="108"/>
      <c r="CFP579" s="108"/>
      <c r="CFQ579" s="108"/>
      <c r="CFR579" s="108"/>
      <c r="CFS579" s="108"/>
      <c r="CFT579" s="108"/>
      <c r="CFU579" s="108"/>
      <c r="CFV579" s="108"/>
      <c r="CFW579" s="108"/>
      <c r="CFX579" s="108"/>
      <c r="CFY579" s="108"/>
      <c r="CFZ579" s="108"/>
      <c r="CGA579" s="108"/>
      <c r="CGB579" s="108"/>
      <c r="CGC579" s="108"/>
      <c r="CGD579" s="108"/>
      <c r="CGE579" s="108"/>
      <c r="CGF579" s="108"/>
      <c r="CGG579" s="108"/>
      <c r="CGH579" s="108"/>
      <c r="CGI579" s="108"/>
      <c r="CGJ579" s="108"/>
      <c r="CGK579" s="108"/>
      <c r="CGL579" s="108"/>
      <c r="CGM579" s="108"/>
      <c r="CGN579" s="108"/>
      <c r="CGO579" s="108"/>
      <c r="CGP579" s="108"/>
      <c r="CGQ579" s="108"/>
      <c r="CGR579" s="108"/>
      <c r="CGS579" s="108"/>
      <c r="CGT579" s="108"/>
      <c r="CGU579" s="108"/>
      <c r="CGV579" s="108"/>
      <c r="CGW579" s="108"/>
      <c r="CGX579" s="108"/>
      <c r="CGY579" s="108"/>
      <c r="CGZ579" s="108"/>
      <c r="CHA579" s="108"/>
      <c r="CHB579" s="108"/>
      <c r="CHC579" s="108"/>
      <c r="CHD579" s="108"/>
      <c r="CHE579" s="108"/>
      <c r="CHF579" s="108"/>
      <c r="CHG579" s="108"/>
      <c r="CHH579" s="108"/>
      <c r="CHI579" s="108"/>
      <c r="CHJ579" s="108"/>
      <c r="CHK579" s="108"/>
      <c r="CHL579" s="108"/>
      <c r="CHM579" s="108"/>
      <c r="CHN579" s="108"/>
      <c r="CHO579" s="108"/>
      <c r="CHP579" s="108"/>
      <c r="CHQ579" s="108"/>
      <c r="CHR579" s="108"/>
      <c r="CHS579" s="108"/>
      <c r="CHT579" s="108"/>
      <c r="CHU579" s="108"/>
      <c r="CHV579" s="108"/>
      <c r="CHW579" s="108"/>
      <c r="CHX579" s="108"/>
      <c r="CHY579" s="108"/>
      <c r="CHZ579" s="108"/>
      <c r="CIA579" s="108"/>
      <c r="CIB579" s="108"/>
      <c r="CIC579" s="108"/>
      <c r="CID579" s="108"/>
      <c r="CIE579" s="108"/>
      <c r="CIF579" s="108"/>
      <c r="CIG579" s="108"/>
      <c r="CIH579" s="108"/>
      <c r="CII579" s="108"/>
      <c r="CIJ579" s="108"/>
      <c r="CIK579" s="108"/>
      <c r="CIL579" s="108"/>
      <c r="CIM579" s="108"/>
      <c r="CIN579" s="108"/>
      <c r="CIO579" s="108"/>
      <c r="CIP579" s="108"/>
      <c r="CIQ579" s="108"/>
      <c r="CIR579" s="108"/>
      <c r="CIS579" s="108"/>
      <c r="CIT579" s="108"/>
      <c r="CIU579" s="108"/>
      <c r="CIV579" s="108"/>
      <c r="CIW579" s="108"/>
      <c r="CIX579" s="108"/>
      <c r="CIY579" s="108"/>
      <c r="CIZ579" s="108"/>
      <c r="CJA579" s="108"/>
      <c r="CJB579" s="108"/>
      <c r="CJC579" s="108"/>
      <c r="CJD579" s="108"/>
      <c r="CJE579" s="108"/>
      <c r="CJF579" s="108"/>
      <c r="CJG579" s="108"/>
      <c r="CJH579" s="108"/>
      <c r="CJI579" s="108"/>
      <c r="CJJ579" s="108"/>
      <c r="CJK579" s="108"/>
      <c r="CJL579" s="108"/>
      <c r="CJM579" s="108"/>
      <c r="CJN579" s="108"/>
      <c r="CJO579" s="108"/>
      <c r="CJP579" s="108"/>
      <c r="CJQ579" s="108"/>
      <c r="CJR579" s="108"/>
      <c r="CJS579" s="108"/>
      <c r="CJT579" s="108"/>
      <c r="CJU579" s="108"/>
      <c r="CJV579" s="108"/>
      <c r="CJW579" s="108"/>
      <c r="CJX579" s="108"/>
      <c r="CJY579" s="108"/>
      <c r="CJZ579" s="108"/>
      <c r="CKA579" s="108"/>
      <c r="CKB579" s="108"/>
      <c r="CKC579" s="108"/>
      <c r="CKD579" s="108"/>
      <c r="CKE579" s="108"/>
      <c r="CKF579" s="108"/>
      <c r="CKG579" s="108"/>
      <c r="CKH579" s="108"/>
      <c r="CKI579" s="108"/>
      <c r="CKJ579" s="108"/>
      <c r="CKK579" s="108"/>
      <c r="CKL579" s="108"/>
      <c r="CKM579" s="108"/>
      <c r="CKN579" s="108"/>
      <c r="CKO579" s="108"/>
      <c r="CKP579" s="108"/>
      <c r="CKQ579" s="108"/>
      <c r="CKR579" s="108"/>
      <c r="CKS579" s="108"/>
      <c r="CKT579" s="108"/>
      <c r="CKU579" s="108"/>
      <c r="CKV579" s="108"/>
      <c r="CKW579" s="108"/>
      <c r="CKX579" s="108"/>
      <c r="CKY579" s="108"/>
      <c r="CKZ579" s="108"/>
      <c r="CLA579" s="108"/>
      <c r="CLB579" s="108"/>
      <c r="CLC579" s="108"/>
      <c r="CLD579" s="108"/>
      <c r="CLE579" s="108"/>
      <c r="CLF579" s="108"/>
      <c r="CLG579" s="108"/>
      <c r="CLH579" s="108"/>
      <c r="CLI579" s="108"/>
      <c r="CLJ579" s="108"/>
      <c r="CLK579" s="108"/>
      <c r="CLL579" s="108"/>
      <c r="CLM579" s="108"/>
      <c r="CLN579" s="108"/>
      <c r="CLO579" s="108"/>
      <c r="CLP579" s="108"/>
      <c r="CLQ579" s="108"/>
      <c r="CLR579" s="108"/>
      <c r="CLS579" s="108"/>
      <c r="CLT579" s="108"/>
      <c r="CLU579" s="108"/>
      <c r="CLV579" s="108"/>
      <c r="CLW579" s="108"/>
      <c r="CLX579" s="108"/>
      <c r="CLY579" s="108"/>
      <c r="CLZ579" s="108"/>
      <c r="CMA579" s="108"/>
      <c r="CMB579" s="108"/>
      <c r="CMC579" s="108"/>
      <c r="CMD579" s="108"/>
      <c r="CME579" s="108"/>
      <c r="CMF579" s="108"/>
      <c r="CMG579" s="108"/>
      <c r="CMH579" s="108"/>
      <c r="CMI579" s="108"/>
      <c r="CMJ579" s="108"/>
      <c r="CMK579" s="108"/>
      <c r="CML579" s="108"/>
      <c r="CMM579" s="108"/>
      <c r="CMN579" s="108"/>
      <c r="CMO579" s="108"/>
      <c r="CMP579" s="108"/>
      <c r="CMQ579" s="108"/>
      <c r="CMR579" s="108"/>
      <c r="CMS579" s="108"/>
      <c r="CMT579" s="108"/>
      <c r="CMU579" s="108"/>
      <c r="CMV579" s="108"/>
      <c r="CMW579" s="108"/>
      <c r="CMX579" s="108"/>
      <c r="CMY579" s="108"/>
      <c r="CMZ579" s="108"/>
      <c r="CNA579" s="108"/>
      <c r="CNB579" s="108"/>
      <c r="CNC579" s="108"/>
      <c r="CND579" s="108"/>
      <c r="CNE579" s="108"/>
      <c r="CNF579" s="108"/>
      <c r="CNG579" s="108"/>
      <c r="CNH579" s="108"/>
      <c r="CNI579" s="108"/>
      <c r="CNJ579" s="108"/>
      <c r="CNK579" s="108"/>
      <c r="CNL579" s="108"/>
      <c r="CNM579" s="108"/>
      <c r="CNN579" s="108"/>
      <c r="CNO579" s="108"/>
      <c r="CNP579" s="108"/>
      <c r="CNQ579" s="108"/>
      <c r="CNR579" s="108"/>
      <c r="CNS579" s="108"/>
      <c r="CNT579" s="108"/>
      <c r="CNU579" s="108"/>
      <c r="CNV579" s="108"/>
      <c r="CNW579" s="108"/>
      <c r="CNX579" s="108"/>
      <c r="CNY579" s="108"/>
      <c r="CNZ579" s="108"/>
      <c r="COA579" s="108"/>
      <c r="COB579" s="108"/>
      <c r="COC579" s="108"/>
      <c r="COD579" s="108"/>
      <c r="COE579" s="108"/>
      <c r="COF579" s="108"/>
      <c r="COG579" s="108"/>
      <c r="COH579" s="108"/>
      <c r="COI579" s="108"/>
      <c r="COJ579" s="108"/>
      <c r="COK579" s="108"/>
      <c r="COL579" s="108"/>
      <c r="COM579" s="108"/>
      <c r="CON579" s="108"/>
      <c r="COO579" s="108"/>
      <c r="COP579" s="108"/>
      <c r="COQ579" s="108"/>
      <c r="COR579" s="108"/>
      <c r="COS579" s="108"/>
      <c r="COT579" s="108"/>
      <c r="COU579" s="108"/>
      <c r="COV579" s="108"/>
      <c r="COW579" s="108"/>
      <c r="COX579" s="108"/>
      <c r="COY579" s="108"/>
      <c r="COZ579" s="108"/>
      <c r="CPA579" s="108"/>
      <c r="CPB579" s="108"/>
      <c r="CPC579" s="108"/>
      <c r="CPD579" s="108"/>
      <c r="CPE579" s="108"/>
      <c r="CPF579" s="108"/>
      <c r="CPG579" s="108"/>
      <c r="CPH579" s="108"/>
      <c r="CPI579" s="108"/>
      <c r="CPJ579" s="108"/>
      <c r="CPK579" s="108"/>
      <c r="CPL579" s="108"/>
      <c r="CPM579" s="108"/>
      <c r="CPN579" s="108"/>
      <c r="CPO579" s="108"/>
      <c r="CPP579" s="108"/>
      <c r="CPQ579" s="108"/>
      <c r="CPR579" s="108"/>
      <c r="CPS579" s="108"/>
      <c r="CPT579" s="108"/>
      <c r="CPU579" s="108"/>
      <c r="CPV579" s="108"/>
      <c r="CPW579" s="108"/>
      <c r="CPX579" s="108"/>
      <c r="CPY579" s="108"/>
      <c r="CPZ579" s="108"/>
      <c r="CQA579" s="108"/>
      <c r="CQB579" s="108"/>
      <c r="CQC579" s="108"/>
      <c r="CQD579" s="108"/>
      <c r="CQE579" s="108"/>
      <c r="CQF579" s="108"/>
      <c r="CQG579" s="108"/>
      <c r="CQH579" s="108"/>
      <c r="CQI579" s="108"/>
      <c r="CQJ579" s="108"/>
      <c r="CQK579" s="108"/>
      <c r="CQL579" s="108"/>
      <c r="CQM579" s="108"/>
      <c r="CQN579" s="108"/>
      <c r="CQO579" s="108"/>
      <c r="CQP579" s="108"/>
      <c r="CQQ579" s="108"/>
      <c r="CQR579" s="108"/>
      <c r="CQS579" s="108"/>
      <c r="CQT579" s="108"/>
      <c r="CQU579" s="108"/>
      <c r="CQV579" s="108"/>
      <c r="CQW579" s="108"/>
      <c r="CQX579" s="108"/>
      <c r="CQY579" s="108"/>
      <c r="CQZ579" s="108"/>
      <c r="CRA579" s="108"/>
      <c r="CRB579" s="108"/>
      <c r="CRC579" s="108"/>
      <c r="CRD579" s="108"/>
      <c r="CRE579" s="108"/>
      <c r="CRF579" s="108"/>
      <c r="CRG579" s="108"/>
      <c r="CRH579" s="108"/>
      <c r="CRI579" s="108"/>
      <c r="CRJ579" s="108"/>
      <c r="CRK579" s="108"/>
      <c r="CRL579" s="108"/>
      <c r="CRM579" s="108"/>
      <c r="CRN579" s="108"/>
      <c r="CRO579" s="108"/>
      <c r="CRP579" s="108"/>
      <c r="CRQ579" s="108"/>
      <c r="CRR579" s="108"/>
      <c r="CRS579" s="108"/>
      <c r="CRT579" s="108"/>
      <c r="CRU579" s="108"/>
      <c r="CRV579" s="108"/>
      <c r="CRW579" s="108"/>
      <c r="CRX579" s="108"/>
      <c r="CRY579" s="108"/>
      <c r="CRZ579" s="108"/>
      <c r="CSA579" s="108"/>
      <c r="CSB579" s="108"/>
      <c r="CSC579" s="108"/>
      <c r="CSD579" s="108"/>
      <c r="CSE579" s="108"/>
      <c r="CSF579" s="108"/>
      <c r="CSG579" s="108"/>
      <c r="CSH579" s="108"/>
      <c r="CSI579" s="108"/>
      <c r="CSJ579" s="108"/>
      <c r="CSK579" s="108"/>
      <c r="CSL579" s="108"/>
      <c r="CSM579" s="108"/>
      <c r="CSN579" s="108"/>
      <c r="CSO579" s="108"/>
      <c r="CSP579" s="108"/>
      <c r="CSQ579" s="108"/>
      <c r="CSR579" s="108"/>
      <c r="CSS579" s="108"/>
      <c r="CST579" s="108"/>
      <c r="CSU579" s="108"/>
      <c r="CSV579" s="108"/>
      <c r="CSW579" s="108"/>
      <c r="CSX579" s="108"/>
      <c r="CSY579" s="108"/>
      <c r="CSZ579" s="108"/>
      <c r="CTA579" s="108"/>
      <c r="CTB579" s="108"/>
      <c r="CTC579" s="108"/>
      <c r="CTD579" s="108"/>
      <c r="CTE579" s="108"/>
      <c r="CTF579" s="108"/>
      <c r="CTG579" s="108"/>
      <c r="CTH579" s="108"/>
      <c r="CTI579" s="108"/>
      <c r="CTJ579" s="108"/>
      <c r="CTK579" s="108"/>
      <c r="CTL579" s="108"/>
      <c r="CTM579" s="108"/>
      <c r="CTN579" s="108"/>
      <c r="CTO579" s="108"/>
      <c r="CTP579" s="108"/>
      <c r="CTQ579" s="108"/>
      <c r="CTR579" s="108"/>
      <c r="CTS579" s="108"/>
      <c r="CTT579" s="108"/>
      <c r="CTU579" s="108"/>
      <c r="CTV579" s="108"/>
      <c r="CTW579" s="108"/>
      <c r="CTX579" s="108"/>
      <c r="CTY579" s="108"/>
      <c r="CTZ579" s="108"/>
      <c r="CUA579" s="108"/>
      <c r="CUB579" s="108"/>
      <c r="CUC579" s="108"/>
      <c r="CUD579" s="108"/>
      <c r="CUE579" s="108"/>
      <c r="CUF579" s="108"/>
      <c r="CUG579" s="108"/>
      <c r="CUH579" s="108"/>
      <c r="CUI579" s="108"/>
      <c r="CUJ579" s="108"/>
      <c r="CUK579" s="108"/>
      <c r="CUL579" s="108"/>
      <c r="CUM579" s="108"/>
      <c r="CUN579" s="108"/>
      <c r="CUO579" s="108"/>
      <c r="CUP579" s="108"/>
      <c r="CUQ579" s="108"/>
      <c r="CUR579" s="108"/>
      <c r="CUS579" s="108"/>
      <c r="CUT579" s="108"/>
      <c r="CUU579" s="108"/>
      <c r="CUV579" s="108"/>
      <c r="CUW579" s="108"/>
      <c r="CUX579" s="108"/>
      <c r="CUY579" s="108"/>
      <c r="CUZ579" s="108"/>
      <c r="CVA579" s="108"/>
      <c r="CVB579" s="108"/>
      <c r="CVC579" s="108"/>
      <c r="CVD579" s="108"/>
      <c r="CVE579" s="108"/>
      <c r="CVF579" s="108"/>
      <c r="CVG579" s="108"/>
      <c r="CVH579" s="108"/>
      <c r="CVI579" s="108"/>
      <c r="CVJ579" s="108"/>
      <c r="CVK579" s="108"/>
      <c r="CVL579" s="108"/>
      <c r="CVM579" s="108"/>
      <c r="CVN579" s="108"/>
      <c r="CVO579" s="108"/>
      <c r="CVP579" s="108"/>
      <c r="CVQ579" s="108"/>
      <c r="CVR579" s="108"/>
      <c r="CVS579" s="108"/>
      <c r="CVT579" s="108"/>
      <c r="CVU579" s="108"/>
      <c r="CVV579" s="108"/>
      <c r="CVW579" s="108"/>
      <c r="CVX579" s="108"/>
      <c r="CVY579" s="108"/>
      <c r="CVZ579" s="108"/>
      <c r="CWA579" s="108"/>
      <c r="CWB579" s="108"/>
      <c r="CWC579" s="108"/>
      <c r="CWD579" s="108"/>
      <c r="CWE579" s="108"/>
      <c r="CWF579" s="108"/>
      <c r="CWG579" s="108"/>
      <c r="CWH579" s="108"/>
      <c r="CWI579" s="108"/>
      <c r="CWJ579" s="108"/>
      <c r="CWK579" s="108"/>
      <c r="CWL579" s="108"/>
      <c r="CWM579" s="108"/>
      <c r="CWN579" s="108"/>
      <c r="CWO579" s="108"/>
      <c r="CWP579" s="108"/>
      <c r="CWQ579" s="108"/>
      <c r="CWR579" s="108"/>
      <c r="CWS579" s="108"/>
      <c r="CWT579" s="108"/>
      <c r="CWU579" s="108"/>
      <c r="CWV579" s="108"/>
      <c r="CWW579" s="108"/>
      <c r="CWX579" s="108"/>
      <c r="CWY579" s="108"/>
      <c r="CWZ579" s="108"/>
      <c r="CXA579" s="108"/>
      <c r="CXB579" s="108"/>
      <c r="CXC579" s="108"/>
      <c r="CXD579" s="108"/>
      <c r="CXE579" s="108"/>
      <c r="CXF579" s="108"/>
      <c r="CXG579" s="108"/>
      <c r="CXH579" s="108"/>
      <c r="CXI579" s="108"/>
      <c r="CXJ579" s="108"/>
      <c r="CXK579" s="108"/>
      <c r="CXL579" s="108"/>
      <c r="CXM579" s="108"/>
      <c r="CXN579" s="108"/>
      <c r="CXO579" s="108"/>
      <c r="CXP579" s="108"/>
      <c r="CXQ579" s="108"/>
      <c r="CXR579" s="108"/>
      <c r="CXS579" s="108"/>
      <c r="CXT579" s="108"/>
      <c r="CXU579" s="108"/>
      <c r="CXV579" s="108"/>
      <c r="CXW579" s="108"/>
      <c r="CXX579" s="108"/>
      <c r="CXY579" s="108"/>
      <c r="CXZ579" s="108"/>
      <c r="CYA579" s="108"/>
      <c r="CYB579" s="108"/>
      <c r="CYC579" s="108"/>
      <c r="CYD579" s="108"/>
      <c r="CYE579" s="108"/>
      <c r="CYF579" s="108"/>
      <c r="CYG579" s="108"/>
      <c r="CYH579" s="108"/>
      <c r="CYI579" s="108"/>
      <c r="CYJ579" s="108"/>
      <c r="CYK579" s="108"/>
      <c r="CYL579" s="108"/>
      <c r="CYM579" s="108"/>
      <c r="CYN579" s="108"/>
      <c r="CYO579" s="108"/>
      <c r="CYP579" s="108"/>
      <c r="CYQ579" s="108"/>
      <c r="CYR579" s="108"/>
      <c r="CYS579" s="108"/>
      <c r="CYT579" s="108"/>
      <c r="CYU579" s="108"/>
      <c r="CYV579" s="108"/>
      <c r="CYW579" s="108"/>
      <c r="CYX579" s="108"/>
      <c r="CYY579" s="108"/>
      <c r="CYZ579" s="108"/>
      <c r="CZA579" s="108"/>
      <c r="CZB579" s="108"/>
      <c r="CZC579" s="108"/>
      <c r="CZD579" s="108"/>
      <c r="CZE579" s="108"/>
      <c r="CZF579" s="108"/>
      <c r="CZG579" s="108"/>
      <c r="CZH579" s="108"/>
      <c r="CZI579" s="108"/>
      <c r="CZJ579" s="108"/>
      <c r="CZK579" s="108"/>
      <c r="CZL579" s="108"/>
      <c r="CZM579" s="108"/>
      <c r="CZN579" s="108"/>
      <c r="CZO579" s="108"/>
      <c r="CZP579" s="108"/>
      <c r="CZQ579" s="108"/>
      <c r="CZR579" s="108"/>
      <c r="CZS579" s="108"/>
      <c r="CZT579" s="108"/>
      <c r="CZU579" s="108"/>
      <c r="CZV579" s="108"/>
      <c r="CZW579" s="108"/>
      <c r="CZX579" s="108"/>
      <c r="CZY579" s="108"/>
      <c r="CZZ579" s="108"/>
      <c r="DAA579" s="108"/>
      <c r="DAB579" s="108"/>
      <c r="DAC579" s="108"/>
      <c r="DAD579" s="108"/>
      <c r="DAE579" s="108"/>
      <c r="DAF579" s="108"/>
      <c r="DAG579" s="108"/>
      <c r="DAH579" s="108"/>
      <c r="DAI579" s="108"/>
      <c r="DAJ579" s="108"/>
      <c r="DAK579" s="108"/>
      <c r="DAL579" s="108"/>
      <c r="DAM579" s="108"/>
      <c r="DAN579" s="108"/>
      <c r="DAO579" s="108"/>
      <c r="DAP579" s="108"/>
      <c r="DAQ579" s="108"/>
      <c r="DAR579" s="108"/>
      <c r="DAS579" s="108"/>
      <c r="DAT579" s="108"/>
      <c r="DAU579" s="108"/>
      <c r="DAV579" s="108"/>
      <c r="DAW579" s="108"/>
      <c r="DAX579" s="108"/>
      <c r="DAY579" s="108"/>
      <c r="DAZ579" s="108"/>
      <c r="DBA579" s="108"/>
      <c r="DBB579" s="108"/>
      <c r="DBC579" s="108"/>
      <c r="DBD579" s="108"/>
      <c r="DBE579" s="108"/>
      <c r="DBF579" s="108"/>
      <c r="DBG579" s="108"/>
      <c r="DBH579" s="108"/>
      <c r="DBI579" s="108"/>
      <c r="DBJ579" s="108"/>
      <c r="DBK579" s="108"/>
      <c r="DBL579" s="108"/>
      <c r="DBM579" s="108"/>
      <c r="DBN579" s="108"/>
      <c r="DBO579" s="108"/>
      <c r="DBP579" s="108"/>
      <c r="DBQ579" s="108"/>
      <c r="DBR579" s="108"/>
      <c r="DBS579" s="108"/>
      <c r="DBT579" s="108"/>
      <c r="DBU579" s="108"/>
      <c r="DBV579" s="108"/>
      <c r="DBW579" s="108"/>
      <c r="DBX579" s="108"/>
      <c r="DBY579" s="108"/>
      <c r="DBZ579" s="108"/>
      <c r="DCA579" s="108"/>
      <c r="DCB579" s="108"/>
      <c r="DCC579" s="108"/>
      <c r="DCD579" s="108"/>
      <c r="DCE579" s="108"/>
      <c r="DCF579" s="108"/>
      <c r="DCG579" s="108"/>
      <c r="DCH579" s="108"/>
      <c r="DCI579" s="108"/>
      <c r="DCJ579" s="108"/>
      <c r="DCK579" s="108"/>
      <c r="DCL579" s="108"/>
      <c r="DCM579" s="108"/>
      <c r="DCN579" s="108"/>
      <c r="DCO579" s="108"/>
      <c r="DCP579" s="108"/>
      <c r="DCQ579" s="108"/>
      <c r="DCR579" s="108"/>
      <c r="DCS579" s="108"/>
      <c r="DCT579" s="108"/>
      <c r="DCU579" s="108"/>
      <c r="DCV579" s="108"/>
      <c r="DCW579" s="108"/>
      <c r="DCX579" s="108"/>
      <c r="DCY579" s="108"/>
      <c r="DCZ579" s="108"/>
      <c r="DDA579" s="108"/>
      <c r="DDB579" s="108"/>
      <c r="DDC579" s="108"/>
      <c r="DDD579" s="108"/>
      <c r="DDE579" s="108"/>
      <c r="DDF579" s="108"/>
      <c r="DDG579" s="108"/>
      <c r="DDH579" s="108"/>
      <c r="DDI579" s="108"/>
      <c r="DDJ579" s="108"/>
      <c r="DDK579" s="108"/>
      <c r="DDL579" s="108"/>
      <c r="DDM579" s="108"/>
      <c r="DDN579" s="108"/>
      <c r="DDO579" s="108"/>
      <c r="DDP579" s="108"/>
      <c r="DDQ579" s="108"/>
      <c r="DDR579" s="108"/>
      <c r="DDS579" s="108"/>
      <c r="DDT579" s="108"/>
      <c r="DDU579" s="108"/>
      <c r="DDV579" s="108"/>
      <c r="DDW579" s="108"/>
      <c r="DDX579" s="108"/>
      <c r="DDY579" s="108"/>
      <c r="DDZ579" s="108"/>
      <c r="DEA579" s="108"/>
      <c r="DEB579" s="108"/>
      <c r="DEC579" s="108"/>
      <c r="DED579" s="108"/>
      <c r="DEE579" s="108"/>
      <c r="DEF579" s="108"/>
      <c r="DEG579" s="108"/>
      <c r="DEH579" s="108"/>
      <c r="DEI579" s="108"/>
      <c r="DEJ579" s="108"/>
      <c r="DEK579" s="108"/>
      <c r="DEL579" s="108"/>
      <c r="DEM579" s="108"/>
      <c r="DEN579" s="108"/>
      <c r="DEO579" s="108"/>
      <c r="DEP579" s="108"/>
      <c r="DEQ579" s="108"/>
      <c r="DER579" s="108"/>
      <c r="DES579" s="108"/>
      <c r="DET579" s="108"/>
      <c r="DEU579" s="108"/>
      <c r="DEV579" s="108"/>
      <c r="DEW579" s="108"/>
      <c r="DEX579" s="108"/>
      <c r="DEY579" s="108"/>
      <c r="DEZ579" s="108"/>
      <c r="DFA579" s="108"/>
      <c r="DFB579" s="108"/>
      <c r="DFC579" s="108"/>
      <c r="DFD579" s="108"/>
      <c r="DFE579" s="108"/>
      <c r="DFF579" s="108"/>
      <c r="DFG579" s="108"/>
      <c r="DFH579" s="108"/>
      <c r="DFI579" s="108"/>
      <c r="DFJ579" s="108"/>
      <c r="DFK579" s="108"/>
      <c r="DFL579" s="108"/>
      <c r="DFM579" s="108"/>
      <c r="DFN579" s="108"/>
      <c r="DFO579" s="108"/>
      <c r="DFP579" s="108"/>
      <c r="DFQ579" s="108"/>
      <c r="DFR579" s="108"/>
      <c r="DFS579" s="108"/>
      <c r="DFT579" s="108"/>
      <c r="DFU579" s="108"/>
      <c r="DFV579" s="108"/>
      <c r="DFW579" s="108"/>
      <c r="DFX579" s="108"/>
      <c r="DFY579" s="108"/>
      <c r="DFZ579" s="108"/>
      <c r="DGA579" s="108"/>
      <c r="DGB579" s="108"/>
      <c r="DGC579" s="108"/>
      <c r="DGD579" s="108"/>
      <c r="DGE579" s="108"/>
      <c r="DGF579" s="108"/>
      <c r="DGG579" s="108"/>
      <c r="DGH579" s="108"/>
      <c r="DGI579" s="108"/>
      <c r="DGJ579" s="108"/>
      <c r="DGK579" s="108"/>
      <c r="DGL579" s="108"/>
      <c r="DGM579" s="108"/>
      <c r="DGN579" s="108"/>
      <c r="DGO579" s="108"/>
      <c r="DGP579" s="108"/>
      <c r="DGQ579" s="108"/>
      <c r="DGR579" s="108"/>
      <c r="DGS579" s="108"/>
      <c r="DGT579" s="108"/>
      <c r="DGU579" s="108"/>
      <c r="DGV579" s="108"/>
      <c r="DGW579" s="108"/>
      <c r="DGX579" s="108"/>
      <c r="DGY579" s="108"/>
      <c r="DGZ579" s="108"/>
      <c r="DHA579" s="108"/>
      <c r="DHB579" s="108"/>
      <c r="DHC579" s="108"/>
      <c r="DHD579" s="108"/>
      <c r="DHE579" s="108"/>
      <c r="DHF579" s="108"/>
      <c r="DHG579" s="108"/>
      <c r="DHH579" s="108"/>
      <c r="DHI579" s="108"/>
      <c r="DHJ579" s="108"/>
      <c r="DHK579" s="108"/>
      <c r="DHL579" s="108"/>
      <c r="DHM579" s="108"/>
      <c r="DHN579" s="108"/>
      <c r="DHO579" s="108"/>
      <c r="DHP579" s="108"/>
      <c r="DHQ579" s="108"/>
      <c r="DHR579" s="108"/>
      <c r="DHS579" s="108"/>
      <c r="DHT579" s="108"/>
      <c r="DHU579" s="108"/>
      <c r="DHV579" s="108"/>
      <c r="DHW579" s="108"/>
      <c r="DHX579" s="108"/>
      <c r="DHY579" s="108"/>
      <c r="DHZ579" s="108"/>
      <c r="DIA579" s="108"/>
      <c r="DIB579" s="108"/>
      <c r="DIC579" s="108"/>
      <c r="DID579" s="108"/>
      <c r="DIE579" s="108"/>
      <c r="DIF579" s="108"/>
      <c r="DIG579" s="108"/>
      <c r="DIH579" s="108"/>
      <c r="DII579" s="108"/>
      <c r="DIJ579" s="108"/>
      <c r="DIK579" s="108"/>
      <c r="DIL579" s="108"/>
      <c r="DIM579" s="108"/>
      <c r="DIN579" s="108"/>
      <c r="DIO579" s="108"/>
      <c r="DIP579" s="108"/>
      <c r="DIQ579" s="108"/>
      <c r="DIR579" s="108"/>
      <c r="DIS579" s="108"/>
      <c r="DIT579" s="108"/>
      <c r="DIU579" s="108"/>
      <c r="DIV579" s="108"/>
      <c r="DIW579" s="108"/>
      <c r="DIX579" s="108"/>
      <c r="DIY579" s="108"/>
      <c r="DIZ579" s="108"/>
      <c r="DJA579" s="108"/>
      <c r="DJB579" s="108"/>
      <c r="DJC579" s="108"/>
      <c r="DJD579" s="108"/>
      <c r="DJE579" s="108"/>
      <c r="DJF579" s="108"/>
      <c r="DJG579" s="108"/>
      <c r="DJH579" s="108"/>
      <c r="DJI579" s="108"/>
      <c r="DJJ579" s="108"/>
      <c r="DJK579" s="108"/>
      <c r="DJL579" s="108"/>
      <c r="DJM579" s="108"/>
      <c r="DJN579" s="108"/>
      <c r="DJO579" s="108"/>
      <c r="DJP579" s="108"/>
      <c r="DJQ579" s="108"/>
      <c r="DJR579" s="108"/>
      <c r="DJS579" s="108"/>
      <c r="DJT579" s="108"/>
      <c r="DJU579" s="108"/>
      <c r="DJV579" s="108"/>
      <c r="DJW579" s="108"/>
      <c r="DJX579" s="108"/>
      <c r="DJY579" s="108"/>
      <c r="DJZ579" s="108"/>
      <c r="DKA579" s="108"/>
      <c r="DKB579" s="108"/>
      <c r="DKC579" s="108"/>
      <c r="DKD579" s="108"/>
      <c r="DKE579" s="108"/>
      <c r="DKF579" s="108"/>
      <c r="DKG579" s="108"/>
      <c r="DKH579" s="108"/>
      <c r="DKI579" s="108"/>
      <c r="DKJ579" s="108"/>
      <c r="DKK579" s="108"/>
      <c r="DKL579" s="108"/>
      <c r="DKM579" s="108"/>
      <c r="DKN579" s="108"/>
      <c r="DKO579" s="108"/>
      <c r="DKP579" s="108"/>
      <c r="DKQ579" s="108"/>
      <c r="DKR579" s="108"/>
      <c r="DKS579" s="108"/>
      <c r="DKT579" s="108"/>
      <c r="DKU579" s="108"/>
      <c r="DKV579" s="108"/>
      <c r="DKW579" s="108"/>
      <c r="DKX579" s="108"/>
      <c r="DKY579" s="108"/>
      <c r="DKZ579" s="108"/>
      <c r="DLA579" s="108"/>
      <c r="DLB579" s="108"/>
      <c r="DLC579" s="108"/>
      <c r="DLD579" s="108"/>
      <c r="DLE579" s="108"/>
      <c r="DLF579" s="108"/>
      <c r="DLG579" s="108"/>
      <c r="DLH579" s="108"/>
      <c r="DLI579" s="108"/>
      <c r="DLJ579" s="108"/>
      <c r="DLK579" s="108"/>
      <c r="DLL579" s="108"/>
      <c r="DLM579" s="108"/>
      <c r="DLN579" s="108"/>
      <c r="DLO579" s="108"/>
      <c r="DLP579" s="108"/>
      <c r="DLQ579" s="108"/>
      <c r="DLR579" s="108"/>
      <c r="DLS579" s="108"/>
      <c r="DLT579" s="108"/>
      <c r="DLU579" s="108"/>
      <c r="DLV579" s="108"/>
      <c r="DLW579" s="108"/>
      <c r="DLX579" s="108"/>
      <c r="DLY579" s="108"/>
      <c r="DLZ579" s="108"/>
      <c r="DMA579" s="108"/>
      <c r="DMB579" s="108"/>
      <c r="DMC579" s="108"/>
      <c r="DMD579" s="108"/>
      <c r="DME579" s="108"/>
      <c r="DMF579" s="108"/>
      <c r="DMG579" s="108"/>
      <c r="DMH579" s="108"/>
      <c r="DMI579" s="108"/>
      <c r="DMJ579" s="108"/>
      <c r="DMK579" s="108"/>
      <c r="DML579" s="108"/>
      <c r="DMM579" s="108"/>
      <c r="DMN579" s="108"/>
      <c r="DMO579" s="108"/>
      <c r="DMP579" s="108"/>
      <c r="DMQ579" s="108"/>
      <c r="DMR579" s="108"/>
      <c r="DMS579" s="108"/>
      <c r="DMT579" s="108"/>
      <c r="DMU579" s="108"/>
      <c r="DMV579" s="108"/>
      <c r="DMW579" s="108"/>
      <c r="DMX579" s="108"/>
      <c r="DMY579" s="108"/>
      <c r="DMZ579" s="108"/>
      <c r="DNA579" s="108"/>
      <c r="DNB579" s="108"/>
      <c r="DNC579" s="108"/>
      <c r="DND579" s="108"/>
      <c r="DNE579" s="108"/>
      <c r="DNF579" s="108"/>
      <c r="DNG579" s="108"/>
      <c r="DNH579" s="108"/>
      <c r="DNI579" s="108"/>
      <c r="DNJ579" s="108"/>
      <c r="DNK579" s="108"/>
      <c r="DNL579" s="108"/>
      <c r="DNM579" s="108"/>
      <c r="DNN579" s="108"/>
      <c r="DNO579" s="108"/>
      <c r="DNP579" s="108"/>
      <c r="DNQ579" s="108"/>
      <c r="DNR579" s="108"/>
      <c r="DNS579" s="108"/>
      <c r="DNT579" s="108"/>
      <c r="DNU579" s="108"/>
      <c r="DNV579" s="108"/>
      <c r="DNW579" s="108"/>
      <c r="DNX579" s="108"/>
      <c r="DNY579" s="108"/>
      <c r="DNZ579" s="108"/>
      <c r="DOA579" s="108"/>
      <c r="DOB579" s="108"/>
      <c r="DOC579" s="108"/>
      <c r="DOD579" s="108"/>
      <c r="DOE579" s="108"/>
      <c r="DOF579" s="108"/>
      <c r="DOG579" s="108"/>
      <c r="DOH579" s="108"/>
      <c r="DOI579" s="108"/>
      <c r="DOJ579" s="108"/>
      <c r="DOK579" s="108"/>
      <c r="DOL579" s="108"/>
      <c r="DOM579" s="108"/>
      <c r="DON579" s="108"/>
      <c r="DOO579" s="108"/>
      <c r="DOP579" s="108"/>
      <c r="DOQ579" s="108"/>
      <c r="DOR579" s="108"/>
      <c r="DOS579" s="108"/>
      <c r="DOT579" s="108"/>
      <c r="DOU579" s="108"/>
      <c r="DOV579" s="108"/>
      <c r="DOW579" s="108"/>
      <c r="DOX579" s="108"/>
      <c r="DOY579" s="108"/>
      <c r="DOZ579" s="108"/>
      <c r="DPA579" s="108"/>
      <c r="DPB579" s="108"/>
      <c r="DPC579" s="108"/>
      <c r="DPD579" s="108"/>
      <c r="DPE579" s="108"/>
      <c r="DPF579" s="108"/>
      <c r="DPG579" s="108"/>
      <c r="DPH579" s="108"/>
      <c r="DPI579" s="108"/>
      <c r="DPJ579" s="108"/>
      <c r="DPK579" s="108"/>
      <c r="DPL579" s="108"/>
      <c r="DPM579" s="108"/>
      <c r="DPN579" s="108"/>
      <c r="DPO579" s="108"/>
      <c r="DPP579" s="108"/>
      <c r="DPQ579" s="108"/>
      <c r="DPR579" s="108"/>
      <c r="DPS579" s="108"/>
      <c r="DPT579" s="108"/>
      <c r="DPU579" s="108"/>
      <c r="DPV579" s="108"/>
      <c r="DPW579" s="108"/>
      <c r="DPX579" s="108"/>
      <c r="DPY579" s="108"/>
      <c r="DPZ579" s="108"/>
      <c r="DQA579" s="108"/>
      <c r="DQB579" s="108"/>
      <c r="DQC579" s="108"/>
      <c r="DQD579" s="108"/>
      <c r="DQE579" s="108"/>
      <c r="DQF579" s="108"/>
      <c r="DQG579" s="108"/>
      <c r="DQH579" s="108"/>
      <c r="DQI579" s="108"/>
      <c r="DQJ579" s="108"/>
      <c r="DQK579" s="108"/>
      <c r="DQL579" s="108"/>
      <c r="DQM579" s="108"/>
      <c r="DQN579" s="108"/>
      <c r="DQO579" s="108"/>
      <c r="DQP579" s="108"/>
      <c r="DQQ579" s="108"/>
      <c r="DQR579" s="108"/>
      <c r="DQS579" s="108"/>
      <c r="DQT579" s="108"/>
      <c r="DQU579" s="108"/>
      <c r="DQV579" s="108"/>
      <c r="DQW579" s="108"/>
      <c r="DQX579" s="108"/>
      <c r="DQY579" s="108"/>
      <c r="DQZ579" s="108"/>
      <c r="DRA579" s="108"/>
      <c r="DRB579" s="108"/>
      <c r="DRC579" s="108"/>
      <c r="DRD579" s="108"/>
      <c r="DRE579" s="108"/>
      <c r="DRF579" s="108"/>
      <c r="DRG579" s="108"/>
      <c r="DRH579" s="108"/>
      <c r="DRI579" s="108"/>
      <c r="DRJ579" s="108"/>
      <c r="DRK579" s="108"/>
      <c r="DRL579" s="108"/>
      <c r="DRM579" s="108"/>
      <c r="DRN579" s="108"/>
      <c r="DRO579" s="108"/>
      <c r="DRP579" s="108"/>
      <c r="DRQ579" s="108"/>
      <c r="DRR579" s="108"/>
      <c r="DRS579" s="108"/>
      <c r="DRT579" s="108"/>
      <c r="DRU579" s="108"/>
      <c r="DRV579" s="108"/>
      <c r="DRW579" s="108"/>
      <c r="DRX579" s="108"/>
      <c r="DRY579" s="108"/>
      <c r="DRZ579" s="108"/>
      <c r="DSA579" s="108"/>
      <c r="DSB579" s="108"/>
      <c r="DSC579" s="108"/>
      <c r="DSD579" s="108"/>
      <c r="DSE579" s="108"/>
      <c r="DSF579" s="108"/>
      <c r="DSG579" s="108"/>
      <c r="DSH579" s="108"/>
      <c r="DSI579" s="108"/>
      <c r="DSJ579" s="108"/>
      <c r="DSK579" s="108"/>
      <c r="DSL579" s="108"/>
      <c r="DSM579" s="108"/>
      <c r="DSN579" s="108"/>
      <c r="DSO579" s="108"/>
      <c r="DSP579" s="108"/>
      <c r="DSQ579" s="108"/>
      <c r="DSR579" s="108"/>
      <c r="DSS579" s="108"/>
      <c r="DST579" s="108"/>
      <c r="DSU579" s="108"/>
      <c r="DSV579" s="108"/>
      <c r="DSW579" s="108"/>
      <c r="DSX579" s="108"/>
      <c r="DSY579" s="108"/>
      <c r="DSZ579" s="108"/>
      <c r="DTA579" s="108"/>
      <c r="DTB579" s="108"/>
      <c r="DTC579" s="108"/>
      <c r="DTD579" s="108"/>
      <c r="DTE579" s="108"/>
      <c r="DTF579" s="108"/>
      <c r="DTG579" s="108"/>
      <c r="DTH579" s="108"/>
      <c r="DTI579" s="108"/>
      <c r="DTJ579" s="108"/>
      <c r="DTK579" s="108"/>
      <c r="DTL579" s="108"/>
      <c r="DTM579" s="108"/>
      <c r="DTN579" s="108"/>
      <c r="DTO579" s="108"/>
      <c r="DTP579" s="108"/>
      <c r="DTQ579" s="108"/>
      <c r="DTR579" s="108"/>
      <c r="DTS579" s="108"/>
      <c r="DTT579" s="108"/>
      <c r="DTU579" s="108"/>
      <c r="DTV579" s="108"/>
      <c r="DTW579" s="108"/>
      <c r="DTX579" s="108"/>
      <c r="DTY579" s="108"/>
      <c r="DTZ579" s="108"/>
      <c r="DUA579" s="108"/>
      <c r="DUB579" s="108"/>
      <c r="DUC579" s="108"/>
      <c r="DUD579" s="108"/>
      <c r="DUE579" s="108"/>
      <c r="DUF579" s="108"/>
      <c r="DUG579" s="108"/>
      <c r="DUH579" s="108"/>
      <c r="DUI579" s="108"/>
      <c r="DUJ579" s="108"/>
      <c r="DUK579" s="108"/>
      <c r="DUL579" s="108"/>
      <c r="DUM579" s="108"/>
      <c r="DUN579" s="108"/>
      <c r="DUO579" s="108"/>
      <c r="DUP579" s="108"/>
      <c r="DUQ579" s="108"/>
      <c r="DUR579" s="108"/>
      <c r="DUS579" s="108"/>
      <c r="DUT579" s="108"/>
      <c r="DUU579" s="108"/>
      <c r="DUV579" s="108"/>
      <c r="DUW579" s="108"/>
      <c r="DUX579" s="108"/>
      <c r="DUY579" s="108"/>
      <c r="DUZ579" s="108"/>
      <c r="DVA579" s="108"/>
      <c r="DVB579" s="108"/>
      <c r="DVC579" s="108"/>
      <c r="DVD579" s="108"/>
      <c r="DVE579" s="108"/>
      <c r="DVF579" s="108"/>
      <c r="DVG579" s="108"/>
      <c r="DVH579" s="108"/>
      <c r="DVI579" s="108"/>
      <c r="DVJ579" s="108"/>
      <c r="DVK579" s="108"/>
      <c r="DVL579" s="108"/>
      <c r="DVM579" s="108"/>
      <c r="DVN579" s="108"/>
      <c r="DVO579" s="108"/>
      <c r="DVP579" s="108"/>
      <c r="DVQ579" s="108"/>
      <c r="DVR579" s="108"/>
      <c r="DVS579" s="108"/>
      <c r="DVT579" s="108"/>
      <c r="DVU579" s="108"/>
      <c r="DVV579" s="108"/>
      <c r="DVW579" s="108"/>
      <c r="DVX579" s="108"/>
      <c r="DVY579" s="108"/>
      <c r="DVZ579" s="108"/>
      <c r="DWA579" s="108"/>
      <c r="DWB579" s="108"/>
      <c r="DWC579" s="108"/>
      <c r="DWD579" s="108"/>
      <c r="DWE579" s="108"/>
      <c r="DWF579" s="108"/>
      <c r="DWG579" s="108"/>
      <c r="DWH579" s="108"/>
      <c r="DWI579" s="108"/>
      <c r="DWJ579" s="108"/>
      <c r="DWK579" s="108"/>
      <c r="DWL579" s="108"/>
      <c r="DWM579" s="108"/>
      <c r="DWN579" s="108"/>
      <c r="DWO579" s="108"/>
      <c r="DWP579" s="108"/>
      <c r="DWQ579" s="108"/>
      <c r="DWR579" s="108"/>
      <c r="DWS579" s="108"/>
      <c r="DWT579" s="108"/>
      <c r="DWU579" s="108"/>
      <c r="DWV579" s="108"/>
      <c r="DWW579" s="108"/>
      <c r="DWX579" s="108"/>
      <c r="DWY579" s="108"/>
      <c r="DWZ579" s="108"/>
      <c r="DXA579" s="108"/>
      <c r="DXB579" s="108"/>
      <c r="DXC579" s="108"/>
      <c r="DXD579" s="108"/>
      <c r="DXE579" s="108"/>
      <c r="DXF579" s="108"/>
      <c r="DXG579" s="108"/>
      <c r="DXH579" s="108"/>
      <c r="DXI579" s="108"/>
      <c r="DXJ579" s="108"/>
      <c r="DXK579" s="108"/>
      <c r="DXL579" s="108"/>
      <c r="DXM579" s="108"/>
      <c r="DXN579" s="108"/>
      <c r="DXO579" s="108"/>
      <c r="DXP579" s="108"/>
      <c r="DXQ579" s="108"/>
      <c r="DXR579" s="108"/>
      <c r="DXS579" s="108"/>
      <c r="DXT579" s="108"/>
      <c r="DXU579" s="108"/>
      <c r="DXV579" s="108"/>
      <c r="DXW579" s="108"/>
      <c r="DXX579" s="108"/>
      <c r="DXY579" s="108"/>
      <c r="DXZ579" s="108"/>
      <c r="DYA579" s="108"/>
      <c r="DYB579" s="108"/>
      <c r="DYC579" s="108"/>
      <c r="DYD579" s="108"/>
      <c r="DYE579" s="108"/>
      <c r="DYF579" s="108"/>
      <c r="DYG579" s="108"/>
      <c r="DYH579" s="108"/>
      <c r="DYI579" s="108"/>
      <c r="DYJ579" s="108"/>
      <c r="DYK579" s="108"/>
      <c r="DYL579" s="108"/>
      <c r="DYM579" s="108"/>
      <c r="DYN579" s="108"/>
      <c r="DYO579" s="108"/>
      <c r="DYP579" s="108"/>
      <c r="DYQ579" s="108"/>
      <c r="DYR579" s="108"/>
      <c r="DYS579" s="108"/>
      <c r="DYT579" s="108"/>
      <c r="DYU579" s="108"/>
      <c r="DYV579" s="108"/>
      <c r="DYW579" s="108"/>
      <c r="DYX579" s="108"/>
      <c r="DYY579" s="108"/>
      <c r="DYZ579" s="108"/>
      <c r="DZA579" s="108"/>
      <c r="DZB579" s="108"/>
      <c r="DZC579" s="108"/>
      <c r="DZD579" s="108"/>
      <c r="DZE579" s="108"/>
      <c r="DZF579" s="108"/>
      <c r="DZG579" s="108"/>
      <c r="DZH579" s="108"/>
      <c r="DZI579" s="108"/>
      <c r="DZJ579" s="108"/>
      <c r="DZK579" s="108"/>
      <c r="DZL579" s="108"/>
      <c r="DZM579" s="108"/>
      <c r="DZN579" s="108"/>
      <c r="DZO579" s="108"/>
      <c r="DZP579" s="108"/>
      <c r="DZQ579" s="108"/>
      <c r="DZR579" s="108"/>
      <c r="DZS579" s="108"/>
      <c r="DZT579" s="108"/>
      <c r="DZU579" s="108"/>
      <c r="DZV579" s="108"/>
      <c r="DZW579" s="108"/>
      <c r="DZX579" s="108"/>
      <c r="DZY579" s="108"/>
      <c r="DZZ579" s="108"/>
      <c r="EAA579" s="108"/>
      <c r="EAB579" s="108"/>
      <c r="EAC579" s="108"/>
      <c r="EAD579" s="108"/>
      <c r="EAE579" s="108"/>
      <c r="EAF579" s="108"/>
      <c r="EAG579" s="108"/>
      <c r="EAH579" s="108"/>
      <c r="EAI579" s="108"/>
      <c r="EAJ579" s="108"/>
      <c r="EAK579" s="108"/>
      <c r="EAL579" s="108"/>
      <c r="EAM579" s="108"/>
      <c r="EAN579" s="108"/>
      <c r="EAO579" s="108"/>
      <c r="EAP579" s="108"/>
      <c r="EAQ579" s="108"/>
      <c r="EAR579" s="108"/>
      <c r="EAS579" s="108"/>
      <c r="EAT579" s="108"/>
      <c r="EAU579" s="108"/>
      <c r="EAV579" s="108"/>
      <c r="EAW579" s="108"/>
      <c r="EAX579" s="108"/>
      <c r="EAY579" s="108"/>
      <c r="EAZ579" s="108"/>
      <c r="EBA579" s="108"/>
      <c r="EBB579" s="108"/>
      <c r="EBC579" s="108"/>
      <c r="EBD579" s="108"/>
      <c r="EBE579" s="108"/>
      <c r="EBF579" s="108"/>
      <c r="EBG579" s="108"/>
      <c r="EBH579" s="108"/>
      <c r="EBI579" s="108"/>
      <c r="EBJ579" s="108"/>
      <c r="EBK579" s="108"/>
      <c r="EBL579" s="108"/>
      <c r="EBM579" s="108"/>
      <c r="EBN579" s="108"/>
      <c r="EBO579" s="108"/>
      <c r="EBP579" s="108"/>
      <c r="EBQ579" s="108"/>
      <c r="EBR579" s="108"/>
      <c r="EBS579" s="108"/>
      <c r="EBT579" s="108"/>
      <c r="EBU579" s="108"/>
      <c r="EBV579" s="108"/>
      <c r="EBW579" s="108"/>
      <c r="EBX579" s="108"/>
      <c r="EBY579" s="108"/>
      <c r="EBZ579" s="108"/>
      <c r="ECA579" s="108"/>
      <c r="ECB579" s="108"/>
      <c r="ECC579" s="108"/>
      <c r="ECD579" s="108"/>
      <c r="ECE579" s="108"/>
      <c r="ECF579" s="108"/>
      <c r="ECG579" s="108"/>
      <c r="ECH579" s="108"/>
      <c r="ECI579" s="108"/>
      <c r="ECJ579" s="108"/>
      <c r="ECK579" s="108"/>
      <c r="ECL579" s="108"/>
      <c r="ECM579" s="108"/>
      <c r="ECN579" s="108"/>
      <c r="ECO579" s="108"/>
      <c r="ECP579" s="108"/>
      <c r="ECQ579" s="108"/>
      <c r="ECR579" s="108"/>
      <c r="ECS579" s="108"/>
      <c r="ECT579" s="108"/>
      <c r="ECU579" s="108"/>
      <c r="ECV579" s="108"/>
      <c r="ECW579" s="108"/>
      <c r="ECX579" s="108"/>
      <c r="ECY579" s="108"/>
      <c r="ECZ579" s="108"/>
      <c r="EDA579" s="108"/>
      <c r="EDB579" s="108"/>
      <c r="EDC579" s="108"/>
      <c r="EDD579" s="108"/>
      <c r="EDE579" s="108"/>
      <c r="EDF579" s="108"/>
      <c r="EDG579" s="108"/>
      <c r="EDH579" s="108"/>
      <c r="EDI579" s="108"/>
      <c r="EDJ579" s="108"/>
      <c r="EDK579" s="108"/>
      <c r="EDL579" s="108"/>
      <c r="EDM579" s="108"/>
      <c r="EDN579" s="108"/>
      <c r="EDO579" s="108"/>
      <c r="EDP579" s="108"/>
      <c r="EDQ579" s="108"/>
      <c r="EDR579" s="108"/>
      <c r="EDS579" s="108"/>
      <c r="EDT579" s="108"/>
      <c r="EDU579" s="108"/>
      <c r="EDV579" s="108"/>
      <c r="EDW579" s="108"/>
      <c r="EDX579" s="108"/>
      <c r="EDY579" s="108"/>
      <c r="EDZ579" s="108"/>
      <c r="EEA579" s="108"/>
      <c r="EEB579" s="108"/>
      <c r="EEC579" s="108"/>
      <c r="EED579" s="108"/>
      <c r="EEE579" s="108"/>
      <c r="EEF579" s="108"/>
      <c r="EEG579" s="108"/>
      <c r="EEH579" s="108"/>
      <c r="EEI579" s="108"/>
      <c r="EEJ579" s="108"/>
      <c r="EEK579" s="108"/>
      <c r="EEL579" s="108"/>
      <c r="EEM579" s="108"/>
      <c r="EEN579" s="108"/>
      <c r="EEO579" s="108"/>
      <c r="EEP579" s="108"/>
      <c r="EEQ579" s="108"/>
      <c r="EER579" s="108"/>
      <c r="EES579" s="108"/>
      <c r="EET579" s="108"/>
      <c r="EEU579" s="108"/>
      <c r="EEV579" s="108"/>
      <c r="EEW579" s="108"/>
      <c r="EEX579" s="108"/>
      <c r="EEY579" s="108"/>
      <c r="EEZ579" s="108"/>
      <c r="EFA579" s="108"/>
      <c r="EFB579" s="108"/>
      <c r="EFC579" s="108"/>
      <c r="EFD579" s="108"/>
      <c r="EFE579" s="108"/>
      <c r="EFF579" s="108"/>
      <c r="EFG579" s="108"/>
      <c r="EFH579" s="108"/>
      <c r="EFI579" s="108"/>
      <c r="EFJ579" s="108"/>
      <c r="EFK579" s="108"/>
      <c r="EFL579" s="108"/>
      <c r="EFM579" s="108"/>
      <c r="EFN579" s="108"/>
      <c r="EFO579" s="108"/>
      <c r="EFP579" s="108"/>
      <c r="EFQ579" s="108"/>
      <c r="EFR579" s="108"/>
      <c r="EFS579" s="108"/>
      <c r="EFT579" s="108"/>
      <c r="EFU579" s="108"/>
      <c r="EFV579" s="108"/>
      <c r="EFW579" s="108"/>
      <c r="EFX579" s="108"/>
      <c r="EFY579" s="108"/>
      <c r="EFZ579" s="108"/>
      <c r="EGA579" s="108"/>
      <c r="EGB579" s="108"/>
      <c r="EGC579" s="108"/>
      <c r="EGD579" s="108"/>
      <c r="EGE579" s="108"/>
      <c r="EGF579" s="108"/>
      <c r="EGG579" s="108"/>
      <c r="EGH579" s="108"/>
      <c r="EGI579" s="108"/>
      <c r="EGJ579" s="108"/>
      <c r="EGK579" s="108"/>
      <c r="EGL579" s="108"/>
      <c r="EGM579" s="108"/>
      <c r="EGN579" s="108"/>
      <c r="EGO579" s="108"/>
      <c r="EGP579" s="108"/>
      <c r="EGQ579" s="108"/>
      <c r="EGR579" s="108"/>
      <c r="EGS579" s="108"/>
      <c r="EGT579" s="108"/>
      <c r="EGU579" s="108"/>
      <c r="EGV579" s="108"/>
      <c r="EGW579" s="108"/>
      <c r="EGX579" s="108"/>
      <c r="EGY579" s="108"/>
      <c r="EGZ579" s="108"/>
      <c r="EHA579" s="108"/>
      <c r="EHB579" s="108"/>
      <c r="EHC579" s="108"/>
      <c r="EHD579" s="108"/>
      <c r="EHE579" s="108"/>
      <c r="EHF579" s="108"/>
      <c r="EHG579" s="108"/>
      <c r="EHH579" s="108"/>
      <c r="EHI579" s="108"/>
      <c r="EHJ579" s="108"/>
      <c r="EHK579" s="108"/>
      <c r="EHL579" s="108"/>
      <c r="EHM579" s="108"/>
      <c r="EHN579" s="108"/>
      <c r="EHO579" s="108"/>
      <c r="EHP579" s="108"/>
      <c r="EHQ579" s="108"/>
      <c r="EHR579" s="108"/>
      <c r="EHS579" s="108"/>
      <c r="EHT579" s="108"/>
      <c r="EHU579" s="108"/>
      <c r="EHV579" s="108"/>
      <c r="EHW579" s="108"/>
      <c r="EHX579" s="108"/>
      <c r="EHY579" s="108"/>
      <c r="EHZ579" s="108"/>
      <c r="EIA579" s="108"/>
      <c r="EIB579" s="108"/>
      <c r="EIC579" s="108"/>
      <c r="EID579" s="108"/>
      <c r="EIE579" s="108"/>
      <c r="EIF579" s="108"/>
      <c r="EIG579" s="108"/>
      <c r="EIH579" s="108"/>
      <c r="EII579" s="108"/>
      <c r="EIJ579" s="108"/>
      <c r="EIK579" s="108"/>
      <c r="EIL579" s="108"/>
      <c r="EIM579" s="108"/>
      <c r="EIN579" s="108"/>
      <c r="EIO579" s="108"/>
      <c r="EIP579" s="108"/>
      <c r="EIQ579" s="108"/>
      <c r="EIR579" s="108"/>
      <c r="EIS579" s="108"/>
      <c r="EIT579" s="108"/>
      <c r="EIU579" s="108"/>
      <c r="EIV579" s="108"/>
      <c r="EIW579" s="108"/>
      <c r="EIX579" s="108"/>
      <c r="EIY579" s="108"/>
      <c r="EIZ579" s="108"/>
      <c r="EJA579" s="108"/>
      <c r="EJB579" s="108"/>
      <c r="EJC579" s="108"/>
      <c r="EJD579" s="108"/>
      <c r="EJE579" s="108"/>
      <c r="EJF579" s="108"/>
      <c r="EJG579" s="108"/>
      <c r="EJH579" s="108"/>
      <c r="EJI579" s="108"/>
      <c r="EJJ579" s="108"/>
      <c r="EJK579" s="108"/>
      <c r="EJL579" s="108"/>
      <c r="EJM579" s="108"/>
      <c r="EJN579" s="108"/>
      <c r="EJO579" s="108"/>
      <c r="EJP579" s="108"/>
      <c r="EJQ579" s="108"/>
      <c r="EJR579" s="108"/>
      <c r="EJS579" s="108"/>
      <c r="EJT579" s="108"/>
      <c r="EJU579" s="108"/>
      <c r="EJV579" s="108"/>
      <c r="EJW579" s="108"/>
      <c r="EJX579" s="108"/>
      <c r="EJY579" s="108"/>
      <c r="EJZ579" s="108"/>
      <c r="EKA579" s="108"/>
      <c r="EKB579" s="108"/>
      <c r="EKC579" s="108"/>
      <c r="EKD579" s="108"/>
      <c r="EKE579" s="108"/>
      <c r="EKF579" s="108"/>
      <c r="EKG579" s="108"/>
      <c r="EKH579" s="108"/>
      <c r="EKI579" s="108"/>
      <c r="EKJ579" s="108"/>
      <c r="EKK579" s="108"/>
      <c r="EKL579" s="108"/>
      <c r="EKM579" s="108"/>
      <c r="EKN579" s="108"/>
      <c r="EKO579" s="108"/>
      <c r="EKP579" s="108"/>
      <c r="EKQ579" s="108"/>
      <c r="EKR579" s="108"/>
      <c r="EKS579" s="108"/>
      <c r="EKT579" s="108"/>
      <c r="EKU579" s="108"/>
      <c r="EKV579" s="108"/>
      <c r="EKW579" s="108"/>
      <c r="EKX579" s="108"/>
      <c r="EKY579" s="108"/>
      <c r="EKZ579" s="108"/>
      <c r="ELA579" s="108"/>
      <c r="ELB579" s="108"/>
      <c r="ELC579" s="108"/>
      <c r="ELD579" s="108"/>
      <c r="ELE579" s="108"/>
      <c r="ELF579" s="108"/>
      <c r="ELG579" s="108"/>
      <c r="ELH579" s="108"/>
      <c r="ELI579" s="108"/>
      <c r="ELJ579" s="108"/>
      <c r="ELK579" s="108"/>
      <c r="ELL579" s="108"/>
      <c r="ELM579" s="108"/>
      <c r="ELN579" s="108"/>
      <c r="ELO579" s="108"/>
      <c r="ELP579" s="108"/>
      <c r="ELQ579" s="108"/>
      <c r="ELR579" s="108"/>
      <c r="ELS579" s="108"/>
      <c r="ELT579" s="108"/>
      <c r="ELU579" s="108"/>
      <c r="ELV579" s="108"/>
      <c r="ELW579" s="108"/>
      <c r="ELX579" s="108"/>
      <c r="ELY579" s="108"/>
      <c r="ELZ579" s="108"/>
      <c r="EMA579" s="108"/>
      <c r="EMB579" s="108"/>
      <c r="EMC579" s="108"/>
      <c r="EMD579" s="108"/>
      <c r="EME579" s="108"/>
      <c r="EMF579" s="108"/>
      <c r="EMG579" s="108"/>
      <c r="EMH579" s="108"/>
      <c r="EMI579" s="108"/>
      <c r="EMJ579" s="108"/>
      <c r="EMK579" s="108"/>
      <c r="EML579" s="108"/>
      <c r="EMM579" s="108"/>
      <c r="EMN579" s="108"/>
      <c r="EMO579" s="108"/>
      <c r="EMP579" s="108"/>
      <c r="EMQ579" s="108"/>
      <c r="EMR579" s="108"/>
      <c r="EMS579" s="108"/>
      <c r="EMT579" s="108"/>
      <c r="EMU579" s="108"/>
      <c r="EMV579" s="108"/>
      <c r="EMW579" s="108"/>
      <c r="EMX579" s="108"/>
      <c r="EMY579" s="108"/>
      <c r="EMZ579" s="108"/>
      <c r="ENA579" s="108"/>
      <c r="ENB579" s="108"/>
      <c r="ENC579" s="108"/>
      <c r="END579" s="108"/>
      <c r="ENE579" s="108"/>
      <c r="ENF579" s="108"/>
      <c r="ENG579" s="108"/>
      <c r="ENH579" s="108"/>
      <c r="ENI579" s="108"/>
      <c r="ENJ579" s="108"/>
      <c r="ENK579" s="108"/>
      <c r="ENL579" s="108"/>
      <c r="ENM579" s="108"/>
      <c r="ENN579" s="108"/>
      <c r="ENO579" s="108"/>
      <c r="ENP579" s="108"/>
      <c r="ENQ579" s="108"/>
      <c r="ENR579" s="108"/>
      <c r="ENS579" s="108"/>
      <c r="ENT579" s="108"/>
      <c r="ENU579" s="108"/>
      <c r="ENV579" s="108"/>
      <c r="ENW579" s="108"/>
      <c r="ENX579" s="108"/>
      <c r="ENY579" s="108"/>
      <c r="ENZ579" s="108"/>
      <c r="EOA579" s="108"/>
      <c r="EOB579" s="108"/>
      <c r="EOC579" s="108"/>
      <c r="EOD579" s="108"/>
      <c r="EOE579" s="108"/>
      <c r="EOF579" s="108"/>
      <c r="EOG579" s="108"/>
      <c r="EOH579" s="108"/>
      <c r="EOI579" s="108"/>
      <c r="EOJ579" s="108"/>
      <c r="EOK579" s="108"/>
      <c r="EOL579" s="108"/>
      <c r="EOM579" s="108"/>
      <c r="EON579" s="108"/>
      <c r="EOO579" s="108"/>
      <c r="EOP579" s="108"/>
      <c r="EOQ579" s="108"/>
      <c r="EOR579" s="108"/>
      <c r="EOS579" s="108"/>
      <c r="EOT579" s="108"/>
      <c r="EOU579" s="108"/>
      <c r="EOV579" s="108"/>
      <c r="EOW579" s="108"/>
      <c r="EOX579" s="108"/>
      <c r="EOY579" s="108"/>
      <c r="EOZ579" s="108"/>
      <c r="EPA579" s="108"/>
      <c r="EPB579" s="108"/>
      <c r="EPC579" s="108"/>
      <c r="EPD579" s="108"/>
      <c r="EPE579" s="108"/>
      <c r="EPF579" s="108"/>
      <c r="EPG579" s="108"/>
      <c r="EPH579" s="108"/>
      <c r="EPI579" s="108"/>
      <c r="EPJ579" s="108"/>
      <c r="EPK579" s="108"/>
      <c r="EPL579" s="108"/>
      <c r="EPM579" s="108"/>
      <c r="EPN579" s="108"/>
      <c r="EPO579" s="108"/>
      <c r="EPP579" s="108"/>
      <c r="EPQ579" s="108"/>
      <c r="EPR579" s="108"/>
      <c r="EPS579" s="108"/>
      <c r="EPT579" s="108"/>
      <c r="EPU579" s="108"/>
      <c r="EPV579" s="108"/>
      <c r="EPW579" s="108"/>
      <c r="EPX579" s="108"/>
      <c r="EPY579" s="108"/>
      <c r="EPZ579" s="108"/>
      <c r="EQA579" s="108"/>
      <c r="EQB579" s="108"/>
      <c r="EQC579" s="108"/>
      <c r="EQD579" s="108"/>
      <c r="EQE579" s="108"/>
      <c r="EQF579" s="108"/>
      <c r="EQG579" s="108"/>
      <c r="EQH579" s="108"/>
      <c r="EQI579" s="108"/>
      <c r="EQJ579" s="108"/>
      <c r="EQK579" s="108"/>
      <c r="EQL579" s="108"/>
      <c r="EQM579" s="108"/>
      <c r="EQN579" s="108"/>
      <c r="EQO579" s="108"/>
      <c r="EQP579" s="108"/>
      <c r="EQQ579" s="108"/>
      <c r="EQR579" s="108"/>
      <c r="EQS579" s="108"/>
      <c r="EQT579" s="108"/>
      <c r="EQU579" s="108"/>
      <c r="EQV579" s="108"/>
      <c r="EQW579" s="108"/>
      <c r="EQX579" s="108"/>
      <c r="EQY579" s="108"/>
      <c r="EQZ579" s="108"/>
      <c r="ERA579" s="108"/>
      <c r="ERB579" s="108"/>
      <c r="ERC579" s="108"/>
      <c r="ERD579" s="108"/>
      <c r="ERE579" s="108"/>
      <c r="ERF579" s="108"/>
      <c r="ERG579" s="108"/>
      <c r="ERH579" s="108"/>
      <c r="ERI579" s="108"/>
      <c r="ERJ579" s="108"/>
      <c r="ERK579" s="108"/>
      <c r="ERL579" s="108"/>
      <c r="ERM579" s="108"/>
      <c r="ERN579" s="108"/>
      <c r="ERO579" s="108"/>
      <c r="ERP579" s="108"/>
      <c r="ERQ579" s="108"/>
      <c r="ERR579" s="108"/>
      <c r="ERS579" s="108"/>
      <c r="ERT579" s="108"/>
      <c r="ERU579" s="108"/>
      <c r="ERV579" s="108"/>
      <c r="ERW579" s="108"/>
      <c r="ERX579" s="108"/>
      <c r="ERY579" s="108"/>
      <c r="ERZ579" s="108"/>
      <c r="ESA579" s="108"/>
      <c r="ESB579" s="108"/>
      <c r="ESC579" s="108"/>
      <c r="ESD579" s="108"/>
      <c r="ESE579" s="108"/>
      <c r="ESF579" s="108"/>
      <c r="ESG579" s="108"/>
      <c r="ESH579" s="108"/>
      <c r="ESI579" s="108"/>
      <c r="ESJ579" s="108"/>
      <c r="ESK579" s="108"/>
      <c r="ESL579" s="108"/>
      <c r="ESM579" s="108"/>
      <c r="ESN579" s="108"/>
      <c r="ESO579" s="108"/>
      <c r="ESP579" s="108"/>
      <c r="ESQ579" s="108"/>
      <c r="ESR579" s="108"/>
      <c r="ESS579" s="108"/>
      <c r="EST579" s="108"/>
      <c r="ESU579" s="108"/>
      <c r="ESV579" s="108"/>
      <c r="ESW579" s="108"/>
      <c r="ESX579" s="108"/>
      <c r="ESY579" s="108"/>
      <c r="ESZ579" s="108"/>
      <c r="ETA579" s="108"/>
      <c r="ETB579" s="108"/>
      <c r="ETC579" s="108"/>
      <c r="ETD579" s="108"/>
      <c r="ETE579" s="108"/>
      <c r="ETF579" s="108"/>
      <c r="ETG579" s="108"/>
      <c r="ETH579" s="108"/>
      <c r="ETI579" s="108"/>
      <c r="ETJ579" s="108"/>
      <c r="ETK579" s="108"/>
      <c r="ETL579" s="108"/>
      <c r="ETM579" s="108"/>
      <c r="ETN579" s="108"/>
      <c r="ETO579" s="108"/>
      <c r="ETP579" s="108"/>
      <c r="ETQ579" s="108"/>
      <c r="ETR579" s="108"/>
      <c r="ETS579" s="108"/>
      <c r="ETT579" s="108"/>
      <c r="ETU579" s="108"/>
      <c r="ETV579" s="108"/>
      <c r="ETW579" s="108"/>
      <c r="ETX579" s="108"/>
      <c r="ETY579" s="108"/>
      <c r="ETZ579" s="108"/>
      <c r="EUA579" s="108"/>
      <c r="EUB579" s="108"/>
      <c r="EUC579" s="108"/>
      <c r="EUD579" s="108"/>
      <c r="EUE579" s="108"/>
      <c r="EUF579" s="108"/>
      <c r="EUG579" s="108"/>
      <c r="EUH579" s="108"/>
      <c r="EUI579" s="108"/>
      <c r="EUJ579" s="108"/>
      <c r="EUK579" s="108"/>
      <c r="EUL579" s="108"/>
      <c r="EUM579" s="108"/>
      <c r="EUN579" s="108"/>
      <c r="EUO579" s="108"/>
      <c r="EUP579" s="108"/>
      <c r="EUQ579" s="108"/>
      <c r="EUR579" s="108"/>
      <c r="EUS579" s="108"/>
      <c r="EUT579" s="108"/>
      <c r="EUU579" s="108"/>
      <c r="EUV579" s="108"/>
      <c r="EUW579" s="108"/>
      <c r="EUX579" s="108"/>
      <c r="EUY579" s="108"/>
      <c r="EUZ579" s="108"/>
      <c r="EVA579" s="108"/>
      <c r="EVB579" s="108"/>
      <c r="EVC579" s="108"/>
      <c r="EVD579" s="108"/>
      <c r="EVE579" s="108"/>
      <c r="EVF579" s="108"/>
      <c r="EVG579" s="108"/>
      <c r="EVH579" s="108"/>
      <c r="EVI579" s="108"/>
      <c r="EVJ579" s="108"/>
      <c r="EVK579" s="108"/>
      <c r="EVL579" s="108"/>
      <c r="EVM579" s="108"/>
      <c r="EVN579" s="108"/>
      <c r="EVO579" s="108"/>
      <c r="EVP579" s="108"/>
      <c r="EVQ579" s="108"/>
      <c r="EVR579" s="108"/>
      <c r="EVS579" s="108"/>
      <c r="EVT579" s="108"/>
      <c r="EVU579" s="108"/>
      <c r="EVV579" s="108"/>
      <c r="EVW579" s="108"/>
      <c r="EVX579" s="108"/>
      <c r="EVY579" s="108"/>
      <c r="EVZ579" s="108"/>
      <c r="EWA579" s="108"/>
      <c r="EWB579" s="108"/>
      <c r="EWC579" s="108"/>
      <c r="EWD579" s="108"/>
      <c r="EWE579" s="108"/>
      <c r="EWF579" s="108"/>
      <c r="EWG579" s="108"/>
      <c r="EWH579" s="108"/>
      <c r="EWI579" s="108"/>
      <c r="EWJ579" s="108"/>
      <c r="EWK579" s="108"/>
      <c r="EWL579" s="108"/>
      <c r="EWM579" s="108"/>
      <c r="EWN579" s="108"/>
      <c r="EWO579" s="108"/>
      <c r="EWP579" s="108"/>
      <c r="EWQ579" s="108"/>
      <c r="EWR579" s="108"/>
      <c r="EWS579" s="108"/>
      <c r="EWT579" s="108"/>
      <c r="EWU579" s="108"/>
      <c r="EWV579" s="108"/>
      <c r="EWW579" s="108"/>
      <c r="EWX579" s="108"/>
      <c r="EWY579" s="108"/>
      <c r="EWZ579" s="108"/>
      <c r="EXA579" s="108"/>
      <c r="EXB579" s="108"/>
      <c r="EXC579" s="108"/>
      <c r="EXD579" s="108"/>
      <c r="EXE579" s="108"/>
      <c r="EXF579" s="108"/>
      <c r="EXG579" s="108"/>
      <c r="EXH579" s="108"/>
      <c r="EXI579" s="108"/>
      <c r="EXJ579" s="108"/>
      <c r="EXK579" s="108"/>
      <c r="EXL579" s="108"/>
      <c r="EXM579" s="108"/>
      <c r="EXN579" s="108"/>
      <c r="EXO579" s="108"/>
      <c r="EXP579" s="108"/>
      <c r="EXQ579" s="108"/>
      <c r="EXR579" s="108"/>
      <c r="EXS579" s="108"/>
      <c r="EXT579" s="108"/>
      <c r="EXU579" s="108"/>
      <c r="EXV579" s="108"/>
      <c r="EXW579" s="108"/>
      <c r="EXX579" s="108"/>
      <c r="EXY579" s="108"/>
      <c r="EXZ579" s="108"/>
      <c r="EYA579" s="108"/>
      <c r="EYB579" s="108"/>
      <c r="EYC579" s="108"/>
      <c r="EYD579" s="108"/>
      <c r="EYE579" s="108"/>
      <c r="EYF579" s="108"/>
      <c r="EYG579" s="108"/>
      <c r="EYH579" s="108"/>
      <c r="EYI579" s="108"/>
      <c r="EYJ579" s="108"/>
      <c r="EYK579" s="108"/>
      <c r="EYL579" s="108"/>
      <c r="EYM579" s="108"/>
      <c r="EYN579" s="108"/>
      <c r="EYO579" s="108"/>
      <c r="EYP579" s="108"/>
      <c r="EYQ579" s="108"/>
      <c r="EYR579" s="108"/>
      <c r="EYS579" s="108"/>
      <c r="EYT579" s="108"/>
      <c r="EYU579" s="108"/>
      <c r="EYV579" s="108"/>
      <c r="EYW579" s="108"/>
      <c r="EYX579" s="108"/>
      <c r="EYY579" s="108"/>
      <c r="EYZ579" s="108"/>
      <c r="EZA579" s="108"/>
      <c r="EZB579" s="108"/>
      <c r="EZC579" s="108"/>
      <c r="EZD579" s="108"/>
      <c r="EZE579" s="108"/>
      <c r="EZF579" s="108"/>
      <c r="EZG579" s="108"/>
      <c r="EZH579" s="108"/>
      <c r="EZI579" s="108"/>
      <c r="EZJ579" s="108"/>
      <c r="EZK579" s="108"/>
      <c r="EZL579" s="108"/>
      <c r="EZM579" s="108"/>
      <c r="EZN579" s="108"/>
      <c r="EZO579" s="108"/>
      <c r="EZP579" s="108"/>
      <c r="EZQ579" s="108"/>
      <c r="EZR579" s="108"/>
      <c r="EZS579" s="108"/>
      <c r="EZT579" s="108"/>
      <c r="EZU579" s="108"/>
      <c r="EZV579" s="108"/>
      <c r="EZW579" s="108"/>
      <c r="EZX579" s="108"/>
      <c r="EZY579" s="108"/>
      <c r="EZZ579" s="108"/>
      <c r="FAA579" s="108"/>
      <c r="FAB579" s="108"/>
      <c r="FAC579" s="108"/>
      <c r="FAD579" s="108"/>
      <c r="FAE579" s="108"/>
      <c r="FAF579" s="108"/>
      <c r="FAG579" s="108"/>
      <c r="FAH579" s="108"/>
      <c r="FAI579" s="108"/>
      <c r="FAJ579" s="108"/>
      <c r="FAK579" s="108"/>
      <c r="FAL579" s="108"/>
      <c r="FAM579" s="108"/>
      <c r="FAN579" s="108"/>
      <c r="FAO579" s="108"/>
      <c r="FAP579" s="108"/>
      <c r="FAQ579" s="108"/>
      <c r="FAR579" s="108"/>
      <c r="FAS579" s="108"/>
      <c r="FAT579" s="108"/>
      <c r="FAU579" s="108"/>
      <c r="FAV579" s="108"/>
      <c r="FAW579" s="108"/>
      <c r="FAX579" s="108"/>
      <c r="FAY579" s="108"/>
      <c r="FAZ579" s="108"/>
      <c r="FBA579" s="108"/>
      <c r="FBB579" s="108"/>
      <c r="FBC579" s="108"/>
      <c r="FBD579" s="108"/>
      <c r="FBE579" s="108"/>
      <c r="FBF579" s="108"/>
      <c r="FBG579" s="108"/>
      <c r="FBH579" s="108"/>
      <c r="FBI579" s="108"/>
      <c r="FBJ579" s="108"/>
      <c r="FBK579" s="108"/>
      <c r="FBL579" s="108"/>
      <c r="FBM579" s="108"/>
      <c r="FBN579" s="108"/>
      <c r="FBO579" s="108"/>
      <c r="FBP579" s="108"/>
      <c r="FBQ579" s="108"/>
      <c r="FBR579" s="108"/>
      <c r="FBS579" s="108"/>
      <c r="FBT579" s="108"/>
      <c r="FBU579" s="108"/>
      <c r="FBV579" s="108"/>
      <c r="FBW579" s="108"/>
      <c r="FBX579" s="108"/>
      <c r="FBY579" s="108"/>
      <c r="FBZ579" s="108"/>
      <c r="FCA579" s="108"/>
      <c r="FCB579" s="108"/>
      <c r="FCC579" s="108"/>
      <c r="FCD579" s="108"/>
      <c r="FCE579" s="108"/>
      <c r="FCF579" s="108"/>
      <c r="FCG579" s="108"/>
      <c r="FCH579" s="108"/>
      <c r="FCI579" s="108"/>
      <c r="FCJ579" s="108"/>
      <c r="FCK579" s="108"/>
      <c r="FCL579" s="108"/>
      <c r="FCM579" s="108"/>
      <c r="FCN579" s="108"/>
      <c r="FCO579" s="108"/>
      <c r="FCP579" s="108"/>
      <c r="FCQ579" s="108"/>
      <c r="FCR579" s="108"/>
      <c r="FCS579" s="108"/>
      <c r="FCT579" s="108"/>
      <c r="FCU579" s="108"/>
      <c r="FCV579" s="108"/>
      <c r="FCW579" s="108"/>
      <c r="FCX579" s="108"/>
      <c r="FCY579" s="108"/>
      <c r="FCZ579" s="108"/>
      <c r="FDA579" s="108"/>
      <c r="FDB579" s="108"/>
      <c r="FDC579" s="108"/>
      <c r="FDD579" s="108"/>
      <c r="FDE579" s="108"/>
      <c r="FDF579" s="108"/>
      <c r="FDG579" s="108"/>
      <c r="FDH579" s="108"/>
      <c r="FDI579" s="108"/>
      <c r="FDJ579" s="108"/>
      <c r="FDK579" s="108"/>
      <c r="FDL579" s="108"/>
      <c r="FDM579" s="108"/>
      <c r="FDN579" s="108"/>
      <c r="FDO579" s="108"/>
      <c r="FDP579" s="108"/>
      <c r="FDQ579" s="108"/>
      <c r="FDR579" s="108"/>
      <c r="FDS579" s="108"/>
      <c r="FDT579" s="108"/>
      <c r="FDU579" s="108"/>
      <c r="FDV579" s="108"/>
      <c r="FDW579" s="108"/>
      <c r="FDX579" s="108"/>
      <c r="FDY579" s="108"/>
      <c r="FDZ579" s="108"/>
      <c r="FEA579" s="108"/>
      <c r="FEB579" s="108"/>
      <c r="FEC579" s="108"/>
      <c r="FED579" s="108"/>
      <c r="FEE579" s="108"/>
      <c r="FEF579" s="108"/>
      <c r="FEG579" s="108"/>
      <c r="FEH579" s="108"/>
      <c r="FEI579" s="108"/>
      <c r="FEJ579" s="108"/>
      <c r="FEK579" s="108"/>
      <c r="FEL579" s="108"/>
      <c r="FEM579" s="108"/>
      <c r="FEN579" s="108"/>
      <c r="FEO579" s="108"/>
      <c r="FEP579" s="108"/>
      <c r="FEQ579" s="108"/>
      <c r="FER579" s="108"/>
      <c r="FES579" s="108"/>
      <c r="FET579" s="108"/>
      <c r="FEU579" s="108"/>
      <c r="FEV579" s="108"/>
      <c r="FEW579" s="108"/>
      <c r="FEX579" s="108"/>
      <c r="FEY579" s="108"/>
      <c r="FEZ579" s="108"/>
      <c r="FFA579" s="108"/>
      <c r="FFB579" s="108"/>
      <c r="FFC579" s="108"/>
      <c r="FFD579" s="108"/>
      <c r="FFE579" s="108"/>
      <c r="FFF579" s="108"/>
      <c r="FFG579" s="108"/>
      <c r="FFH579" s="108"/>
      <c r="FFI579" s="108"/>
      <c r="FFJ579" s="108"/>
      <c r="FFK579" s="108"/>
      <c r="FFL579" s="108"/>
      <c r="FFM579" s="108"/>
      <c r="FFN579" s="108"/>
      <c r="FFO579" s="108"/>
      <c r="FFP579" s="108"/>
      <c r="FFQ579" s="108"/>
      <c r="FFR579" s="108"/>
      <c r="FFS579" s="108"/>
      <c r="FFT579" s="108"/>
      <c r="FFU579" s="108"/>
      <c r="FFV579" s="108"/>
      <c r="FFW579" s="108"/>
      <c r="FFX579" s="108"/>
      <c r="FFY579" s="108"/>
      <c r="FFZ579" s="108"/>
      <c r="FGA579" s="108"/>
      <c r="FGB579" s="108"/>
      <c r="FGC579" s="108"/>
      <c r="FGD579" s="108"/>
      <c r="FGE579" s="108"/>
      <c r="FGF579" s="108"/>
      <c r="FGG579" s="108"/>
      <c r="FGH579" s="108"/>
      <c r="FGI579" s="108"/>
      <c r="FGJ579" s="108"/>
      <c r="FGK579" s="108"/>
      <c r="FGL579" s="108"/>
      <c r="FGM579" s="108"/>
      <c r="FGN579" s="108"/>
      <c r="FGO579" s="108"/>
      <c r="FGP579" s="108"/>
      <c r="FGQ579" s="108"/>
      <c r="FGR579" s="108"/>
      <c r="FGS579" s="108"/>
      <c r="FGT579" s="108"/>
      <c r="FGU579" s="108"/>
      <c r="FGV579" s="108"/>
      <c r="FGW579" s="108"/>
      <c r="FGX579" s="108"/>
      <c r="FGY579" s="108"/>
      <c r="FGZ579" s="108"/>
      <c r="FHA579" s="108"/>
      <c r="FHB579" s="108"/>
      <c r="FHC579" s="108"/>
      <c r="FHD579" s="108"/>
      <c r="FHE579" s="108"/>
      <c r="FHF579" s="108"/>
      <c r="FHG579" s="108"/>
      <c r="FHH579" s="108"/>
      <c r="FHI579" s="108"/>
      <c r="FHJ579" s="108"/>
      <c r="FHK579" s="108"/>
      <c r="FHL579" s="108"/>
      <c r="FHM579" s="108"/>
      <c r="FHN579" s="108"/>
      <c r="FHO579" s="108"/>
      <c r="FHP579" s="108"/>
      <c r="FHQ579" s="108"/>
      <c r="FHR579" s="108"/>
      <c r="FHS579" s="108"/>
      <c r="FHT579" s="108"/>
      <c r="FHU579" s="108"/>
      <c r="FHV579" s="108"/>
      <c r="FHW579" s="108"/>
      <c r="FHX579" s="108"/>
      <c r="FHY579" s="108"/>
      <c r="FHZ579" s="108"/>
      <c r="FIA579" s="108"/>
      <c r="FIB579" s="108"/>
      <c r="FIC579" s="108"/>
      <c r="FID579" s="108"/>
      <c r="FIE579" s="108"/>
      <c r="FIF579" s="108"/>
      <c r="FIG579" s="108"/>
      <c r="FIH579" s="108"/>
      <c r="FII579" s="108"/>
      <c r="FIJ579" s="108"/>
      <c r="FIK579" s="108"/>
      <c r="FIL579" s="108"/>
      <c r="FIM579" s="108"/>
      <c r="FIN579" s="108"/>
      <c r="FIO579" s="108"/>
      <c r="FIP579" s="108"/>
      <c r="FIQ579" s="108"/>
      <c r="FIR579" s="108"/>
      <c r="FIS579" s="108"/>
      <c r="FIT579" s="108"/>
      <c r="FIU579" s="108"/>
      <c r="FIV579" s="108"/>
      <c r="FIW579" s="108"/>
      <c r="FIX579" s="108"/>
      <c r="FIY579" s="108"/>
      <c r="FIZ579" s="108"/>
      <c r="FJA579" s="108"/>
      <c r="FJB579" s="108"/>
      <c r="FJC579" s="108"/>
      <c r="FJD579" s="108"/>
      <c r="FJE579" s="108"/>
      <c r="FJF579" s="108"/>
      <c r="FJG579" s="108"/>
      <c r="FJH579" s="108"/>
      <c r="FJI579" s="108"/>
      <c r="FJJ579" s="108"/>
      <c r="FJK579" s="108"/>
      <c r="FJL579" s="108"/>
      <c r="FJM579" s="108"/>
      <c r="FJN579" s="108"/>
      <c r="FJO579" s="108"/>
      <c r="FJP579" s="108"/>
      <c r="FJQ579" s="108"/>
      <c r="FJR579" s="108"/>
      <c r="FJS579" s="108"/>
      <c r="FJT579" s="108"/>
      <c r="FJU579" s="108"/>
      <c r="FJV579" s="108"/>
      <c r="FJW579" s="108"/>
      <c r="FJX579" s="108"/>
      <c r="FJY579" s="108"/>
      <c r="FJZ579" s="108"/>
      <c r="FKA579" s="108"/>
      <c r="FKB579" s="108"/>
      <c r="FKC579" s="108"/>
      <c r="FKD579" s="108"/>
      <c r="FKE579" s="108"/>
      <c r="FKF579" s="108"/>
      <c r="FKG579" s="108"/>
      <c r="FKH579" s="108"/>
      <c r="FKI579" s="108"/>
      <c r="FKJ579" s="108"/>
      <c r="FKK579" s="108"/>
      <c r="FKL579" s="108"/>
      <c r="FKM579" s="108"/>
      <c r="FKN579" s="108"/>
      <c r="FKO579" s="108"/>
      <c r="FKP579" s="108"/>
      <c r="FKQ579" s="108"/>
      <c r="FKR579" s="108"/>
      <c r="FKS579" s="108"/>
      <c r="FKT579" s="108"/>
      <c r="FKU579" s="108"/>
      <c r="FKV579" s="108"/>
      <c r="FKW579" s="108"/>
      <c r="FKX579" s="108"/>
      <c r="FKY579" s="108"/>
      <c r="FKZ579" s="108"/>
      <c r="FLA579" s="108"/>
      <c r="FLB579" s="108"/>
      <c r="FLC579" s="108"/>
      <c r="FLD579" s="108"/>
      <c r="FLE579" s="108"/>
      <c r="FLF579" s="108"/>
      <c r="FLG579" s="108"/>
      <c r="FLH579" s="108"/>
      <c r="FLI579" s="108"/>
      <c r="FLJ579" s="108"/>
      <c r="FLK579" s="108"/>
      <c r="FLL579" s="108"/>
      <c r="FLM579" s="108"/>
      <c r="FLN579" s="108"/>
      <c r="FLO579" s="108"/>
      <c r="FLP579" s="108"/>
      <c r="FLQ579" s="108"/>
      <c r="FLR579" s="108"/>
      <c r="FLS579" s="108"/>
      <c r="FLT579" s="108"/>
      <c r="FLU579" s="108"/>
      <c r="FLV579" s="108"/>
      <c r="FLW579" s="108"/>
      <c r="FLX579" s="108"/>
      <c r="FLY579" s="108"/>
      <c r="FLZ579" s="108"/>
      <c r="FMA579" s="108"/>
      <c r="FMB579" s="108"/>
      <c r="FMC579" s="108"/>
      <c r="FMD579" s="108"/>
      <c r="FME579" s="108"/>
      <c r="FMF579" s="108"/>
      <c r="FMG579" s="108"/>
      <c r="FMH579" s="108"/>
      <c r="FMI579" s="108"/>
      <c r="FMJ579" s="108"/>
      <c r="FMK579" s="108"/>
      <c r="FML579" s="108"/>
      <c r="FMM579" s="108"/>
      <c r="FMN579" s="108"/>
      <c r="FMO579" s="108"/>
      <c r="FMP579" s="108"/>
      <c r="FMQ579" s="108"/>
      <c r="FMR579" s="108"/>
      <c r="FMS579" s="108"/>
      <c r="FMT579" s="108"/>
      <c r="FMU579" s="108"/>
      <c r="FMV579" s="108"/>
      <c r="FMW579" s="108"/>
      <c r="FMX579" s="108"/>
      <c r="FMY579" s="108"/>
      <c r="FMZ579" s="108"/>
      <c r="FNA579" s="108"/>
      <c r="FNB579" s="108"/>
      <c r="FNC579" s="108"/>
      <c r="FND579" s="108"/>
      <c r="FNE579" s="108"/>
      <c r="FNF579" s="108"/>
      <c r="FNG579" s="108"/>
      <c r="FNH579" s="108"/>
      <c r="FNI579" s="108"/>
      <c r="FNJ579" s="108"/>
      <c r="FNK579" s="108"/>
      <c r="FNL579" s="108"/>
      <c r="FNM579" s="108"/>
      <c r="FNN579" s="108"/>
      <c r="FNO579" s="108"/>
      <c r="FNP579" s="108"/>
      <c r="FNQ579" s="108"/>
      <c r="FNR579" s="108"/>
      <c r="FNS579" s="108"/>
      <c r="FNT579" s="108"/>
      <c r="FNU579" s="108"/>
      <c r="FNV579" s="108"/>
      <c r="FNW579" s="108"/>
      <c r="FNX579" s="108"/>
      <c r="FNY579" s="108"/>
      <c r="FNZ579" s="108"/>
      <c r="FOA579" s="108"/>
      <c r="FOB579" s="108"/>
      <c r="FOC579" s="108"/>
      <c r="FOD579" s="108"/>
      <c r="FOE579" s="108"/>
      <c r="FOF579" s="108"/>
      <c r="FOG579" s="108"/>
      <c r="FOH579" s="108"/>
      <c r="FOI579" s="108"/>
      <c r="FOJ579" s="108"/>
      <c r="FOK579" s="108"/>
      <c r="FOL579" s="108"/>
      <c r="FOM579" s="108"/>
      <c r="FON579" s="108"/>
      <c r="FOO579" s="108"/>
      <c r="FOP579" s="108"/>
      <c r="FOQ579" s="108"/>
      <c r="FOR579" s="108"/>
      <c r="FOS579" s="108"/>
      <c r="FOT579" s="108"/>
      <c r="FOU579" s="108"/>
      <c r="FOV579" s="108"/>
      <c r="FOW579" s="108"/>
      <c r="FOX579" s="108"/>
      <c r="FOY579" s="108"/>
      <c r="FOZ579" s="108"/>
      <c r="FPA579" s="108"/>
      <c r="FPB579" s="108"/>
      <c r="FPC579" s="108"/>
      <c r="FPD579" s="108"/>
      <c r="FPE579" s="108"/>
      <c r="FPF579" s="108"/>
      <c r="FPG579" s="108"/>
      <c r="FPH579" s="108"/>
      <c r="FPI579" s="108"/>
      <c r="FPJ579" s="108"/>
      <c r="FPK579" s="108"/>
      <c r="FPL579" s="108"/>
      <c r="FPM579" s="108"/>
      <c r="FPN579" s="108"/>
      <c r="FPO579" s="108"/>
      <c r="FPP579" s="108"/>
      <c r="FPQ579" s="108"/>
      <c r="FPR579" s="108"/>
      <c r="FPS579" s="108"/>
      <c r="FPT579" s="108"/>
      <c r="FPU579" s="108"/>
      <c r="FPV579" s="108"/>
      <c r="FPW579" s="108"/>
      <c r="FPX579" s="108"/>
      <c r="FPY579" s="108"/>
      <c r="FPZ579" s="108"/>
      <c r="FQA579" s="108"/>
      <c r="FQB579" s="108"/>
      <c r="FQC579" s="108"/>
      <c r="FQD579" s="108"/>
      <c r="FQE579" s="108"/>
      <c r="FQF579" s="108"/>
      <c r="FQG579" s="108"/>
      <c r="FQH579" s="108"/>
      <c r="FQI579" s="108"/>
      <c r="FQJ579" s="108"/>
      <c r="FQK579" s="108"/>
      <c r="FQL579" s="108"/>
      <c r="FQM579" s="108"/>
      <c r="FQN579" s="108"/>
      <c r="FQO579" s="108"/>
      <c r="FQP579" s="108"/>
      <c r="FQQ579" s="108"/>
      <c r="FQR579" s="108"/>
      <c r="FQS579" s="108"/>
      <c r="FQT579" s="108"/>
      <c r="FQU579" s="108"/>
      <c r="FQV579" s="108"/>
      <c r="FQW579" s="108"/>
      <c r="FQX579" s="108"/>
      <c r="FQY579" s="108"/>
      <c r="FQZ579" s="108"/>
      <c r="FRA579" s="108"/>
      <c r="FRB579" s="108"/>
      <c r="FRC579" s="108"/>
      <c r="FRD579" s="108"/>
      <c r="FRE579" s="108"/>
      <c r="FRF579" s="108"/>
      <c r="FRG579" s="108"/>
      <c r="FRH579" s="108"/>
      <c r="FRI579" s="108"/>
      <c r="FRJ579" s="108"/>
      <c r="FRK579" s="108"/>
      <c r="FRL579" s="108"/>
      <c r="FRM579" s="108"/>
      <c r="FRN579" s="108"/>
      <c r="FRO579" s="108"/>
      <c r="FRP579" s="108"/>
      <c r="FRQ579" s="108"/>
      <c r="FRR579" s="108"/>
      <c r="FRS579" s="108"/>
      <c r="FRT579" s="108"/>
      <c r="FRU579" s="108"/>
      <c r="FRV579" s="108"/>
      <c r="FRW579" s="108"/>
      <c r="FRX579" s="108"/>
      <c r="FRY579" s="108"/>
      <c r="FRZ579" s="108"/>
      <c r="FSA579" s="108"/>
      <c r="FSB579" s="108"/>
      <c r="FSC579" s="108"/>
      <c r="FSD579" s="108"/>
      <c r="FSE579" s="108"/>
      <c r="FSF579" s="108"/>
      <c r="FSG579" s="108"/>
      <c r="FSH579" s="108"/>
      <c r="FSI579" s="108"/>
      <c r="FSJ579" s="108"/>
      <c r="FSK579" s="108"/>
      <c r="FSL579" s="108"/>
      <c r="FSM579" s="108"/>
      <c r="FSN579" s="108"/>
      <c r="FSO579" s="108"/>
      <c r="FSP579" s="108"/>
      <c r="FSQ579" s="108"/>
      <c r="FSR579" s="108"/>
      <c r="FSS579" s="108"/>
      <c r="FST579" s="108"/>
      <c r="FSU579" s="108"/>
      <c r="FSV579" s="108"/>
      <c r="FSW579" s="108"/>
      <c r="FSX579" s="108"/>
      <c r="FSY579" s="108"/>
      <c r="FSZ579" s="108"/>
      <c r="FTA579" s="108"/>
      <c r="FTB579" s="108"/>
      <c r="FTC579" s="108"/>
      <c r="FTD579" s="108"/>
      <c r="FTE579" s="108"/>
      <c r="FTF579" s="108"/>
      <c r="FTG579" s="108"/>
      <c r="FTH579" s="108"/>
      <c r="FTI579" s="108"/>
      <c r="FTJ579" s="108"/>
      <c r="FTK579" s="108"/>
      <c r="FTL579" s="108"/>
      <c r="FTM579" s="108"/>
      <c r="FTN579" s="108"/>
      <c r="FTO579" s="108"/>
      <c r="FTP579" s="108"/>
      <c r="FTQ579" s="108"/>
      <c r="FTR579" s="108"/>
      <c r="FTS579" s="108"/>
      <c r="FTT579" s="108"/>
      <c r="FTU579" s="108"/>
      <c r="FTV579" s="108"/>
      <c r="FTW579" s="108"/>
      <c r="FTX579" s="108"/>
      <c r="FTY579" s="108"/>
      <c r="FTZ579" s="108"/>
      <c r="FUA579" s="108"/>
      <c r="FUB579" s="108"/>
      <c r="FUC579" s="108"/>
      <c r="FUD579" s="108"/>
      <c r="FUE579" s="108"/>
      <c r="FUF579" s="108"/>
      <c r="FUG579" s="108"/>
      <c r="FUH579" s="108"/>
      <c r="FUI579" s="108"/>
      <c r="FUJ579" s="108"/>
      <c r="FUK579" s="108"/>
      <c r="FUL579" s="108"/>
      <c r="FUM579" s="108"/>
      <c r="FUN579" s="108"/>
      <c r="FUO579" s="108"/>
      <c r="FUP579" s="108"/>
      <c r="FUQ579" s="108"/>
      <c r="FUR579" s="108"/>
      <c r="FUS579" s="108"/>
      <c r="FUT579" s="108"/>
      <c r="FUU579" s="108"/>
      <c r="FUV579" s="108"/>
      <c r="FUW579" s="108"/>
      <c r="FUX579" s="108"/>
      <c r="FUY579" s="108"/>
      <c r="FUZ579" s="108"/>
      <c r="FVA579" s="108"/>
      <c r="FVB579" s="108"/>
      <c r="FVC579" s="108"/>
      <c r="FVD579" s="108"/>
      <c r="FVE579" s="108"/>
      <c r="FVF579" s="108"/>
      <c r="FVG579" s="108"/>
      <c r="FVH579" s="108"/>
      <c r="FVI579" s="108"/>
      <c r="FVJ579" s="108"/>
      <c r="FVK579" s="108"/>
      <c r="FVL579" s="108"/>
      <c r="FVM579" s="108"/>
      <c r="FVN579" s="108"/>
      <c r="FVO579" s="108"/>
      <c r="FVP579" s="108"/>
      <c r="FVQ579" s="108"/>
      <c r="FVR579" s="108"/>
      <c r="FVS579" s="108"/>
      <c r="FVT579" s="108"/>
      <c r="FVU579" s="108"/>
      <c r="FVV579" s="108"/>
      <c r="FVW579" s="108"/>
      <c r="FVX579" s="108"/>
      <c r="FVY579" s="108"/>
      <c r="FVZ579" s="108"/>
      <c r="FWA579" s="108"/>
      <c r="FWB579" s="108"/>
      <c r="FWC579" s="108"/>
      <c r="FWD579" s="108"/>
      <c r="FWE579" s="108"/>
      <c r="FWF579" s="108"/>
      <c r="FWG579" s="108"/>
      <c r="FWH579" s="108"/>
      <c r="FWI579" s="108"/>
      <c r="FWJ579" s="108"/>
      <c r="FWK579" s="108"/>
      <c r="FWL579" s="108"/>
      <c r="FWM579" s="108"/>
      <c r="FWN579" s="108"/>
      <c r="FWO579" s="108"/>
      <c r="FWP579" s="108"/>
      <c r="FWQ579" s="108"/>
      <c r="FWR579" s="108"/>
      <c r="FWS579" s="108"/>
      <c r="FWT579" s="108"/>
      <c r="FWU579" s="108"/>
      <c r="FWV579" s="108"/>
      <c r="FWW579" s="108"/>
      <c r="FWX579" s="108"/>
      <c r="FWY579" s="108"/>
      <c r="FWZ579" s="108"/>
      <c r="FXA579" s="108"/>
      <c r="FXB579" s="108"/>
      <c r="FXC579" s="108"/>
      <c r="FXD579" s="108"/>
      <c r="FXE579" s="108"/>
      <c r="FXF579" s="108"/>
      <c r="FXG579" s="108"/>
      <c r="FXH579" s="108"/>
      <c r="FXI579" s="108"/>
      <c r="FXJ579" s="108"/>
      <c r="FXK579" s="108"/>
      <c r="FXL579" s="108"/>
      <c r="FXM579" s="108"/>
      <c r="FXN579" s="108"/>
      <c r="FXO579" s="108"/>
      <c r="FXP579" s="108"/>
      <c r="FXQ579" s="108"/>
      <c r="FXR579" s="108"/>
      <c r="FXS579" s="108"/>
      <c r="FXT579" s="108"/>
      <c r="FXU579" s="108"/>
      <c r="FXV579" s="108"/>
      <c r="FXW579" s="108"/>
      <c r="FXX579" s="108"/>
      <c r="FXY579" s="108"/>
      <c r="FXZ579" s="108"/>
      <c r="FYA579" s="108"/>
      <c r="FYB579" s="108"/>
      <c r="FYC579" s="108"/>
      <c r="FYD579" s="108"/>
      <c r="FYE579" s="108"/>
      <c r="FYF579" s="108"/>
      <c r="FYG579" s="108"/>
      <c r="FYH579" s="108"/>
      <c r="FYI579" s="108"/>
      <c r="FYJ579" s="108"/>
      <c r="FYK579" s="108"/>
      <c r="FYL579" s="108"/>
      <c r="FYM579" s="108"/>
      <c r="FYN579" s="108"/>
      <c r="FYO579" s="108"/>
      <c r="FYP579" s="108"/>
      <c r="FYQ579" s="108"/>
      <c r="FYR579" s="108"/>
      <c r="FYS579" s="108"/>
      <c r="FYT579" s="108"/>
      <c r="FYU579" s="108"/>
      <c r="FYV579" s="108"/>
      <c r="FYW579" s="108"/>
      <c r="FYX579" s="108"/>
      <c r="FYY579" s="108"/>
      <c r="FYZ579" s="108"/>
      <c r="FZA579" s="108"/>
      <c r="FZB579" s="108"/>
      <c r="FZC579" s="108"/>
      <c r="FZD579" s="108"/>
      <c r="FZE579" s="108"/>
      <c r="FZF579" s="108"/>
      <c r="FZG579" s="108"/>
      <c r="FZH579" s="108"/>
      <c r="FZI579" s="108"/>
      <c r="FZJ579" s="108"/>
      <c r="FZK579" s="108"/>
      <c r="FZL579" s="108"/>
      <c r="FZM579" s="108"/>
      <c r="FZN579" s="108"/>
      <c r="FZO579" s="108"/>
      <c r="FZP579" s="108"/>
      <c r="FZQ579" s="108"/>
      <c r="FZR579" s="108"/>
      <c r="FZS579" s="108"/>
      <c r="FZT579" s="108"/>
      <c r="FZU579" s="108"/>
      <c r="FZV579" s="108"/>
      <c r="FZW579" s="108"/>
      <c r="FZX579" s="108"/>
      <c r="FZY579" s="108"/>
      <c r="FZZ579" s="108"/>
      <c r="GAA579" s="108"/>
      <c r="GAB579" s="108"/>
      <c r="GAC579" s="108"/>
      <c r="GAD579" s="108"/>
      <c r="GAE579" s="108"/>
      <c r="GAF579" s="108"/>
      <c r="GAG579" s="108"/>
      <c r="GAH579" s="108"/>
      <c r="GAI579" s="108"/>
      <c r="GAJ579" s="108"/>
      <c r="GAK579" s="108"/>
      <c r="GAL579" s="108"/>
      <c r="GAM579" s="108"/>
      <c r="GAN579" s="108"/>
      <c r="GAO579" s="108"/>
      <c r="GAP579" s="108"/>
      <c r="GAQ579" s="108"/>
      <c r="GAR579" s="108"/>
      <c r="GAS579" s="108"/>
      <c r="GAT579" s="108"/>
      <c r="GAU579" s="108"/>
      <c r="GAV579" s="108"/>
      <c r="GAW579" s="108"/>
      <c r="GAX579" s="108"/>
      <c r="GAY579" s="108"/>
      <c r="GAZ579" s="108"/>
      <c r="GBA579" s="108"/>
      <c r="GBB579" s="108"/>
      <c r="GBC579" s="108"/>
      <c r="GBD579" s="108"/>
      <c r="GBE579" s="108"/>
      <c r="GBF579" s="108"/>
      <c r="GBG579" s="108"/>
      <c r="GBH579" s="108"/>
      <c r="GBI579" s="108"/>
      <c r="GBJ579" s="108"/>
      <c r="GBK579" s="108"/>
      <c r="GBL579" s="108"/>
      <c r="GBM579" s="108"/>
      <c r="GBN579" s="108"/>
      <c r="GBO579" s="108"/>
      <c r="GBP579" s="108"/>
      <c r="GBQ579" s="108"/>
      <c r="GBR579" s="108"/>
      <c r="GBS579" s="108"/>
      <c r="GBT579" s="108"/>
      <c r="GBU579" s="108"/>
      <c r="GBV579" s="108"/>
      <c r="GBW579" s="108"/>
      <c r="GBX579" s="108"/>
      <c r="GBY579" s="108"/>
      <c r="GBZ579" s="108"/>
      <c r="GCA579" s="108"/>
      <c r="GCB579" s="108"/>
      <c r="GCC579" s="108"/>
      <c r="GCD579" s="108"/>
      <c r="GCE579" s="108"/>
      <c r="GCF579" s="108"/>
      <c r="GCG579" s="108"/>
      <c r="GCH579" s="108"/>
      <c r="GCI579" s="108"/>
      <c r="GCJ579" s="108"/>
      <c r="GCK579" s="108"/>
      <c r="GCL579" s="108"/>
      <c r="GCM579" s="108"/>
      <c r="GCN579" s="108"/>
      <c r="GCO579" s="108"/>
      <c r="GCP579" s="108"/>
      <c r="GCQ579" s="108"/>
      <c r="GCR579" s="108"/>
      <c r="GCS579" s="108"/>
      <c r="GCT579" s="108"/>
      <c r="GCU579" s="108"/>
      <c r="GCV579" s="108"/>
      <c r="GCW579" s="108"/>
      <c r="GCX579" s="108"/>
      <c r="GCY579" s="108"/>
      <c r="GCZ579" s="108"/>
      <c r="GDA579" s="108"/>
      <c r="GDB579" s="108"/>
      <c r="GDC579" s="108"/>
      <c r="GDD579" s="108"/>
      <c r="GDE579" s="108"/>
      <c r="GDF579" s="108"/>
      <c r="GDG579" s="108"/>
      <c r="GDH579" s="108"/>
      <c r="GDI579" s="108"/>
      <c r="GDJ579" s="108"/>
      <c r="GDK579" s="108"/>
      <c r="GDL579" s="108"/>
      <c r="GDM579" s="108"/>
      <c r="GDN579" s="108"/>
      <c r="GDO579" s="108"/>
      <c r="GDP579" s="108"/>
      <c r="GDQ579" s="108"/>
      <c r="GDR579" s="108"/>
      <c r="GDS579" s="108"/>
      <c r="GDT579" s="108"/>
      <c r="GDU579" s="108"/>
      <c r="GDV579" s="108"/>
      <c r="GDW579" s="108"/>
      <c r="GDX579" s="108"/>
      <c r="GDY579" s="108"/>
      <c r="GDZ579" s="108"/>
      <c r="GEA579" s="108"/>
      <c r="GEB579" s="108"/>
      <c r="GEC579" s="108"/>
      <c r="GED579" s="108"/>
      <c r="GEE579" s="108"/>
      <c r="GEF579" s="108"/>
      <c r="GEG579" s="108"/>
      <c r="GEH579" s="108"/>
      <c r="GEI579" s="108"/>
      <c r="GEJ579" s="108"/>
      <c r="GEK579" s="108"/>
      <c r="GEL579" s="108"/>
      <c r="GEM579" s="108"/>
      <c r="GEN579" s="108"/>
      <c r="GEO579" s="108"/>
      <c r="GEP579" s="108"/>
      <c r="GEQ579" s="108"/>
      <c r="GER579" s="108"/>
      <c r="GES579" s="108"/>
      <c r="GET579" s="108"/>
      <c r="GEU579" s="108"/>
      <c r="GEV579" s="108"/>
      <c r="GEW579" s="108"/>
      <c r="GEX579" s="108"/>
      <c r="GEY579" s="108"/>
      <c r="GEZ579" s="108"/>
      <c r="GFA579" s="108"/>
      <c r="GFB579" s="108"/>
      <c r="GFC579" s="108"/>
      <c r="GFD579" s="108"/>
      <c r="GFE579" s="108"/>
      <c r="GFF579" s="108"/>
      <c r="GFG579" s="108"/>
      <c r="GFH579" s="108"/>
      <c r="GFI579" s="108"/>
      <c r="GFJ579" s="108"/>
      <c r="GFK579" s="108"/>
      <c r="GFL579" s="108"/>
      <c r="GFM579" s="108"/>
      <c r="GFN579" s="108"/>
      <c r="GFO579" s="108"/>
      <c r="GFP579" s="108"/>
      <c r="GFQ579" s="108"/>
      <c r="GFR579" s="108"/>
      <c r="GFS579" s="108"/>
      <c r="GFT579" s="108"/>
      <c r="GFU579" s="108"/>
      <c r="GFV579" s="108"/>
      <c r="GFW579" s="108"/>
      <c r="GFX579" s="108"/>
      <c r="GFY579" s="108"/>
      <c r="GFZ579" s="108"/>
      <c r="GGA579" s="108"/>
      <c r="GGB579" s="108"/>
      <c r="GGC579" s="108"/>
      <c r="GGD579" s="108"/>
      <c r="GGE579" s="108"/>
      <c r="GGF579" s="108"/>
      <c r="GGG579" s="108"/>
      <c r="GGH579" s="108"/>
      <c r="GGI579" s="108"/>
      <c r="GGJ579" s="108"/>
      <c r="GGK579" s="108"/>
      <c r="GGL579" s="108"/>
      <c r="GGM579" s="108"/>
      <c r="GGN579" s="108"/>
      <c r="GGO579" s="108"/>
      <c r="GGP579" s="108"/>
      <c r="GGQ579" s="108"/>
      <c r="GGR579" s="108"/>
      <c r="GGS579" s="108"/>
      <c r="GGT579" s="108"/>
      <c r="GGU579" s="108"/>
      <c r="GGV579" s="108"/>
      <c r="GGW579" s="108"/>
      <c r="GGX579" s="108"/>
      <c r="GGY579" s="108"/>
      <c r="GGZ579" s="108"/>
      <c r="GHA579" s="108"/>
      <c r="GHB579" s="108"/>
      <c r="GHC579" s="108"/>
      <c r="GHD579" s="108"/>
      <c r="GHE579" s="108"/>
      <c r="GHF579" s="108"/>
      <c r="GHG579" s="108"/>
      <c r="GHH579" s="108"/>
      <c r="GHI579" s="108"/>
      <c r="GHJ579" s="108"/>
      <c r="GHK579" s="108"/>
      <c r="GHL579" s="108"/>
      <c r="GHM579" s="108"/>
      <c r="GHN579" s="108"/>
      <c r="GHO579" s="108"/>
      <c r="GHP579" s="108"/>
      <c r="GHQ579" s="108"/>
      <c r="GHR579" s="108"/>
      <c r="GHS579" s="108"/>
      <c r="GHT579" s="108"/>
      <c r="GHU579" s="108"/>
      <c r="GHV579" s="108"/>
      <c r="GHW579" s="108"/>
      <c r="GHX579" s="108"/>
      <c r="GHY579" s="108"/>
      <c r="GHZ579" s="108"/>
      <c r="GIA579" s="108"/>
      <c r="GIB579" s="108"/>
      <c r="GIC579" s="108"/>
      <c r="GID579" s="108"/>
      <c r="GIE579" s="108"/>
      <c r="GIF579" s="108"/>
      <c r="GIG579" s="108"/>
      <c r="GIH579" s="108"/>
      <c r="GII579" s="108"/>
      <c r="GIJ579" s="108"/>
      <c r="GIK579" s="108"/>
      <c r="GIL579" s="108"/>
      <c r="GIM579" s="108"/>
      <c r="GIN579" s="108"/>
      <c r="GIO579" s="108"/>
      <c r="GIP579" s="108"/>
      <c r="GIQ579" s="108"/>
      <c r="GIR579" s="108"/>
      <c r="GIS579" s="108"/>
      <c r="GIT579" s="108"/>
      <c r="GIU579" s="108"/>
      <c r="GIV579" s="108"/>
      <c r="GIW579" s="108"/>
      <c r="GIX579" s="108"/>
      <c r="GIY579" s="108"/>
      <c r="GIZ579" s="108"/>
      <c r="GJA579" s="108"/>
      <c r="GJB579" s="108"/>
      <c r="GJC579" s="108"/>
      <c r="GJD579" s="108"/>
      <c r="GJE579" s="108"/>
      <c r="GJF579" s="108"/>
      <c r="GJG579" s="108"/>
      <c r="GJH579" s="108"/>
      <c r="GJI579" s="108"/>
      <c r="GJJ579" s="108"/>
      <c r="GJK579" s="108"/>
      <c r="GJL579" s="108"/>
      <c r="GJM579" s="108"/>
      <c r="GJN579" s="108"/>
      <c r="GJO579" s="108"/>
      <c r="GJP579" s="108"/>
      <c r="GJQ579" s="108"/>
      <c r="GJR579" s="108"/>
      <c r="GJS579" s="108"/>
      <c r="GJT579" s="108"/>
      <c r="GJU579" s="108"/>
      <c r="GJV579" s="108"/>
      <c r="GJW579" s="108"/>
      <c r="GJX579" s="108"/>
      <c r="GJY579" s="108"/>
      <c r="GJZ579" s="108"/>
      <c r="GKA579" s="108"/>
      <c r="GKB579" s="108"/>
      <c r="GKC579" s="108"/>
      <c r="GKD579" s="108"/>
      <c r="GKE579" s="108"/>
      <c r="GKF579" s="108"/>
      <c r="GKG579" s="108"/>
      <c r="GKH579" s="108"/>
      <c r="GKI579" s="108"/>
      <c r="GKJ579" s="108"/>
      <c r="GKK579" s="108"/>
      <c r="GKL579" s="108"/>
      <c r="GKM579" s="108"/>
      <c r="GKN579" s="108"/>
      <c r="GKO579" s="108"/>
      <c r="GKP579" s="108"/>
      <c r="GKQ579" s="108"/>
      <c r="GKR579" s="108"/>
      <c r="GKS579" s="108"/>
      <c r="GKT579" s="108"/>
      <c r="GKU579" s="108"/>
      <c r="GKV579" s="108"/>
      <c r="GKW579" s="108"/>
      <c r="GKX579" s="108"/>
      <c r="GKY579" s="108"/>
      <c r="GKZ579" s="108"/>
      <c r="GLA579" s="108"/>
      <c r="GLB579" s="108"/>
      <c r="GLC579" s="108"/>
      <c r="GLD579" s="108"/>
      <c r="GLE579" s="108"/>
      <c r="GLF579" s="108"/>
      <c r="GLG579" s="108"/>
      <c r="GLH579" s="108"/>
      <c r="GLI579" s="108"/>
      <c r="GLJ579" s="108"/>
      <c r="GLK579" s="108"/>
      <c r="GLL579" s="108"/>
      <c r="GLM579" s="108"/>
      <c r="GLN579" s="108"/>
      <c r="GLO579" s="108"/>
      <c r="GLP579" s="108"/>
      <c r="GLQ579" s="108"/>
      <c r="GLR579" s="108"/>
      <c r="GLS579" s="108"/>
      <c r="GLT579" s="108"/>
      <c r="GLU579" s="108"/>
      <c r="GLV579" s="108"/>
      <c r="GLW579" s="108"/>
      <c r="GLX579" s="108"/>
      <c r="GLY579" s="108"/>
      <c r="GLZ579" s="108"/>
      <c r="GMA579" s="108"/>
      <c r="GMB579" s="108"/>
      <c r="GMC579" s="108"/>
      <c r="GMD579" s="108"/>
      <c r="GME579" s="108"/>
      <c r="GMF579" s="108"/>
      <c r="GMG579" s="108"/>
      <c r="GMH579" s="108"/>
      <c r="GMI579" s="108"/>
      <c r="GMJ579" s="108"/>
      <c r="GMK579" s="108"/>
      <c r="GML579" s="108"/>
      <c r="GMM579" s="108"/>
      <c r="GMN579" s="108"/>
      <c r="GMO579" s="108"/>
      <c r="GMP579" s="108"/>
      <c r="GMQ579" s="108"/>
      <c r="GMR579" s="108"/>
      <c r="GMS579" s="108"/>
      <c r="GMT579" s="108"/>
      <c r="GMU579" s="108"/>
      <c r="GMV579" s="108"/>
      <c r="GMW579" s="108"/>
      <c r="GMX579" s="108"/>
      <c r="GMY579" s="108"/>
      <c r="GMZ579" s="108"/>
      <c r="GNA579" s="108"/>
      <c r="GNB579" s="108"/>
      <c r="GNC579" s="108"/>
      <c r="GND579" s="108"/>
      <c r="GNE579" s="108"/>
      <c r="GNF579" s="108"/>
      <c r="GNG579" s="108"/>
      <c r="GNH579" s="108"/>
      <c r="GNI579" s="108"/>
      <c r="GNJ579" s="108"/>
      <c r="GNK579" s="108"/>
      <c r="GNL579" s="108"/>
      <c r="GNM579" s="108"/>
      <c r="GNN579" s="108"/>
      <c r="GNO579" s="108"/>
      <c r="GNP579" s="108"/>
      <c r="GNQ579" s="108"/>
      <c r="GNR579" s="108"/>
      <c r="GNS579" s="108"/>
      <c r="GNT579" s="108"/>
      <c r="GNU579" s="108"/>
      <c r="GNV579" s="108"/>
      <c r="GNW579" s="108"/>
      <c r="GNX579" s="108"/>
      <c r="GNY579" s="108"/>
      <c r="GNZ579" s="108"/>
      <c r="GOA579" s="108"/>
      <c r="GOB579" s="108"/>
      <c r="GOC579" s="108"/>
      <c r="GOD579" s="108"/>
      <c r="GOE579" s="108"/>
      <c r="GOF579" s="108"/>
      <c r="GOG579" s="108"/>
      <c r="GOH579" s="108"/>
      <c r="GOI579" s="108"/>
      <c r="GOJ579" s="108"/>
      <c r="GOK579" s="108"/>
      <c r="GOL579" s="108"/>
      <c r="GOM579" s="108"/>
      <c r="GON579" s="108"/>
      <c r="GOO579" s="108"/>
      <c r="GOP579" s="108"/>
      <c r="GOQ579" s="108"/>
      <c r="GOR579" s="108"/>
      <c r="GOS579" s="108"/>
      <c r="GOT579" s="108"/>
      <c r="GOU579" s="108"/>
      <c r="GOV579" s="108"/>
      <c r="GOW579" s="108"/>
      <c r="GOX579" s="108"/>
      <c r="GOY579" s="108"/>
      <c r="GOZ579" s="108"/>
      <c r="GPA579" s="108"/>
      <c r="GPB579" s="108"/>
      <c r="GPC579" s="108"/>
      <c r="GPD579" s="108"/>
      <c r="GPE579" s="108"/>
      <c r="GPF579" s="108"/>
      <c r="GPG579" s="108"/>
      <c r="GPH579" s="108"/>
      <c r="GPI579" s="108"/>
      <c r="GPJ579" s="108"/>
      <c r="GPK579" s="108"/>
      <c r="GPL579" s="108"/>
      <c r="GPM579" s="108"/>
      <c r="GPN579" s="108"/>
      <c r="GPO579" s="108"/>
      <c r="GPP579" s="108"/>
      <c r="GPQ579" s="108"/>
      <c r="GPR579" s="108"/>
      <c r="GPS579" s="108"/>
      <c r="GPT579" s="108"/>
      <c r="GPU579" s="108"/>
      <c r="GPV579" s="108"/>
      <c r="GPW579" s="108"/>
      <c r="GPX579" s="108"/>
      <c r="GPY579" s="108"/>
      <c r="GPZ579" s="108"/>
      <c r="GQA579" s="108"/>
      <c r="GQB579" s="108"/>
      <c r="GQC579" s="108"/>
      <c r="GQD579" s="108"/>
      <c r="GQE579" s="108"/>
      <c r="GQF579" s="108"/>
      <c r="GQG579" s="108"/>
      <c r="GQH579" s="108"/>
      <c r="GQI579" s="108"/>
      <c r="GQJ579" s="108"/>
      <c r="GQK579" s="108"/>
      <c r="GQL579" s="108"/>
      <c r="GQM579" s="108"/>
      <c r="GQN579" s="108"/>
      <c r="GQO579" s="108"/>
      <c r="GQP579" s="108"/>
      <c r="GQQ579" s="108"/>
      <c r="GQR579" s="108"/>
      <c r="GQS579" s="108"/>
      <c r="GQT579" s="108"/>
      <c r="GQU579" s="108"/>
      <c r="GQV579" s="108"/>
      <c r="GQW579" s="108"/>
      <c r="GQX579" s="108"/>
      <c r="GQY579" s="108"/>
      <c r="GQZ579" s="108"/>
      <c r="GRA579" s="108"/>
      <c r="GRB579" s="108"/>
      <c r="GRC579" s="108"/>
      <c r="GRD579" s="108"/>
      <c r="GRE579" s="108"/>
      <c r="GRF579" s="108"/>
      <c r="GRG579" s="108"/>
      <c r="GRH579" s="108"/>
      <c r="GRI579" s="108"/>
      <c r="GRJ579" s="108"/>
      <c r="GRK579" s="108"/>
      <c r="GRL579" s="108"/>
      <c r="GRM579" s="108"/>
      <c r="GRN579" s="108"/>
      <c r="GRO579" s="108"/>
      <c r="GRP579" s="108"/>
      <c r="GRQ579" s="108"/>
      <c r="GRR579" s="108"/>
      <c r="GRS579" s="108"/>
      <c r="GRT579" s="108"/>
      <c r="GRU579" s="108"/>
      <c r="GRV579" s="108"/>
      <c r="GRW579" s="108"/>
      <c r="GRX579" s="108"/>
      <c r="GRY579" s="108"/>
      <c r="GRZ579" s="108"/>
      <c r="GSA579" s="108"/>
      <c r="GSB579" s="108"/>
      <c r="GSC579" s="108"/>
      <c r="GSD579" s="108"/>
      <c r="GSE579" s="108"/>
      <c r="GSF579" s="108"/>
      <c r="GSG579" s="108"/>
      <c r="GSH579" s="108"/>
      <c r="GSI579" s="108"/>
      <c r="GSJ579" s="108"/>
      <c r="GSK579" s="108"/>
      <c r="GSL579" s="108"/>
      <c r="GSM579" s="108"/>
      <c r="GSN579" s="108"/>
      <c r="GSO579" s="108"/>
      <c r="GSP579" s="108"/>
      <c r="GSQ579" s="108"/>
      <c r="GSR579" s="108"/>
      <c r="GSS579" s="108"/>
      <c r="GST579" s="108"/>
      <c r="GSU579" s="108"/>
      <c r="GSV579" s="108"/>
      <c r="GSW579" s="108"/>
      <c r="GSX579" s="108"/>
      <c r="GSY579" s="108"/>
      <c r="GSZ579" s="108"/>
      <c r="GTA579" s="108"/>
      <c r="GTB579" s="108"/>
      <c r="GTC579" s="108"/>
      <c r="GTD579" s="108"/>
      <c r="GTE579" s="108"/>
      <c r="GTF579" s="108"/>
      <c r="GTG579" s="108"/>
      <c r="GTH579" s="108"/>
      <c r="GTI579" s="108"/>
      <c r="GTJ579" s="108"/>
      <c r="GTK579" s="108"/>
      <c r="GTL579" s="108"/>
      <c r="GTM579" s="108"/>
      <c r="GTN579" s="108"/>
      <c r="GTO579" s="108"/>
      <c r="GTP579" s="108"/>
      <c r="GTQ579" s="108"/>
      <c r="GTR579" s="108"/>
      <c r="GTS579" s="108"/>
      <c r="GTT579" s="108"/>
      <c r="GTU579" s="108"/>
      <c r="GTV579" s="108"/>
      <c r="GTW579" s="108"/>
      <c r="GTX579" s="108"/>
      <c r="GTY579" s="108"/>
      <c r="GTZ579" s="108"/>
      <c r="GUA579" s="108"/>
      <c r="GUB579" s="108"/>
      <c r="GUC579" s="108"/>
      <c r="GUD579" s="108"/>
      <c r="GUE579" s="108"/>
      <c r="GUF579" s="108"/>
      <c r="GUG579" s="108"/>
      <c r="GUH579" s="108"/>
      <c r="GUI579" s="108"/>
      <c r="GUJ579" s="108"/>
      <c r="GUK579" s="108"/>
      <c r="GUL579" s="108"/>
      <c r="GUM579" s="108"/>
      <c r="GUN579" s="108"/>
      <c r="GUO579" s="108"/>
      <c r="GUP579" s="108"/>
      <c r="GUQ579" s="108"/>
      <c r="GUR579" s="108"/>
      <c r="GUS579" s="108"/>
      <c r="GUT579" s="108"/>
      <c r="GUU579" s="108"/>
      <c r="GUV579" s="108"/>
      <c r="GUW579" s="108"/>
      <c r="GUX579" s="108"/>
      <c r="GUY579" s="108"/>
      <c r="GUZ579" s="108"/>
      <c r="GVA579" s="108"/>
      <c r="GVB579" s="108"/>
      <c r="GVC579" s="108"/>
      <c r="GVD579" s="108"/>
      <c r="GVE579" s="108"/>
      <c r="GVF579" s="108"/>
      <c r="GVG579" s="108"/>
      <c r="GVH579" s="108"/>
      <c r="GVI579" s="108"/>
      <c r="GVJ579" s="108"/>
      <c r="GVK579" s="108"/>
      <c r="GVL579" s="108"/>
      <c r="GVM579" s="108"/>
      <c r="GVN579" s="108"/>
      <c r="GVO579" s="108"/>
      <c r="GVP579" s="108"/>
      <c r="GVQ579" s="108"/>
      <c r="GVR579" s="108"/>
      <c r="GVS579" s="108"/>
      <c r="GVT579" s="108"/>
      <c r="GVU579" s="108"/>
      <c r="GVV579" s="108"/>
      <c r="GVW579" s="108"/>
      <c r="GVX579" s="108"/>
      <c r="GVY579" s="108"/>
      <c r="GVZ579" s="108"/>
      <c r="GWA579" s="108"/>
      <c r="GWB579" s="108"/>
      <c r="GWC579" s="108"/>
      <c r="GWD579" s="108"/>
      <c r="GWE579" s="108"/>
      <c r="GWF579" s="108"/>
      <c r="GWG579" s="108"/>
      <c r="GWH579" s="108"/>
      <c r="GWI579" s="108"/>
      <c r="GWJ579" s="108"/>
      <c r="GWK579" s="108"/>
      <c r="GWL579" s="108"/>
      <c r="GWM579" s="108"/>
      <c r="GWN579" s="108"/>
      <c r="GWO579" s="108"/>
      <c r="GWP579" s="108"/>
      <c r="GWQ579" s="108"/>
      <c r="GWR579" s="108"/>
      <c r="GWS579" s="108"/>
      <c r="GWT579" s="108"/>
      <c r="GWU579" s="108"/>
      <c r="GWV579" s="108"/>
      <c r="GWW579" s="108"/>
      <c r="GWX579" s="108"/>
      <c r="GWY579" s="108"/>
      <c r="GWZ579" s="108"/>
      <c r="GXA579" s="108"/>
      <c r="GXB579" s="108"/>
      <c r="GXC579" s="108"/>
      <c r="GXD579" s="108"/>
      <c r="GXE579" s="108"/>
      <c r="GXF579" s="108"/>
      <c r="GXG579" s="108"/>
      <c r="GXH579" s="108"/>
      <c r="GXI579" s="108"/>
      <c r="GXJ579" s="108"/>
      <c r="GXK579" s="108"/>
      <c r="GXL579" s="108"/>
      <c r="GXM579" s="108"/>
      <c r="GXN579" s="108"/>
      <c r="GXO579" s="108"/>
      <c r="GXP579" s="108"/>
      <c r="GXQ579" s="108"/>
      <c r="GXR579" s="108"/>
      <c r="GXS579" s="108"/>
      <c r="GXT579" s="108"/>
      <c r="GXU579" s="108"/>
      <c r="GXV579" s="108"/>
      <c r="GXW579" s="108"/>
      <c r="GXX579" s="108"/>
      <c r="GXY579" s="108"/>
      <c r="GXZ579" s="108"/>
      <c r="GYA579" s="108"/>
      <c r="GYB579" s="108"/>
      <c r="GYC579" s="108"/>
      <c r="GYD579" s="108"/>
      <c r="GYE579" s="108"/>
      <c r="GYF579" s="108"/>
      <c r="GYG579" s="108"/>
      <c r="GYH579" s="108"/>
      <c r="GYI579" s="108"/>
      <c r="GYJ579" s="108"/>
      <c r="GYK579" s="108"/>
      <c r="GYL579" s="108"/>
      <c r="GYM579" s="108"/>
      <c r="GYN579" s="108"/>
      <c r="GYO579" s="108"/>
      <c r="GYP579" s="108"/>
      <c r="GYQ579" s="108"/>
      <c r="GYR579" s="108"/>
      <c r="GYS579" s="108"/>
      <c r="GYT579" s="108"/>
      <c r="GYU579" s="108"/>
      <c r="GYV579" s="108"/>
      <c r="GYW579" s="108"/>
      <c r="GYX579" s="108"/>
      <c r="GYY579" s="108"/>
      <c r="GYZ579" s="108"/>
      <c r="GZA579" s="108"/>
      <c r="GZB579" s="108"/>
      <c r="GZC579" s="108"/>
      <c r="GZD579" s="108"/>
      <c r="GZE579" s="108"/>
      <c r="GZF579" s="108"/>
      <c r="GZG579" s="108"/>
      <c r="GZH579" s="108"/>
      <c r="GZI579" s="108"/>
      <c r="GZJ579" s="108"/>
      <c r="GZK579" s="108"/>
      <c r="GZL579" s="108"/>
      <c r="GZM579" s="108"/>
      <c r="GZN579" s="108"/>
      <c r="GZO579" s="108"/>
      <c r="GZP579" s="108"/>
      <c r="GZQ579" s="108"/>
      <c r="GZR579" s="108"/>
      <c r="GZS579" s="108"/>
      <c r="GZT579" s="108"/>
      <c r="GZU579" s="108"/>
      <c r="GZV579" s="108"/>
      <c r="GZW579" s="108"/>
      <c r="GZX579" s="108"/>
      <c r="GZY579" s="108"/>
      <c r="GZZ579" s="108"/>
      <c r="HAA579" s="108"/>
      <c r="HAB579" s="108"/>
      <c r="HAC579" s="108"/>
      <c r="HAD579" s="108"/>
      <c r="HAE579" s="108"/>
      <c r="HAF579" s="108"/>
      <c r="HAG579" s="108"/>
      <c r="HAH579" s="108"/>
      <c r="HAI579" s="108"/>
      <c r="HAJ579" s="108"/>
      <c r="HAK579" s="108"/>
      <c r="HAL579" s="108"/>
      <c r="HAM579" s="108"/>
      <c r="HAN579" s="108"/>
      <c r="HAO579" s="108"/>
      <c r="HAP579" s="108"/>
      <c r="HAQ579" s="108"/>
      <c r="HAR579" s="108"/>
      <c r="HAS579" s="108"/>
      <c r="HAT579" s="108"/>
      <c r="HAU579" s="108"/>
      <c r="HAV579" s="108"/>
      <c r="HAW579" s="108"/>
      <c r="HAX579" s="108"/>
      <c r="HAY579" s="108"/>
      <c r="HAZ579" s="108"/>
      <c r="HBA579" s="108"/>
      <c r="HBB579" s="108"/>
      <c r="HBC579" s="108"/>
      <c r="HBD579" s="108"/>
      <c r="HBE579" s="108"/>
      <c r="HBF579" s="108"/>
      <c r="HBG579" s="108"/>
      <c r="HBH579" s="108"/>
      <c r="HBI579" s="108"/>
      <c r="HBJ579" s="108"/>
      <c r="HBK579" s="108"/>
      <c r="HBL579" s="108"/>
      <c r="HBM579" s="108"/>
      <c r="HBN579" s="108"/>
      <c r="HBO579" s="108"/>
      <c r="HBP579" s="108"/>
      <c r="HBQ579" s="108"/>
      <c r="HBR579" s="108"/>
      <c r="HBS579" s="108"/>
      <c r="HBT579" s="108"/>
      <c r="HBU579" s="108"/>
      <c r="HBV579" s="108"/>
      <c r="HBW579" s="108"/>
      <c r="HBX579" s="108"/>
      <c r="HBY579" s="108"/>
      <c r="HBZ579" s="108"/>
      <c r="HCA579" s="108"/>
      <c r="HCB579" s="108"/>
      <c r="HCC579" s="108"/>
      <c r="HCD579" s="108"/>
      <c r="HCE579" s="108"/>
      <c r="HCF579" s="108"/>
      <c r="HCG579" s="108"/>
      <c r="HCH579" s="108"/>
      <c r="HCI579" s="108"/>
      <c r="HCJ579" s="108"/>
      <c r="HCK579" s="108"/>
      <c r="HCL579" s="108"/>
      <c r="HCM579" s="108"/>
      <c r="HCN579" s="108"/>
      <c r="HCO579" s="108"/>
      <c r="HCP579" s="108"/>
      <c r="HCQ579" s="108"/>
      <c r="HCR579" s="108"/>
      <c r="HCS579" s="108"/>
      <c r="HCT579" s="108"/>
      <c r="HCU579" s="108"/>
      <c r="HCV579" s="108"/>
      <c r="HCW579" s="108"/>
      <c r="HCX579" s="108"/>
      <c r="HCY579" s="108"/>
      <c r="HCZ579" s="108"/>
      <c r="HDA579" s="108"/>
      <c r="HDB579" s="108"/>
      <c r="HDC579" s="108"/>
      <c r="HDD579" s="108"/>
      <c r="HDE579" s="108"/>
      <c r="HDF579" s="108"/>
      <c r="HDG579" s="108"/>
      <c r="HDH579" s="108"/>
      <c r="HDI579" s="108"/>
      <c r="HDJ579" s="108"/>
      <c r="HDK579" s="108"/>
      <c r="HDL579" s="108"/>
      <c r="HDM579" s="108"/>
      <c r="HDN579" s="108"/>
      <c r="HDO579" s="108"/>
      <c r="HDP579" s="108"/>
      <c r="HDQ579" s="108"/>
      <c r="HDR579" s="108"/>
      <c r="HDS579" s="108"/>
      <c r="HDT579" s="108"/>
      <c r="HDU579" s="108"/>
      <c r="HDV579" s="108"/>
      <c r="HDW579" s="108"/>
      <c r="HDX579" s="108"/>
      <c r="HDY579" s="108"/>
      <c r="HDZ579" s="108"/>
      <c r="HEA579" s="108"/>
      <c r="HEB579" s="108"/>
      <c r="HEC579" s="108"/>
      <c r="HED579" s="108"/>
      <c r="HEE579" s="108"/>
      <c r="HEF579" s="108"/>
      <c r="HEG579" s="108"/>
      <c r="HEH579" s="108"/>
      <c r="HEI579" s="108"/>
      <c r="HEJ579" s="108"/>
      <c r="HEK579" s="108"/>
      <c r="HEL579" s="108"/>
      <c r="HEM579" s="108"/>
      <c r="HEN579" s="108"/>
      <c r="HEO579" s="108"/>
      <c r="HEP579" s="108"/>
      <c r="HEQ579" s="108"/>
      <c r="HER579" s="108"/>
      <c r="HES579" s="108"/>
      <c r="HET579" s="108"/>
      <c r="HEU579" s="108"/>
      <c r="HEV579" s="108"/>
      <c r="HEW579" s="108"/>
      <c r="HEX579" s="108"/>
      <c r="HEY579" s="108"/>
      <c r="HEZ579" s="108"/>
      <c r="HFA579" s="108"/>
      <c r="HFB579" s="108"/>
      <c r="HFC579" s="108"/>
      <c r="HFD579" s="108"/>
      <c r="HFE579" s="108"/>
      <c r="HFF579" s="108"/>
      <c r="HFG579" s="108"/>
      <c r="HFH579" s="108"/>
      <c r="HFI579" s="108"/>
      <c r="HFJ579" s="108"/>
      <c r="HFK579" s="108"/>
      <c r="HFL579" s="108"/>
      <c r="HFM579" s="108"/>
      <c r="HFN579" s="108"/>
      <c r="HFO579" s="108"/>
      <c r="HFP579" s="108"/>
      <c r="HFQ579" s="108"/>
      <c r="HFR579" s="108"/>
      <c r="HFS579" s="108"/>
      <c r="HFT579" s="108"/>
      <c r="HFU579" s="108"/>
      <c r="HFV579" s="108"/>
      <c r="HFW579" s="108"/>
      <c r="HFX579" s="108"/>
      <c r="HFY579" s="108"/>
      <c r="HFZ579" s="108"/>
      <c r="HGA579" s="108"/>
      <c r="HGB579" s="108"/>
      <c r="HGC579" s="108"/>
      <c r="HGD579" s="108"/>
      <c r="HGE579" s="108"/>
      <c r="HGF579" s="108"/>
      <c r="HGG579" s="108"/>
      <c r="HGH579" s="108"/>
      <c r="HGI579" s="108"/>
      <c r="HGJ579" s="108"/>
      <c r="HGK579" s="108"/>
      <c r="HGL579" s="108"/>
      <c r="HGM579" s="108"/>
      <c r="HGN579" s="108"/>
      <c r="HGO579" s="108"/>
      <c r="HGP579" s="108"/>
      <c r="HGQ579" s="108"/>
      <c r="HGR579" s="108"/>
      <c r="HGS579" s="108"/>
      <c r="HGT579" s="108"/>
      <c r="HGU579" s="108"/>
      <c r="HGV579" s="108"/>
      <c r="HGW579" s="108"/>
      <c r="HGX579" s="108"/>
      <c r="HGY579" s="108"/>
      <c r="HGZ579" s="108"/>
      <c r="HHA579" s="108"/>
      <c r="HHB579" s="108"/>
      <c r="HHC579" s="108"/>
      <c r="HHD579" s="108"/>
      <c r="HHE579" s="108"/>
      <c r="HHF579" s="108"/>
      <c r="HHG579" s="108"/>
      <c r="HHH579" s="108"/>
      <c r="HHI579" s="108"/>
      <c r="HHJ579" s="108"/>
      <c r="HHK579" s="108"/>
      <c r="HHL579" s="108"/>
      <c r="HHM579" s="108"/>
      <c r="HHN579" s="108"/>
      <c r="HHO579" s="108"/>
      <c r="HHP579" s="108"/>
      <c r="HHQ579" s="108"/>
      <c r="HHR579" s="108"/>
      <c r="HHS579" s="108"/>
      <c r="HHT579" s="108"/>
      <c r="HHU579" s="108"/>
      <c r="HHV579" s="108"/>
      <c r="HHW579" s="108"/>
      <c r="HHX579" s="108"/>
      <c r="HHY579" s="108"/>
      <c r="HHZ579" s="108"/>
      <c r="HIA579" s="108"/>
      <c r="HIB579" s="108"/>
      <c r="HIC579" s="108"/>
      <c r="HID579" s="108"/>
      <c r="HIE579" s="108"/>
      <c r="HIF579" s="108"/>
      <c r="HIG579" s="108"/>
      <c r="HIH579" s="108"/>
      <c r="HII579" s="108"/>
      <c r="HIJ579" s="108"/>
      <c r="HIK579" s="108"/>
      <c r="HIL579" s="108"/>
      <c r="HIM579" s="108"/>
      <c r="HIN579" s="108"/>
      <c r="HIO579" s="108"/>
      <c r="HIP579" s="108"/>
      <c r="HIQ579" s="108"/>
      <c r="HIR579" s="108"/>
      <c r="HIS579" s="108"/>
      <c r="HIT579" s="108"/>
      <c r="HIU579" s="108"/>
      <c r="HIV579" s="108"/>
      <c r="HIW579" s="108"/>
      <c r="HIX579" s="108"/>
      <c r="HIY579" s="108"/>
      <c r="HIZ579" s="108"/>
      <c r="HJA579" s="108"/>
      <c r="HJB579" s="108"/>
      <c r="HJC579" s="108"/>
      <c r="HJD579" s="108"/>
      <c r="HJE579" s="108"/>
      <c r="HJF579" s="108"/>
      <c r="HJG579" s="108"/>
      <c r="HJH579" s="108"/>
      <c r="HJI579" s="108"/>
      <c r="HJJ579" s="108"/>
      <c r="HJK579" s="108"/>
      <c r="HJL579" s="108"/>
      <c r="HJM579" s="108"/>
      <c r="HJN579" s="108"/>
      <c r="HJO579" s="108"/>
      <c r="HJP579" s="108"/>
      <c r="HJQ579" s="108"/>
      <c r="HJR579" s="108"/>
      <c r="HJS579" s="108"/>
      <c r="HJT579" s="108"/>
      <c r="HJU579" s="108"/>
      <c r="HJV579" s="108"/>
      <c r="HJW579" s="108"/>
      <c r="HJX579" s="108"/>
      <c r="HJY579" s="108"/>
      <c r="HJZ579" s="108"/>
      <c r="HKA579" s="108"/>
      <c r="HKB579" s="108"/>
      <c r="HKC579" s="108"/>
      <c r="HKD579" s="108"/>
      <c r="HKE579" s="108"/>
      <c r="HKF579" s="108"/>
      <c r="HKG579" s="108"/>
      <c r="HKH579" s="108"/>
      <c r="HKI579" s="108"/>
      <c r="HKJ579" s="108"/>
      <c r="HKK579" s="108"/>
      <c r="HKL579" s="108"/>
      <c r="HKM579" s="108"/>
      <c r="HKN579" s="108"/>
      <c r="HKO579" s="108"/>
      <c r="HKP579" s="108"/>
      <c r="HKQ579" s="108"/>
      <c r="HKR579" s="108"/>
      <c r="HKS579" s="108"/>
      <c r="HKT579" s="108"/>
      <c r="HKU579" s="108"/>
      <c r="HKV579" s="108"/>
      <c r="HKW579" s="108"/>
      <c r="HKX579" s="108"/>
      <c r="HKY579" s="108"/>
      <c r="HKZ579" s="108"/>
      <c r="HLA579" s="108"/>
      <c r="HLB579" s="108"/>
      <c r="HLC579" s="108"/>
      <c r="HLD579" s="108"/>
      <c r="HLE579" s="108"/>
      <c r="HLF579" s="108"/>
      <c r="HLG579" s="108"/>
      <c r="HLH579" s="108"/>
      <c r="HLI579" s="108"/>
      <c r="HLJ579" s="108"/>
      <c r="HLK579" s="108"/>
      <c r="HLL579" s="108"/>
      <c r="HLM579" s="108"/>
      <c r="HLN579" s="108"/>
      <c r="HLO579" s="108"/>
      <c r="HLP579" s="108"/>
      <c r="HLQ579" s="108"/>
      <c r="HLR579" s="108"/>
      <c r="HLS579" s="108"/>
      <c r="HLT579" s="108"/>
      <c r="HLU579" s="108"/>
      <c r="HLV579" s="108"/>
      <c r="HLW579" s="108"/>
      <c r="HLX579" s="108"/>
      <c r="HLY579" s="108"/>
      <c r="HLZ579" s="108"/>
      <c r="HMA579" s="108"/>
      <c r="HMB579" s="108"/>
      <c r="HMC579" s="108"/>
      <c r="HMD579" s="108"/>
      <c r="HME579" s="108"/>
      <c r="HMF579" s="108"/>
      <c r="HMG579" s="108"/>
      <c r="HMH579" s="108"/>
      <c r="HMI579" s="108"/>
      <c r="HMJ579" s="108"/>
      <c r="HMK579" s="108"/>
      <c r="HML579" s="108"/>
      <c r="HMM579" s="108"/>
      <c r="HMN579" s="108"/>
      <c r="HMO579" s="108"/>
      <c r="HMP579" s="108"/>
      <c r="HMQ579" s="108"/>
      <c r="HMR579" s="108"/>
      <c r="HMS579" s="108"/>
      <c r="HMT579" s="108"/>
      <c r="HMU579" s="108"/>
      <c r="HMV579" s="108"/>
      <c r="HMW579" s="108"/>
      <c r="HMX579" s="108"/>
      <c r="HMY579" s="108"/>
      <c r="HMZ579" s="108"/>
      <c r="HNA579" s="108"/>
      <c r="HNB579" s="108"/>
      <c r="HNC579" s="108"/>
      <c r="HND579" s="108"/>
      <c r="HNE579" s="108"/>
      <c r="HNF579" s="108"/>
      <c r="HNG579" s="108"/>
      <c r="HNH579" s="108"/>
      <c r="HNI579" s="108"/>
      <c r="HNJ579" s="108"/>
      <c r="HNK579" s="108"/>
      <c r="HNL579" s="108"/>
      <c r="HNM579" s="108"/>
      <c r="HNN579" s="108"/>
      <c r="HNO579" s="108"/>
      <c r="HNP579" s="108"/>
      <c r="HNQ579" s="108"/>
      <c r="HNR579" s="108"/>
      <c r="HNS579" s="108"/>
      <c r="HNT579" s="108"/>
      <c r="HNU579" s="108"/>
      <c r="HNV579" s="108"/>
      <c r="HNW579" s="108"/>
      <c r="HNX579" s="108"/>
      <c r="HNY579" s="108"/>
      <c r="HNZ579" s="108"/>
      <c r="HOA579" s="108"/>
      <c r="HOB579" s="108"/>
      <c r="HOC579" s="108"/>
      <c r="HOD579" s="108"/>
      <c r="HOE579" s="108"/>
      <c r="HOF579" s="108"/>
      <c r="HOG579" s="108"/>
      <c r="HOH579" s="108"/>
      <c r="HOI579" s="108"/>
      <c r="HOJ579" s="108"/>
      <c r="HOK579" s="108"/>
      <c r="HOL579" s="108"/>
      <c r="HOM579" s="108"/>
      <c r="HON579" s="108"/>
      <c r="HOO579" s="108"/>
      <c r="HOP579" s="108"/>
      <c r="HOQ579" s="108"/>
      <c r="HOR579" s="108"/>
      <c r="HOS579" s="108"/>
      <c r="HOT579" s="108"/>
      <c r="HOU579" s="108"/>
      <c r="HOV579" s="108"/>
      <c r="HOW579" s="108"/>
      <c r="HOX579" s="108"/>
      <c r="HOY579" s="108"/>
      <c r="HOZ579" s="108"/>
      <c r="HPA579" s="108"/>
      <c r="HPB579" s="108"/>
      <c r="HPC579" s="108"/>
      <c r="HPD579" s="108"/>
      <c r="HPE579" s="108"/>
      <c r="HPF579" s="108"/>
      <c r="HPG579" s="108"/>
      <c r="HPH579" s="108"/>
      <c r="HPI579" s="108"/>
      <c r="HPJ579" s="108"/>
      <c r="HPK579" s="108"/>
      <c r="HPL579" s="108"/>
      <c r="HPM579" s="108"/>
      <c r="HPN579" s="108"/>
      <c r="HPO579" s="108"/>
      <c r="HPP579" s="108"/>
      <c r="HPQ579" s="108"/>
      <c r="HPR579" s="108"/>
      <c r="HPS579" s="108"/>
      <c r="HPT579" s="108"/>
      <c r="HPU579" s="108"/>
      <c r="HPV579" s="108"/>
      <c r="HPW579" s="108"/>
      <c r="HPX579" s="108"/>
      <c r="HPY579" s="108"/>
      <c r="HPZ579" s="108"/>
      <c r="HQA579" s="108"/>
      <c r="HQB579" s="108"/>
      <c r="HQC579" s="108"/>
      <c r="HQD579" s="108"/>
      <c r="HQE579" s="108"/>
      <c r="HQF579" s="108"/>
      <c r="HQG579" s="108"/>
      <c r="HQH579" s="108"/>
      <c r="HQI579" s="108"/>
      <c r="HQJ579" s="108"/>
      <c r="HQK579" s="108"/>
      <c r="HQL579" s="108"/>
      <c r="HQM579" s="108"/>
      <c r="HQN579" s="108"/>
      <c r="HQO579" s="108"/>
      <c r="HQP579" s="108"/>
      <c r="HQQ579" s="108"/>
      <c r="HQR579" s="108"/>
      <c r="HQS579" s="108"/>
      <c r="HQT579" s="108"/>
      <c r="HQU579" s="108"/>
      <c r="HQV579" s="108"/>
      <c r="HQW579" s="108"/>
      <c r="HQX579" s="108"/>
      <c r="HQY579" s="108"/>
      <c r="HQZ579" s="108"/>
      <c r="HRA579" s="108"/>
      <c r="HRB579" s="108"/>
      <c r="HRC579" s="108"/>
      <c r="HRD579" s="108"/>
      <c r="HRE579" s="108"/>
      <c r="HRF579" s="108"/>
      <c r="HRG579" s="108"/>
      <c r="HRH579" s="108"/>
      <c r="HRI579" s="108"/>
      <c r="HRJ579" s="108"/>
      <c r="HRK579" s="108"/>
      <c r="HRL579" s="108"/>
      <c r="HRM579" s="108"/>
      <c r="HRN579" s="108"/>
      <c r="HRO579" s="108"/>
      <c r="HRP579" s="108"/>
      <c r="HRQ579" s="108"/>
      <c r="HRR579" s="108"/>
      <c r="HRS579" s="108"/>
      <c r="HRT579" s="108"/>
      <c r="HRU579" s="108"/>
      <c r="HRV579" s="108"/>
      <c r="HRW579" s="108"/>
      <c r="HRX579" s="108"/>
      <c r="HRY579" s="108"/>
      <c r="HRZ579" s="108"/>
      <c r="HSA579" s="108"/>
      <c r="HSB579" s="108"/>
      <c r="HSC579" s="108"/>
      <c r="HSD579" s="108"/>
      <c r="HSE579" s="108"/>
      <c r="HSF579" s="108"/>
      <c r="HSG579" s="108"/>
      <c r="HSH579" s="108"/>
      <c r="HSI579" s="108"/>
      <c r="HSJ579" s="108"/>
      <c r="HSK579" s="108"/>
      <c r="HSL579" s="108"/>
      <c r="HSM579" s="108"/>
      <c r="HSN579" s="108"/>
      <c r="HSO579" s="108"/>
      <c r="HSP579" s="108"/>
      <c r="HSQ579" s="108"/>
      <c r="HSR579" s="108"/>
      <c r="HSS579" s="108"/>
      <c r="HST579" s="108"/>
      <c r="HSU579" s="108"/>
      <c r="HSV579" s="108"/>
      <c r="HSW579" s="108"/>
      <c r="HSX579" s="108"/>
      <c r="HSY579" s="108"/>
      <c r="HSZ579" s="108"/>
      <c r="HTA579" s="108"/>
      <c r="HTB579" s="108"/>
      <c r="HTC579" s="108"/>
      <c r="HTD579" s="108"/>
      <c r="HTE579" s="108"/>
      <c r="HTF579" s="108"/>
      <c r="HTG579" s="108"/>
      <c r="HTH579" s="108"/>
      <c r="HTI579" s="108"/>
      <c r="HTJ579" s="108"/>
      <c r="HTK579" s="108"/>
      <c r="HTL579" s="108"/>
      <c r="HTM579" s="108"/>
      <c r="HTN579" s="108"/>
      <c r="HTO579" s="108"/>
      <c r="HTP579" s="108"/>
      <c r="HTQ579" s="108"/>
      <c r="HTR579" s="108"/>
      <c r="HTS579" s="108"/>
      <c r="HTT579" s="108"/>
      <c r="HTU579" s="108"/>
      <c r="HTV579" s="108"/>
      <c r="HTW579" s="108"/>
      <c r="HTX579" s="108"/>
      <c r="HTY579" s="108"/>
      <c r="HTZ579" s="108"/>
      <c r="HUA579" s="108"/>
      <c r="HUB579" s="108"/>
      <c r="HUC579" s="108"/>
      <c r="HUD579" s="108"/>
      <c r="HUE579" s="108"/>
      <c r="HUF579" s="108"/>
      <c r="HUG579" s="108"/>
      <c r="HUH579" s="108"/>
      <c r="HUI579" s="108"/>
      <c r="HUJ579" s="108"/>
      <c r="HUK579" s="108"/>
      <c r="HUL579" s="108"/>
      <c r="HUM579" s="108"/>
      <c r="HUN579" s="108"/>
      <c r="HUO579" s="108"/>
      <c r="HUP579" s="108"/>
      <c r="HUQ579" s="108"/>
      <c r="HUR579" s="108"/>
      <c r="HUS579" s="108"/>
      <c r="HUT579" s="108"/>
      <c r="HUU579" s="108"/>
      <c r="HUV579" s="108"/>
      <c r="HUW579" s="108"/>
      <c r="HUX579" s="108"/>
      <c r="HUY579" s="108"/>
      <c r="HUZ579" s="108"/>
      <c r="HVA579" s="108"/>
      <c r="HVB579" s="108"/>
      <c r="HVC579" s="108"/>
      <c r="HVD579" s="108"/>
      <c r="HVE579" s="108"/>
      <c r="HVF579" s="108"/>
      <c r="HVG579" s="108"/>
      <c r="HVH579" s="108"/>
      <c r="HVI579" s="108"/>
      <c r="HVJ579" s="108"/>
      <c r="HVK579" s="108"/>
      <c r="HVL579" s="108"/>
      <c r="HVM579" s="108"/>
      <c r="HVN579" s="108"/>
      <c r="HVO579" s="108"/>
      <c r="HVP579" s="108"/>
      <c r="HVQ579" s="108"/>
      <c r="HVR579" s="108"/>
      <c r="HVS579" s="108"/>
      <c r="HVT579" s="108"/>
      <c r="HVU579" s="108"/>
      <c r="HVV579" s="108"/>
      <c r="HVW579" s="108"/>
      <c r="HVX579" s="108"/>
      <c r="HVY579" s="108"/>
      <c r="HVZ579" s="108"/>
      <c r="HWA579" s="108"/>
      <c r="HWB579" s="108"/>
      <c r="HWC579" s="108"/>
      <c r="HWD579" s="108"/>
      <c r="HWE579" s="108"/>
      <c r="HWF579" s="108"/>
      <c r="HWG579" s="108"/>
      <c r="HWH579" s="108"/>
      <c r="HWI579" s="108"/>
      <c r="HWJ579" s="108"/>
      <c r="HWK579" s="108"/>
      <c r="HWL579" s="108"/>
      <c r="HWM579" s="108"/>
      <c r="HWN579" s="108"/>
      <c r="HWO579" s="108"/>
      <c r="HWP579" s="108"/>
      <c r="HWQ579" s="108"/>
      <c r="HWR579" s="108"/>
      <c r="HWS579" s="108"/>
      <c r="HWT579" s="108"/>
      <c r="HWU579" s="108"/>
      <c r="HWV579" s="108"/>
      <c r="HWW579" s="108"/>
      <c r="HWX579" s="108"/>
      <c r="HWY579" s="108"/>
      <c r="HWZ579" s="108"/>
      <c r="HXA579" s="108"/>
      <c r="HXB579" s="108"/>
      <c r="HXC579" s="108"/>
      <c r="HXD579" s="108"/>
      <c r="HXE579" s="108"/>
      <c r="HXF579" s="108"/>
      <c r="HXG579" s="108"/>
      <c r="HXH579" s="108"/>
      <c r="HXI579" s="108"/>
      <c r="HXJ579" s="108"/>
      <c r="HXK579" s="108"/>
      <c r="HXL579" s="108"/>
      <c r="HXM579" s="108"/>
      <c r="HXN579" s="108"/>
      <c r="HXO579" s="108"/>
      <c r="HXP579" s="108"/>
      <c r="HXQ579" s="108"/>
      <c r="HXR579" s="108"/>
      <c r="HXS579" s="108"/>
      <c r="HXT579" s="108"/>
      <c r="HXU579" s="108"/>
      <c r="HXV579" s="108"/>
      <c r="HXW579" s="108"/>
      <c r="HXX579" s="108"/>
      <c r="HXY579" s="108"/>
      <c r="HXZ579" s="108"/>
      <c r="HYA579" s="108"/>
      <c r="HYB579" s="108"/>
      <c r="HYC579" s="108"/>
      <c r="HYD579" s="108"/>
      <c r="HYE579" s="108"/>
      <c r="HYF579" s="108"/>
      <c r="HYG579" s="108"/>
      <c r="HYH579" s="108"/>
      <c r="HYI579" s="108"/>
      <c r="HYJ579" s="108"/>
      <c r="HYK579" s="108"/>
      <c r="HYL579" s="108"/>
      <c r="HYM579" s="108"/>
      <c r="HYN579" s="108"/>
      <c r="HYO579" s="108"/>
      <c r="HYP579" s="108"/>
      <c r="HYQ579" s="108"/>
      <c r="HYR579" s="108"/>
      <c r="HYS579" s="108"/>
      <c r="HYT579" s="108"/>
      <c r="HYU579" s="108"/>
      <c r="HYV579" s="108"/>
      <c r="HYW579" s="108"/>
      <c r="HYX579" s="108"/>
      <c r="HYY579" s="108"/>
      <c r="HYZ579" s="108"/>
      <c r="HZA579" s="108"/>
      <c r="HZB579" s="108"/>
      <c r="HZC579" s="108"/>
      <c r="HZD579" s="108"/>
      <c r="HZE579" s="108"/>
      <c r="HZF579" s="108"/>
      <c r="HZG579" s="108"/>
      <c r="HZH579" s="108"/>
      <c r="HZI579" s="108"/>
      <c r="HZJ579" s="108"/>
      <c r="HZK579" s="108"/>
      <c r="HZL579" s="108"/>
      <c r="HZM579" s="108"/>
      <c r="HZN579" s="108"/>
      <c r="HZO579" s="108"/>
      <c r="HZP579" s="108"/>
      <c r="HZQ579" s="108"/>
      <c r="HZR579" s="108"/>
      <c r="HZS579" s="108"/>
      <c r="HZT579" s="108"/>
      <c r="HZU579" s="108"/>
      <c r="HZV579" s="108"/>
      <c r="HZW579" s="108"/>
      <c r="HZX579" s="108"/>
      <c r="HZY579" s="108"/>
      <c r="HZZ579" s="108"/>
      <c r="IAA579" s="108"/>
      <c r="IAB579" s="108"/>
      <c r="IAC579" s="108"/>
      <c r="IAD579" s="108"/>
      <c r="IAE579" s="108"/>
      <c r="IAF579" s="108"/>
      <c r="IAG579" s="108"/>
      <c r="IAH579" s="108"/>
      <c r="IAI579" s="108"/>
      <c r="IAJ579" s="108"/>
      <c r="IAK579" s="108"/>
      <c r="IAL579" s="108"/>
      <c r="IAM579" s="108"/>
      <c r="IAN579" s="108"/>
      <c r="IAO579" s="108"/>
      <c r="IAP579" s="108"/>
      <c r="IAQ579" s="108"/>
      <c r="IAR579" s="108"/>
      <c r="IAS579" s="108"/>
      <c r="IAT579" s="108"/>
      <c r="IAU579" s="108"/>
      <c r="IAV579" s="108"/>
      <c r="IAW579" s="108"/>
      <c r="IAX579" s="108"/>
      <c r="IAY579" s="108"/>
      <c r="IAZ579" s="108"/>
      <c r="IBA579" s="108"/>
      <c r="IBB579" s="108"/>
      <c r="IBC579" s="108"/>
      <c r="IBD579" s="108"/>
      <c r="IBE579" s="108"/>
      <c r="IBF579" s="108"/>
      <c r="IBG579" s="108"/>
      <c r="IBH579" s="108"/>
      <c r="IBI579" s="108"/>
      <c r="IBJ579" s="108"/>
      <c r="IBK579" s="108"/>
      <c r="IBL579" s="108"/>
      <c r="IBM579" s="108"/>
      <c r="IBN579" s="108"/>
      <c r="IBO579" s="108"/>
      <c r="IBP579" s="108"/>
      <c r="IBQ579" s="108"/>
      <c r="IBR579" s="108"/>
      <c r="IBS579" s="108"/>
      <c r="IBT579" s="108"/>
      <c r="IBU579" s="108"/>
      <c r="IBV579" s="108"/>
      <c r="IBW579" s="108"/>
      <c r="IBX579" s="108"/>
      <c r="IBY579" s="108"/>
      <c r="IBZ579" s="108"/>
      <c r="ICA579" s="108"/>
      <c r="ICB579" s="108"/>
      <c r="ICC579" s="108"/>
      <c r="ICD579" s="108"/>
      <c r="ICE579" s="108"/>
      <c r="ICF579" s="108"/>
      <c r="ICG579" s="108"/>
      <c r="ICH579" s="108"/>
      <c r="ICI579" s="108"/>
      <c r="ICJ579" s="108"/>
      <c r="ICK579" s="108"/>
      <c r="ICL579" s="108"/>
      <c r="ICM579" s="108"/>
      <c r="ICN579" s="108"/>
      <c r="ICO579" s="108"/>
      <c r="ICP579" s="108"/>
      <c r="ICQ579" s="108"/>
      <c r="ICR579" s="108"/>
      <c r="ICS579" s="108"/>
      <c r="ICT579" s="108"/>
      <c r="ICU579" s="108"/>
      <c r="ICV579" s="108"/>
      <c r="ICW579" s="108"/>
      <c r="ICX579" s="108"/>
      <c r="ICY579" s="108"/>
      <c r="ICZ579" s="108"/>
      <c r="IDA579" s="108"/>
      <c r="IDB579" s="108"/>
      <c r="IDC579" s="108"/>
      <c r="IDD579" s="108"/>
      <c r="IDE579" s="108"/>
      <c r="IDF579" s="108"/>
      <c r="IDG579" s="108"/>
      <c r="IDH579" s="108"/>
      <c r="IDI579" s="108"/>
      <c r="IDJ579" s="108"/>
      <c r="IDK579" s="108"/>
      <c r="IDL579" s="108"/>
      <c r="IDM579" s="108"/>
      <c r="IDN579" s="108"/>
      <c r="IDO579" s="108"/>
      <c r="IDP579" s="108"/>
      <c r="IDQ579" s="108"/>
      <c r="IDR579" s="108"/>
      <c r="IDS579" s="108"/>
      <c r="IDT579" s="108"/>
      <c r="IDU579" s="108"/>
      <c r="IDV579" s="108"/>
      <c r="IDW579" s="108"/>
      <c r="IDX579" s="108"/>
      <c r="IDY579" s="108"/>
      <c r="IDZ579" s="108"/>
      <c r="IEA579" s="108"/>
      <c r="IEB579" s="108"/>
      <c r="IEC579" s="108"/>
      <c r="IED579" s="108"/>
      <c r="IEE579" s="108"/>
      <c r="IEF579" s="108"/>
      <c r="IEG579" s="108"/>
      <c r="IEH579" s="108"/>
      <c r="IEI579" s="108"/>
      <c r="IEJ579" s="108"/>
      <c r="IEK579" s="108"/>
      <c r="IEL579" s="108"/>
      <c r="IEM579" s="108"/>
      <c r="IEN579" s="108"/>
      <c r="IEO579" s="108"/>
      <c r="IEP579" s="108"/>
      <c r="IEQ579" s="108"/>
      <c r="IER579" s="108"/>
      <c r="IES579" s="108"/>
      <c r="IET579" s="108"/>
      <c r="IEU579" s="108"/>
      <c r="IEV579" s="108"/>
      <c r="IEW579" s="108"/>
      <c r="IEX579" s="108"/>
      <c r="IEY579" s="108"/>
      <c r="IEZ579" s="108"/>
      <c r="IFA579" s="108"/>
      <c r="IFB579" s="108"/>
      <c r="IFC579" s="108"/>
      <c r="IFD579" s="108"/>
      <c r="IFE579" s="108"/>
      <c r="IFF579" s="108"/>
      <c r="IFG579" s="108"/>
      <c r="IFH579" s="108"/>
      <c r="IFI579" s="108"/>
      <c r="IFJ579" s="108"/>
      <c r="IFK579" s="108"/>
      <c r="IFL579" s="108"/>
      <c r="IFM579" s="108"/>
      <c r="IFN579" s="108"/>
      <c r="IFO579" s="108"/>
      <c r="IFP579" s="108"/>
      <c r="IFQ579" s="108"/>
      <c r="IFR579" s="108"/>
      <c r="IFS579" s="108"/>
      <c r="IFT579" s="108"/>
      <c r="IFU579" s="108"/>
      <c r="IFV579" s="108"/>
      <c r="IFW579" s="108"/>
      <c r="IFX579" s="108"/>
      <c r="IFY579" s="108"/>
      <c r="IFZ579" s="108"/>
      <c r="IGA579" s="108"/>
      <c r="IGB579" s="108"/>
      <c r="IGC579" s="108"/>
      <c r="IGD579" s="108"/>
      <c r="IGE579" s="108"/>
      <c r="IGF579" s="108"/>
      <c r="IGG579" s="108"/>
      <c r="IGH579" s="108"/>
      <c r="IGI579" s="108"/>
      <c r="IGJ579" s="108"/>
      <c r="IGK579" s="108"/>
      <c r="IGL579" s="108"/>
      <c r="IGM579" s="108"/>
      <c r="IGN579" s="108"/>
      <c r="IGO579" s="108"/>
      <c r="IGP579" s="108"/>
      <c r="IGQ579" s="108"/>
      <c r="IGR579" s="108"/>
      <c r="IGS579" s="108"/>
      <c r="IGT579" s="108"/>
      <c r="IGU579" s="108"/>
      <c r="IGV579" s="108"/>
      <c r="IGW579" s="108"/>
      <c r="IGX579" s="108"/>
      <c r="IGY579" s="108"/>
      <c r="IGZ579" s="108"/>
      <c r="IHA579" s="108"/>
      <c r="IHB579" s="108"/>
      <c r="IHC579" s="108"/>
      <c r="IHD579" s="108"/>
      <c r="IHE579" s="108"/>
      <c r="IHF579" s="108"/>
      <c r="IHG579" s="108"/>
      <c r="IHH579" s="108"/>
      <c r="IHI579" s="108"/>
      <c r="IHJ579" s="108"/>
      <c r="IHK579" s="108"/>
      <c r="IHL579" s="108"/>
      <c r="IHM579" s="108"/>
      <c r="IHN579" s="108"/>
      <c r="IHO579" s="108"/>
      <c r="IHP579" s="108"/>
      <c r="IHQ579" s="108"/>
      <c r="IHR579" s="108"/>
      <c r="IHS579" s="108"/>
      <c r="IHT579" s="108"/>
      <c r="IHU579" s="108"/>
      <c r="IHV579" s="108"/>
      <c r="IHW579" s="108"/>
      <c r="IHX579" s="108"/>
      <c r="IHY579" s="108"/>
      <c r="IHZ579" s="108"/>
      <c r="IIA579" s="108"/>
      <c r="IIB579" s="108"/>
      <c r="IIC579" s="108"/>
      <c r="IID579" s="108"/>
      <c r="IIE579" s="108"/>
      <c r="IIF579" s="108"/>
      <c r="IIG579" s="108"/>
      <c r="IIH579" s="108"/>
      <c r="III579" s="108"/>
      <c r="IIJ579" s="108"/>
      <c r="IIK579" s="108"/>
      <c r="IIL579" s="108"/>
      <c r="IIM579" s="108"/>
      <c r="IIN579" s="108"/>
      <c r="IIO579" s="108"/>
      <c r="IIP579" s="108"/>
      <c r="IIQ579" s="108"/>
      <c r="IIR579" s="108"/>
      <c r="IIS579" s="108"/>
      <c r="IIT579" s="108"/>
      <c r="IIU579" s="108"/>
      <c r="IIV579" s="108"/>
      <c r="IIW579" s="108"/>
      <c r="IIX579" s="108"/>
      <c r="IIY579" s="108"/>
      <c r="IIZ579" s="108"/>
      <c r="IJA579" s="108"/>
      <c r="IJB579" s="108"/>
      <c r="IJC579" s="108"/>
      <c r="IJD579" s="108"/>
      <c r="IJE579" s="108"/>
      <c r="IJF579" s="108"/>
      <c r="IJG579" s="108"/>
      <c r="IJH579" s="108"/>
      <c r="IJI579" s="108"/>
      <c r="IJJ579" s="108"/>
      <c r="IJK579" s="108"/>
      <c r="IJL579" s="108"/>
      <c r="IJM579" s="108"/>
      <c r="IJN579" s="108"/>
      <c r="IJO579" s="108"/>
      <c r="IJP579" s="108"/>
      <c r="IJQ579" s="108"/>
      <c r="IJR579" s="108"/>
      <c r="IJS579" s="108"/>
      <c r="IJT579" s="108"/>
      <c r="IJU579" s="108"/>
      <c r="IJV579" s="108"/>
      <c r="IJW579" s="108"/>
      <c r="IJX579" s="108"/>
      <c r="IJY579" s="108"/>
      <c r="IJZ579" s="108"/>
      <c r="IKA579" s="108"/>
      <c r="IKB579" s="108"/>
      <c r="IKC579" s="108"/>
      <c r="IKD579" s="108"/>
      <c r="IKE579" s="108"/>
      <c r="IKF579" s="108"/>
      <c r="IKG579" s="108"/>
      <c r="IKH579" s="108"/>
      <c r="IKI579" s="108"/>
      <c r="IKJ579" s="108"/>
      <c r="IKK579" s="108"/>
      <c r="IKL579" s="108"/>
      <c r="IKM579" s="108"/>
      <c r="IKN579" s="108"/>
      <c r="IKO579" s="108"/>
      <c r="IKP579" s="108"/>
      <c r="IKQ579" s="108"/>
      <c r="IKR579" s="108"/>
      <c r="IKS579" s="108"/>
      <c r="IKT579" s="108"/>
      <c r="IKU579" s="108"/>
      <c r="IKV579" s="108"/>
      <c r="IKW579" s="108"/>
      <c r="IKX579" s="108"/>
      <c r="IKY579" s="108"/>
      <c r="IKZ579" s="108"/>
      <c r="ILA579" s="108"/>
      <c r="ILB579" s="108"/>
      <c r="ILC579" s="108"/>
      <c r="ILD579" s="108"/>
      <c r="ILE579" s="108"/>
      <c r="ILF579" s="108"/>
      <c r="ILG579" s="108"/>
      <c r="ILH579" s="108"/>
      <c r="ILI579" s="108"/>
      <c r="ILJ579" s="108"/>
      <c r="ILK579" s="108"/>
      <c r="ILL579" s="108"/>
      <c r="ILM579" s="108"/>
      <c r="ILN579" s="108"/>
      <c r="ILO579" s="108"/>
      <c r="ILP579" s="108"/>
      <c r="ILQ579" s="108"/>
      <c r="ILR579" s="108"/>
      <c r="ILS579" s="108"/>
      <c r="ILT579" s="108"/>
      <c r="ILU579" s="108"/>
      <c r="ILV579" s="108"/>
      <c r="ILW579" s="108"/>
      <c r="ILX579" s="108"/>
      <c r="ILY579" s="108"/>
      <c r="ILZ579" s="108"/>
      <c r="IMA579" s="108"/>
      <c r="IMB579" s="108"/>
      <c r="IMC579" s="108"/>
      <c r="IMD579" s="108"/>
      <c r="IME579" s="108"/>
      <c r="IMF579" s="108"/>
      <c r="IMG579" s="108"/>
      <c r="IMH579" s="108"/>
      <c r="IMI579" s="108"/>
      <c r="IMJ579" s="108"/>
      <c r="IMK579" s="108"/>
      <c r="IML579" s="108"/>
      <c r="IMM579" s="108"/>
      <c r="IMN579" s="108"/>
      <c r="IMO579" s="108"/>
      <c r="IMP579" s="108"/>
      <c r="IMQ579" s="108"/>
      <c r="IMR579" s="108"/>
      <c r="IMS579" s="108"/>
      <c r="IMT579" s="108"/>
      <c r="IMU579" s="108"/>
      <c r="IMV579" s="108"/>
      <c r="IMW579" s="108"/>
      <c r="IMX579" s="108"/>
      <c r="IMY579" s="108"/>
      <c r="IMZ579" s="108"/>
      <c r="INA579" s="108"/>
      <c r="INB579" s="108"/>
      <c r="INC579" s="108"/>
      <c r="IND579" s="108"/>
      <c r="INE579" s="108"/>
      <c r="INF579" s="108"/>
      <c r="ING579" s="108"/>
      <c r="INH579" s="108"/>
      <c r="INI579" s="108"/>
      <c r="INJ579" s="108"/>
      <c r="INK579" s="108"/>
      <c r="INL579" s="108"/>
      <c r="INM579" s="108"/>
      <c r="INN579" s="108"/>
      <c r="INO579" s="108"/>
      <c r="INP579" s="108"/>
      <c r="INQ579" s="108"/>
      <c r="INR579" s="108"/>
      <c r="INS579" s="108"/>
      <c r="INT579" s="108"/>
      <c r="INU579" s="108"/>
      <c r="INV579" s="108"/>
      <c r="INW579" s="108"/>
      <c r="INX579" s="108"/>
      <c r="INY579" s="108"/>
      <c r="INZ579" s="108"/>
      <c r="IOA579" s="108"/>
      <c r="IOB579" s="108"/>
      <c r="IOC579" s="108"/>
      <c r="IOD579" s="108"/>
      <c r="IOE579" s="108"/>
      <c r="IOF579" s="108"/>
      <c r="IOG579" s="108"/>
      <c r="IOH579" s="108"/>
      <c r="IOI579" s="108"/>
      <c r="IOJ579" s="108"/>
      <c r="IOK579" s="108"/>
      <c r="IOL579" s="108"/>
      <c r="IOM579" s="108"/>
      <c r="ION579" s="108"/>
      <c r="IOO579" s="108"/>
      <c r="IOP579" s="108"/>
      <c r="IOQ579" s="108"/>
      <c r="IOR579" s="108"/>
      <c r="IOS579" s="108"/>
      <c r="IOT579" s="108"/>
      <c r="IOU579" s="108"/>
      <c r="IOV579" s="108"/>
      <c r="IOW579" s="108"/>
      <c r="IOX579" s="108"/>
      <c r="IOY579" s="108"/>
      <c r="IOZ579" s="108"/>
      <c r="IPA579" s="108"/>
      <c r="IPB579" s="108"/>
      <c r="IPC579" s="108"/>
      <c r="IPD579" s="108"/>
      <c r="IPE579" s="108"/>
      <c r="IPF579" s="108"/>
      <c r="IPG579" s="108"/>
      <c r="IPH579" s="108"/>
      <c r="IPI579" s="108"/>
      <c r="IPJ579" s="108"/>
      <c r="IPK579" s="108"/>
      <c r="IPL579" s="108"/>
      <c r="IPM579" s="108"/>
      <c r="IPN579" s="108"/>
      <c r="IPO579" s="108"/>
      <c r="IPP579" s="108"/>
      <c r="IPQ579" s="108"/>
      <c r="IPR579" s="108"/>
      <c r="IPS579" s="108"/>
      <c r="IPT579" s="108"/>
      <c r="IPU579" s="108"/>
      <c r="IPV579" s="108"/>
      <c r="IPW579" s="108"/>
      <c r="IPX579" s="108"/>
      <c r="IPY579" s="108"/>
      <c r="IPZ579" s="108"/>
      <c r="IQA579" s="108"/>
      <c r="IQB579" s="108"/>
      <c r="IQC579" s="108"/>
      <c r="IQD579" s="108"/>
      <c r="IQE579" s="108"/>
      <c r="IQF579" s="108"/>
      <c r="IQG579" s="108"/>
      <c r="IQH579" s="108"/>
      <c r="IQI579" s="108"/>
      <c r="IQJ579" s="108"/>
      <c r="IQK579" s="108"/>
      <c r="IQL579" s="108"/>
      <c r="IQM579" s="108"/>
      <c r="IQN579" s="108"/>
      <c r="IQO579" s="108"/>
      <c r="IQP579" s="108"/>
      <c r="IQQ579" s="108"/>
      <c r="IQR579" s="108"/>
      <c r="IQS579" s="108"/>
      <c r="IQT579" s="108"/>
      <c r="IQU579" s="108"/>
      <c r="IQV579" s="108"/>
      <c r="IQW579" s="108"/>
      <c r="IQX579" s="108"/>
      <c r="IQY579" s="108"/>
      <c r="IQZ579" s="108"/>
      <c r="IRA579" s="108"/>
      <c r="IRB579" s="108"/>
      <c r="IRC579" s="108"/>
      <c r="IRD579" s="108"/>
      <c r="IRE579" s="108"/>
      <c r="IRF579" s="108"/>
      <c r="IRG579" s="108"/>
      <c r="IRH579" s="108"/>
      <c r="IRI579" s="108"/>
      <c r="IRJ579" s="108"/>
      <c r="IRK579" s="108"/>
      <c r="IRL579" s="108"/>
      <c r="IRM579" s="108"/>
      <c r="IRN579" s="108"/>
      <c r="IRO579" s="108"/>
      <c r="IRP579" s="108"/>
      <c r="IRQ579" s="108"/>
      <c r="IRR579" s="108"/>
      <c r="IRS579" s="108"/>
      <c r="IRT579" s="108"/>
      <c r="IRU579" s="108"/>
      <c r="IRV579" s="108"/>
      <c r="IRW579" s="108"/>
      <c r="IRX579" s="108"/>
      <c r="IRY579" s="108"/>
      <c r="IRZ579" s="108"/>
      <c r="ISA579" s="108"/>
      <c r="ISB579" s="108"/>
      <c r="ISC579" s="108"/>
      <c r="ISD579" s="108"/>
      <c r="ISE579" s="108"/>
      <c r="ISF579" s="108"/>
      <c r="ISG579" s="108"/>
      <c r="ISH579" s="108"/>
      <c r="ISI579" s="108"/>
      <c r="ISJ579" s="108"/>
      <c r="ISK579" s="108"/>
      <c r="ISL579" s="108"/>
      <c r="ISM579" s="108"/>
      <c r="ISN579" s="108"/>
      <c r="ISO579" s="108"/>
      <c r="ISP579" s="108"/>
      <c r="ISQ579" s="108"/>
      <c r="ISR579" s="108"/>
      <c r="ISS579" s="108"/>
      <c r="IST579" s="108"/>
      <c r="ISU579" s="108"/>
      <c r="ISV579" s="108"/>
      <c r="ISW579" s="108"/>
      <c r="ISX579" s="108"/>
      <c r="ISY579" s="108"/>
      <c r="ISZ579" s="108"/>
      <c r="ITA579" s="108"/>
      <c r="ITB579" s="108"/>
      <c r="ITC579" s="108"/>
      <c r="ITD579" s="108"/>
      <c r="ITE579" s="108"/>
      <c r="ITF579" s="108"/>
      <c r="ITG579" s="108"/>
      <c r="ITH579" s="108"/>
      <c r="ITI579" s="108"/>
      <c r="ITJ579" s="108"/>
      <c r="ITK579" s="108"/>
      <c r="ITL579" s="108"/>
      <c r="ITM579" s="108"/>
      <c r="ITN579" s="108"/>
      <c r="ITO579" s="108"/>
      <c r="ITP579" s="108"/>
      <c r="ITQ579" s="108"/>
      <c r="ITR579" s="108"/>
      <c r="ITS579" s="108"/>
      <c r="ITT579" s="108"/>
      <c r="ITU579" s="108"/>
      <c r="ITV579" s="108"/>
      <c r="ITW579" s="108"/>
      <c r="ITX579" s="108"/>
      <c r="ITY579" s="108"/>
      <c r="ITZ579" s="108"/>
      <c r="IUA579" s="108"/>
      <c r="IUB579" s="108"/>
      <c r="IUC579" s="108"/>
      <c r="IUD579" s="108"/>
      <c r="IUE579" s="108"/>
      <c r="IUF579" s="108"/>
      <c r="IUG579" s="108"/>
      <c r="IUH579" s="108"/>
      <c r="IUI579" s="108"/>
      <c r="IUJ579" s="108"/>
      <c r="IUK579" s="108"/>
      <c r="IUL579" s="108"/>
      <c r="IUM579" s="108"/>
      <c r="IUN579" s="108"/>
      <c r="IUO579" s="108"/>
      <c r="IUP579" s="108"/>
      <c r="IUQ579" s="108"/>
      <c r="IUR579" s="108"/>
      <c r="IUS579" s="108"/>
      <c r="IUT579" s="108"/>
      <c r="IUU579" s="108"/>
      <c r="IUV579" s="108"/>
      <c r="IUW579" s="108"/>
      <c r="IUX579" s="108"/>
      <c r="IUY579" s="108"/>
      <c r="IUZ579" s="108"/>
      <c r="IVA579" s="108"/>
      <c r="IVB579" s="108"/>
      <c r="IVC579" s="108"/>
      <c r="IVD579" s="108"/>
      <c r="IVE579" s="108"/>
      <c r="IVF579" s="108"/>
      <c r="IVG579" s="108"/>
      <c r="IVH579" s="108"/>
      <c r="IVI579" s="108"/>
      <c r="IVJ579" s="108"/>
      <c r="IVK579" s="108"/>
      <c r="IVL579" s="108"/>
      <c r="IVM579" s="108"/>
      <c r="IVN579" s="108"/>
      <c r="IVO579" s="108"/>
      <c r="IVP579" s="108"/>
      <c r="IVQ579" s="108"/>
      <c r="IVR579" s="108"/>
      <c r="IVS579" s="108"/>
      <c r="IVT579" s="108"/>
      <c r="IVU579" s="108"/>
      <c r="IVV579" s="108"/>
      <c r="IVW579" s="108"/>
      <c r="IVX579" s="108"/>
      <c r="IVY579" s="108"/>
      <c r="IVZ579" s="108"/>
      <c r="IWA579" s="108"/>
      <c r="IWB579" s="108"/>
      <c r="IWC579" s="108"/>
      <c r="IWD579" s="108"/>
      <c r="IWE579" s="108"/>
      <c r="IWF579" s="108"/>
      <c r="IWG579" s="108"/>
      <c r="IWH579" s="108"/>
      <c r="IWI579" s="108"/>
      <c r="IWJ579" s="108"/>
      <c r="IWK579" s="108"/>
      <c r="IWL579" s="108"/>
      <c r="IWM579" s="108"/>
      <c r="IWN579" s="108"/>
      <c r="IWO579" s="108"/>
      <c r="IWP579" s="108"/>
      <c r="IWQ579" s="108"/>
      <c r="IWR579" s="108"/>
      <c r="IWS579" s="108"/>
      <c r="IWT579" s="108"/>
      <c r="IWU579" s="108"/>
      <c r="IWV579" s="108"/>
      <c r="IWW579" s="108"/>
      <c r="IWX579" s="108"/>
      <c r="IWY579" s="108"/>
      <c r="IWZ579" s="108"/>
      <c r="IXA579" s="108"/>
      <c r="IXB579" s="108"/>
      <c r="IXC579" s="108"/>
      <c r="IXD579" s="108"/>
      <c r="IXE579" s="108"/>
      <c r="IXF579" s="108"/>
      <c r="IXG579" s="108"/>
      <c r="IXH579" s="108"/>
      <c r="IXI579" s="108"/>
      <c r="IXJ579" s="108"/>
      <c r="IXK579" s="108"/>
      <c r="IXL579" s="108"/>
      <c r="IXM579" s="108"/>
      <c r="IXN579" s="108"/>
      <c r="IXO579" s="108"/>
      <c r="IXP579" s="108"/>
      <c r="IXQ579" s="108"/>
      <c r="IXR579" s="108"/>
      <c r="IXS579" s="108"/>
      <c r="IXT579" s="108"/>
      <c r="IXU579" s="108"/>
      <c r="IXV579" s="108"/>
      <c r="IXW579" s="108"/>
      <c r="IXX579" s="108"/>
      <c r="IXY579" s="108"/>
      <c r="IXZ579" s="108"/>
      <c r="IYA579" s="108"/>
      <c r="IYB579" s="108"/>
      <c r="IYC579" s="108"/>
      <c r="IYD579" s="108"/>
      <c r="IYE579" s="108"/>
      <c r="IYF579" s="108"/>
      <c r="IYG579" s="108"/>
      <c r="IYH579" s="108"/>
      <c r="IYI579" s="108"/>
      <c r="IYJ579" s="108"/>
      <c r="IYK579" s="108"/>
      <c r="IYL579" s="108"/>
      <c r="IYM579" s="108"/>
      <c r="IYN579" s="108"/>
      <c r="IYO579" s="108"/>
      <c r="IYP579" s="108"/>
      <c r="IYQ579" s="108"/>
      <c r="IYR579" s="108"/>
      <c r="IYS579" s="108"/>
      <c r="IYT579" s="108"/>
      <c r="IYU579" s="108"/>
      <c r="IYV579" s="108"/>
      <c r="IYW579" s="108"/>
      <c r="IYX579" s="108"/>
      <c r="IYY579" s="108"/>
      <c r="IYZ579" s="108"/>
      <c r="IZA579" s="108"/>
      <c r="IZB579" s="108"/>
      <c r="IZC579" s="108"/>
      <c r="IZD579" s="108"/>
      <c r="IZE579" s="108"/>
      <c r="IZF579" s="108"/>
      <c r="IZG579" s="108"/>
      <c r="IZH579" s="108"/>
      <c r="IZI579" s="108"/>
      <c r="IZJ579" s="108"/>
      <c r="IZK579" s="108"/>
      <c r="IZL579" s="108"/>
      <c r="IZM579" s="108"/>
      <c r="IZN579" s="108"/>
      <c r="IZO579" s="108"/>
      <c r="IZP579" s="108"/>
      <c r="IZQ579" s="108"/>
      <c r="IZR579" s="108"/>
      <c r="IZS579" s="108"/>
      <c r="IZT579" s="108"/>
      <c r="IZU579" s="108"/>
      <c r="IZV579" s="108"/>
      <c r="IZW579" s="108"/>
      <c r="IZX579" s="108"/>
      <c r="IZY579" s="108"/>
      <c r="IZZ579" s="108"/>
      <c r="JAA579" s="108"/>
      <c r="JAB579" s="108"/>
      <c r="JAC579" s="108"/>
      <c r="JAD579" s="108"/>
      <c r="JAE579" s="108"/>
      <c r="JAF579" s="108"/>
      <c r="JAG579" s="108"/>
      <c r="JAH579" s="108"/>
      <c r="JAI579" s="108"/>
      <c r="JAJ579" s="108"/>
      <c r="JAK579" s="108"/>
      <c r="JAL579" s="108"/>
      <c r="JAM579" s="108"/>
      <c r="JAN579" s="108"/>
      <c r="JAO579" s="108"/>
      <c r="JAP579" s="108"/>
      <c r="JAQ579" s="108"/>
      <c r="JAR579" s="108"/>
      <c r="JAS579" s="108"/>
      <c r="JAT579" s="108"/>
      <c r="JAU579" s="108"/>
      <c r="JAV579" s="108"/>
      <c r="JAW579" s="108"/>
      <c r="JAX579" s="108"/>
      <c r="JAY579" s="108"/>
      <c r="JAZ579" s="108"/>
      <c r="JBA579" s="108"/>
      <c r="JBB579" s="108"/>
      <c r="JBC579" s="108"/>
      <c r="JBD579" s="108"/>
      <c r="JBE579" s="108"/>
      <c r="JBF579" s="108"/>
      <c r="JBG579" s="108"/>
      <c r="JBH579" s="108"/>
      <c r="JBI579" s="108"/>
      <c r="JBJ579" s="108"/>
      <c r="JBK579" s="108"/>
      <c r="JBL579" s="108"/>
      <c r="JBM579" s="108"/>
      <c r="JBN579" s="108"/>
      <c r="JBO579" s="108"/>
      <c r="JBP579" s="108"/>
      <c r="JBQ579" s="108"/>
      <c r="JBR579" s="108"/>
      <c r="JBS579" s="108"/>
      <c r="JBT579" s="108"/>
      <c r="JBU579" s="108"/>
      <c r="JBV579" s="108"/>
      <c r="JBW579" s="108"/>
      <c r="JBX579" s="108"/>
      <c r="JBY579" s="108"/>
      <c r="JBZ579" s="108"/>
      <c r="JCA579" s="108"/>
      <c r="JCB579" s="108"/>
      <c r="JCC579" s="108"/>
      <c r="JCD579" s="108"/>
      <c r="JCE579" s="108"/>
      <c r="JCF579" s="108"/>
      <c r="JCG579" s="108"/>
      <c r="JCH579" s="108"/>
      <c r="JCI579" s="108"/>
      <c r="JCJ579" s="108"/>
      <c r="JCK579" s="108"/>
      <c r="JCL579" s="108"/>
      <c r="JCM579" s="108"/>
      <c r="JCN579" s="108"/>
      <c r="JCO579" s="108"/>
      <c r="JCP579" s="108"/>
      <c r="JCQ579" s="108"/>
      <c r="JCR579" s="108"/>
      <c r="JCS579" s="108"/>
      <c r="JCT579" s="108"/>
      <c r="JCU579" s="108"/>
      <c r="JCV579" s="108"/>
      <c r="JCW579" s="108"/>
      <c r="JCX579" s="108"/>
      <c r="JCY579" s="108"/>
      <c r="JCZ579" s="108"/>
      <c r="JDA579" s="108"/>
      <c r="JDB579" s="108"/>
      <c r="JDC579" s="108"/>
      <c r="JDD579" s="108"/>
      <c r="JDE579" s="108"/>
      <c r="JDF579" s="108"/>
      <c r="JDG579" s="108"/>
      <c r="JDH579" s="108"/>
      <c r="JDI579" s="108"/>
      <c r="JDJ579" s="108"/>
      <c r="JDK579" s="108"/>
      <c r="JDL579" s="108"/>
      <c r="JDM579" s="108"/>
      <c r="JDN579" s="108"/>
      <c r="JDO579" s="108"/>
      <c r="JDP579" s="108"/>
      <c r="JDQ579" s="108"/>
      <c r="JDR579" s="108"/>
      <c r="JDS579" s="108"/>
      <c r="JDT579" s="108"/>
      <c r="JDU579" s="108"/>
      <c r="JDV579" s="108"/>
      <c r="JDW579" s="108"/>
      <c r="JDX579" s="108"/>
      <c r="JDY579" s="108"/>
      <c r="JDZ579" s="108"/>
      <c r="JEA579" s="108"/>
      <c r="JEB579" s="108"/>
      <c r="JEC579" s="108"/>
      <c r="JED579" s="108"/>
      <c r="JEE579" s="108"/>
      <c r="JEF579" s="108"/>
      <c r="JEG579" s="108"/>
      <c r="JEH579" s="108"/>
      <c r="JEI579" s="108"/>
      <c r="JEJ579" s="108"/>
      <c r="JEK579" s="108"/>
      <c r="JEL579" s="108"/>
      <c r="JEM579" s="108"/>
      <c r="JEN579" s="108"/>
      <c r="JEO579" s="108"/>
      <c r="JEP579" s="108"/>
      <c r="JEQ579" s="108"/>
      <c r="JER579" s="108"/>
      <c r="JES579" s="108"/>
      <c r="JET579" s="108"/>
      <c r="JEU579" s="108"/>
      <c r="JEV579" s="108"/>
      <c r="JEW579" s="108"/>
      <c r="JEX579" s="108"/>
      <c r="JEY579" s="108"/>
      <c r="JEZ579" s="108"/>
      <c r="JFA579" s="108"/>
      <c r="JFB579" s="108"/>
      <c r="JFC579" s="108"/>
      <c r="JFD579" s="108"/>
      <c r="JFE579" s="108"/>
      <c r="JFF579" s="108"/>
      <c r="JFG579" s="108"/>
      <c r="JFH579" s="108"/>
      <c r="JFI579" s="108"/>
      <c r="JFJ579" s="108"/>
      <c r="JFK579" s="108"/>
      <c r="JFL579" s="108"/>
      <c r="JFM579" s="108"/>
      <c r="JFN579" s="108"/>
      <c r="JFO579" s="108"/>
      <c r="JFP579" s="108"/>
      <c r="JFQ579" s="108"/>
      <c r="JFR579" s="108"/>
      <c r="JFS579" s="108"/>
      <c r="JFT579" s="108"/>
      <c r="JFU579" s="108"/>
      <c r="JFV579" s="108"/>
      <c r="JFW579" s="108"/>
      <c r="JFX579" s="108"/>
      <c r="JFY579" s="108"/>
      <c r="JFZ579" s="108"/>
      <c r="JGA579" s="108"/>
      <c r="JGB579" s="108"/>
      <c r="JGC579" s="108"/>
      <c r="JGD579" s="108"/>
      <c r="JGE579" s="108"/>
      <c r="JGF579" s="108"/>
      <c r="JGG579" s="108"/>
      <c r="JGH579" s="108"/>
      <c r="JGI579" s="108"/>
      <c r="JGJ579" s="108"/>
      <c r="JGK579" s="108"/>
      <c r="JGL579" s="108"/>
      <c r="JGM579" s="108"/>
      <c r="JGN579" s="108"/>
      <c r="JGO579" s="108"/>
      <c r="JGP579" s="108"/>
      <c r="JGQ579" s="108"/>
      <c r="JGR579" s="108"/>
      <c r="JGS579" s="108"/>
      <c r="JGT579" s="108"/>
      <c r="JGU579" s="108"/>
      <c r="JGV579" s="108"/>
      <c r="JGW579" s="108"/>
      <c r="JGX579" s="108"/>
      <c r="JGY579" s="108"/>
      <c r="JGZ579" s="108"/>
      <c r="JHA579" s="108"/>
      <c r="JHB579" s="108"/>
      <c r="JHC579" s="108"/>
      <c r="JHD579" s="108"/>
      <c r="JHE579" s="108"/>
      <c r="JHF579" s="108"/>
      <c r="JHG579" s="108"/>
      <c r="JHH579" s="108"/>
      <c r="JHI579" s="108"/>
      <c r="JHJ579" s="108"/>
      <c r="JHK579" s="108"/>
      <c r="JHL579" s="108"/>
      <c r="JHM579" s="108"/>
      <c r="JHN579" s="108"/>
      <c r="JHO579" s="108"/>
      <c r="JHP579" s="108"/>
      <c r="JHQ579" s="108"/>
      <c r="JHR579" s="108"/>
      <c r="JHS579" s="108"/>
      <c r="JHT579" s="108"/>
      <c r="JHU579" s="108"/>
      <c r="JHV579" s="108"/>
      <c r="JHW579" s="108"/>
      <c r="JHX579" s="108"/>
      <c r="JHY579" s="108"/>
      <c r="JHZ579" s="108"/>
      <c r="JIA579" s="108"/>
      <c r="JIB579" s="108"/>
      <c r="JIC579" s="108"/>
      <c r="JID579" s="108"/>
      <c r="JIE579" s="108"/>
      <c r="JIF579" s="108"/>
      <c r="JIG579" s="108"/>
      <c r="JIH579" s="108"/>
      <c r="JII579" s="108"/>
      <c r="JIJ579" s="108"/>
      <c r="JIK579" s="108"/>
      <c r="JIL579" s="108"/>
      <c r="JIM579" s="108"/>
      <c r="JIN579" s="108"/>
      <c r="JIO579" s="108"/>
      <c r="JIP579" s="108"/>
      <c r="JIQ579" s="108"/>
      <c r="JIR579" s="108"/>
      <c r="JIS579" s="108"/>
      <c r="JIT579" s="108"/>
      <c r="JIU579" s="108"/>
      <c r="JIV579" s="108"/>
      <c r="JIW579" s="108"/>
      <c r="JIX579" s="108"/>
      <c r="JIY579" s="108"/>
      <c r="JIZ579" s="108"/>
      <c r="JJA579" s="108"/>
      <c r="JJB579" s="108"/>
      <c r="JJC579" s="108"/>
      <c r="JJD579" s="108"/>
      <c r="JJE579" s="108"/>
      <c r="JJF579" s="108"/>
      <c r="JJG579" s="108"/>
      <c r="JJH579" s="108"/>
      <c r="JJI579" s="108"/>
      <c r="JJJ579" s="108"/>
      <c r="JJK579" s="108"/>
      <c r="JJL579" s="108"/>
      <c r="JJM579" s="108"/>
      <c r="JJN579" s="108"/>
      <c r="JJO579" s="108"/>
      <c r="JJP579" s="108"/>
      <c r="JJQ579" s="108"/>
      <c r="JJR579" s="108"/>
      <c r="JJS579" s="108"/>
      <c r="JJT579" s="108"/>
      <c r="JJU579" s="108"/>
      <c r="JJV579" s="108"/>
      <c r="JJW579" s="108"/>
      <c r="JJX579" s="108"/>
      <c r="JJY579" s="108"/>
      <c r="JJZ579" s="108"/>
      <c r="JKA579" s="108"/>
      <c r="JKB579" s="108"/>
      <c r="JKC579" s="108"/>
      <c r="JKD579" s="108"/>
      <c r="JKE579" s="108"/>
      <c r="JKF579" s="108"/>
      <c r="JKG579" s="108"/>
      <c r="JKH579" s="108"/>
      <c r="JKI579" s="108"/>
      <c r="JKJ579" s="108"/>
      <c r="JKK579" s="108"/>
      <c r="JKL579" s="108"/>
      <c r="JKM579" s="108"/>
      <c r="JKN579" s="108"/>
      <c r="JKO579" s="108"/>
      <c r="JKP579" s="108"/>
      <c r="JKQ579" s="108"/>
      <c r="JKR579" s="108"/>
      <c r="JKS579" s="108"/>
      <c r="JKT579" s="108"/>
      <c r="JKU579" s="108"/>
      <c r="JKV579" s="108"/>
      <c r="JKW579" s="108"/>
      <c r="JKX579" s="108"/>
      <c r="JKY579" s="108"/>
      <c r="JKZ579" s="108"/>
      <c r="JLA579" s="108"/>
      <c r="JLB579" s="108"/>
      <c r="JLC579" s="108"/>
      <c r="JLD579" s="108"/>
      <c r="JLE579" s="108"/>
      <c r="JLF579" s="108"/>
      <c r="JLG579" s="108"/>
      <c r="JLH579" s="108"/>
      <c r="JLI579" s="108"/>
      <c r="JLJ579" s="108"/>
      <c r="JLK579" s="108"/>
      <c r="JLL579" s="108"/>
      <c r="JLM579" s="108"/>
      <c r="JLN579" s="108"/>
      <c r="JLO579" s="108"/>
      <c r="JLP579" s="108"/>
      <c r="JLQ579" s="108"/>
      <c r="JLR579" s="108"/>
      <c r="JLS579" s="108"/>
      <c r="JLT579" s="108"/>
      <c r="JLU579" s="108"/>
      <c r="JLV579" s="108"/>
      <c r="JLW579" s="108"/>
      <c r="JLX579" s="108"/>
      <c r="JLY579" s="108"/>
      <c r="JLZ579" s="108"/>
      <c r="JMA579" s="108"/>
      <c r="JMB579" s="108"/>
      <c r="JMC579" s="108"/>
      <c r="JMD579" s="108"/>
      <c r="JME579" s="108"/>
      <c r="JMF579" s="108"/>
      <c r="JMG579" s="108"/>
      <c r="JMH579" s="108"/>
      <c r="JMI579" s="108"/>
      <c r="JMJ579" s="108"/>
      <c r="JMK579" s="108"/>
      <c r="JML579" s="108"/>
      <c r="JMM579" s="108"/>
      <c r="JMN579" s="108"/>
      <c r="JMO579" s="108"/>
      <c r="JMP579" s="108"/>
      <c r="JMQ579" s="108"/>
      <c r="JMR579" s="108"/>
      <c r="JMS579" s="108"/>
      <c r="JMT579" s="108"/>
      <c r="JMU579" s="108"/>
      <c r="JMV579" s="108"/>
      <c r="JMW579" s="108"/>
      <c r="JMX579" s="108"/>
      <c r="JMY579" s="108"/>
      <c r="JMZ579" s="108"/>
      <c r="JNA579" s="108"/>
      <c r="JNB579" s="108"/>
      <c r="JNC579" s="108"/>
      <c r="JND579" s="108"/>
      <c r="JNE579" s="108"/>
      <c r="JNF579" s="108"/>
      <c r="JNG579" s="108"/>
      <c r="JNH579" s="108"/>
      <c r="JNI579" s="108"/>
      <c r="JNJ579" s="108"/>
      <c r="JNK579" s="108"/>
      <c r="JNL579" s="108"/>
      <c r="JNM579" s="108"/>
      <c r="JNN579" s="108"/>
      <c r="JNO579" s="108"/>
      <c r="JNP579" s="108"/>
      <c r="JNQ579" s="108"/>
      <c r="JNR579" s="108"/>
      <c r="JNS579" s="108"/>
      <c r="JNT579" s="108"/>
      <c r="JNU579" s="108"/>
      <c r="JNV579" s="108"/>
      <c r="JNW579" s="108"/>
      <c r="JNX579" s="108"/>
      <c r="JNY579" s="108"/>
      <c r="JNZ579" s="108"/>
      <c r="JOA579" s="108"/>
      <c r="JOB579" s="108"/>
      <c r="JOC579" s="108"/>
      <c r="JOD579" s="108"/>
      <c r="JOE579" s="108"/>
      <c r="JOF579" s="108"/>
      <c r="JOG579" s="108"/>
      <c r="JOH579" s="108"/>
      <c r="JOI579" s="108"/>
      <c r="JOJ579" s="108"/>
      <c r="JOK579" s="108"/>
      <c r="JOL579" s="108"/>
      <c r="JOM579" s="108"/>
      <c r="JON579" s="108"/>
      <c r="JOO579" s="108"/>
      <c r="JOP579" s="108"/>
      <c r="JOQ579" s="108"/>
      <c r="JOR579" s="108"/>
      <c r="JOS579" s="108"/>
      <c r="JOT579" s="108"/>
      <c r="JOU579" s="108"/>
      <c r="JOV579" s="108"/>
      <c r="JOW579" s="108"/>
      <c r="JOX579" s="108"/>
      <c r="JOY579" s="108"/>
      <c r="JOZ579" s="108"/>
      <c r="JPA579" s="108"/>
      <c r="JPB579" s="108"/>
      <c r="JPC579" s="108"/>
      <c r="JPD579" s="108"/>
      <c r="JPE579" s="108"/>
      <c r="JPF579" s="108"/>
      <c r="JPG579" s="108"/>
      <c r="JPH579" s="108"/>
      <c r="JPI579" s="108"/>
      <c r="JPJ579" s="108"/>
      <c r="JPK579" s="108"/>
      <c r="JPL579" s="108"/>
      <c r="JPM579" s="108"/>
      <c r="JPN579" s="108"/>
      <c r="JPO579" s="108"/>
      <c r="JPP579" s="108"/>
      <c r="JPQ579" s="108"/>
      <c r="JPR579" s="108"/>
      <c r="JPS579" s="108"/>
      <c r="JPT579" s="108"/>
      <c r="JPU579" s="108"/>
      <c r="JPV579" s="108"/>
      <c r="JPW579" s="108"/>
      <c r="JPX579" s="108"/>
      <c r="JPY579" s="108"/>
      <c r="JPZ579" s="108"/>
      <c r="JQA579" s="108"/>
      <c r="JQB579" s="108"/>
      <c r="JQC579" s="108"/>
      <c r="JQD579" s="108"/>
      <c r="JQE579" s="108"/>
      <c r="JQF579" s="108"/>
      <c r="JQG579" s="108"/>
      <c r="JQH579" s="108"/>
      <c r="JQI579" s="108"/>
      <c r="JQJ579" s="108"/>
      <c r="JQK579" s="108"/>
      <c r="JQL579" s="108"/>
      <c r="JQM579" s="108"/>
      <c r="JQN579" s="108"/>
      <c r="JQO579" s="108"/>
      <c r="JQP579" s="108"/>
      <c r="JQQ579" s="108"/>
      <c r="JQR579" s="108"/>
      <c r="JQS579" s="108"/>
      <c r="JQT579" s="108"/>
      <c r="JQU579" s="108"/>
      <c r="JQV579" s="108"/>
      <c r="JQW579" s="108"/>
      <c r="JQX579" s="108"/>
      <c r="JQY579" s="108"/>
      <c r="JQZ579" s="108"/>
      <c r="JRA579" s="108"/>
      <c r="JRB579" s="108"/>
      <c r="JRC579" s="108"/>
      <c r="JRD579" s="108"/>
      <c r="JRE579" s="108"/>
      <c r="JRF579" s="108"/>
      <c r="JRG579" s="108"/>
      <c r="JRH579" s="108"/>
      <c r="JRI579" s="108"/>
      <c r="JRJ579" s="108"/>
      <c r="JRK579" s="108"/>
      <c r="JRL579" s="108"/>
      <c r="JRM579" s="108"/>
      <c r="JRN579" s="108"/>
      <c r="JRO579" s="108"/>
      <c r="JRP579" s="108"/>
      <c r="JRQ579" s="108"/>
      <c r="JRR579" s="108"/>
      <c r="JRS579" s="108"/>
      <c r="JRT579" s="108"/>
      <c r="JRU579" s="108"/>
      <c r="JRV579" s="108"/>
      <c r="JRW579" s="108"/>
      <c r="JRX579" s="108"/>
      <c r="JRY579" s="108"/>
      <c r="JRZ579" s="108"/>
      <c r="JSA579" s="108"/>
      <c r="JSB579" s="108"/>
      <c r="JSC579" s="108"/>
      <c r="JSD579" s="108"/>
      <c r="JSE579" s="108"/>
      <c r="JSF579" s="108"/>
      <c r="JSG579" s="108"/>
      <c r="JSH579" s="108"/>
      <c r="JSI579" s="108"/>
      <c r="JSJ579" s="108"/>
      <c r="JSK579" s="108"/>
      <c r="JSL579" s="108"/>
      <c r="JSM579" s="108"/>
      <c r="JSN579" s="108"/>
      <c r="JSO579" s="108"/>
      <c r="JSP579" s="108"/>
      <c r="JSQ579" s="108"/>
      <c r="JSR579" s="108"/>
      <c r="JSS579" s="108"/>
      <c r="JST579" s="108"/>
      <c r="JSU579" s="108"/>
      <c r="JSV579" s="108"/>
      <c r="JSW579" s="108"/>
      <c r="JSX579" s="108"/>
      <c r="JSY579" s="108"/>
      <c r="JSZ579" s="108"/>
      <c r="JTA579" s="108"/>
      <c r="JTB579" s="108"/>
      <c r="JTC579" s="108"/>
      <c r="JTD579" s="108"/>
      <c r="JTE579" s="108"/>
      <c r="JTF579" s="108"/>
      <c r="JTG579" s="108"/>
      <c r="JTH579" s="108"/>
      <c r="JTI579" s="108"/>
      <c r="JTJ579" s="108"/>
      <c r="JTK579" s="108"/>
      <c r="JTL579" s="108"/>
      <c r="JTM579" s="108"/>
      <c r="JTN579" s="108"/>
      <c r="JTO579" s="108"/>
      <c r="JTP579" s="108"/>
      <c r="JTQ579" s="108"/>
      <c r="JTR579" s="108"/>
      <c r="JTS579" s="108"/>
      <c r="JTT579" s="108"/>
      <c r="JTU579" s="108"/>
      <c r="JTV579" s="108"/>
      <c r="JTW579" s="108"/>
      <c r="JTX579" s="108"/>
      <c r="JTY579" s="108"/>
      <c r="JTZ579" s="108"/>
      <c r="JUA579" s="108"/>
      <c r="JUB579" s="108"/>
      <c r="JUC579" s="108"/>
      <c r="JUD579" s="108"/>
      <c r="JUE579" s="108"/>
      <c r="JUF579" s="108"/>
      <c r="JUG579" s="108"/>
      <c r="JUH579" s="108"/>
      <c r="JUI579" s="108"/>
      <c r="JUJ579" s="108"/>
      <c r="JUK579" s="108"/>
      <c r="JUL579" s="108"/>
      <c r="JUM579" s="108"/>
      <c r="JUN579" s="108"/>
      <c r="JUO579" s="108"/>
      <c r="JUP579" s="108"/>
      <c r="JUQ579" s="108"/>
      <c r="JUR579" s="108"/>
      <c r="JUS579" s="108"/>
      <c r="JUT579" s="108"/>
      <c r="JUU579" s="108"/>
      <c r="JUV579" s="108"/>
      <c r="JUW579" s="108"/>
      <c r="JUX579" s="108"/>
      <c r="JUY579" s="108"/>
      <c r="JUZ579" s="108"/>
      <c r="JVA579" s="108"/>
      <c r="JVB579" s="108"/>
      <c r="JVC579" s="108"/>
      <c r="JVD579" s="108"/>
      <c r="JVE579" s="108"/>
      <c r="JVF579" s="108"/>
      <c r="JVG579" s="108"/>
      <c r="JVH579" s="108"/>
      <c r="JVI579" s="108"/>
      <c r="JVJ579" s="108"/>
      <c r="JVK579" s="108"/>
      <c r="JVL579" s="108"/>
      <c r="JVM579" s="108"/>
      <c r="JVN579" s="108"/>
      <c r="JVO579" s="108"/>
      <c r="JVP579" s="108"/>
      <c r="JVQ579" s="108"/>
      <c r="JVR579" s="108"/>
      <c r="JVS579" s="108"/>
      <c r="JVT579" s="108"/>
      <c r="JVU579" s="108"/>
      <c r="JVV579" s="108"/>
      <c r="JVW579" s="108"/>
      <c r="JVX579" s="108"/>
      <c r="JVY579" s="108"/>
      <c r="JVZ579" s="108"/>
      <c r="JWA579" s="108"/>
      <c r="JWB579" s="108"/>
      <c r="JWC579" s="108"/>
      <c r="JWD579" s="108"/>
      <c r="JWE579" s="108"/>
      <c r="JWF579" s="108"/>
      <c r="JWG579" s="108"/>
      <c r="JWH579" s="108"/>
      <c r="JWI579" s="108"/>
      <c r="JWJ579" s="108"/>
      <c r="JWK579" s="108"/>
      <c r="JWL579" s="108"/>
      <c r="JWM579" s="108"/>
      <c r="JWN579" s="108"/>
      <c r="JWO579" s="108"/>
      <c r="JWP579" s="108"/>
      <c r="JWQ579" s="108"/>
      <c r="JWR579" s="108"/>
      <c r="JWS579" s="108"/>
      <c r="JWT579" s="108"/>
      <c r="JWU579" s="108"/>
      <c r="JWV579" s="108"/>
      <c r="JWW579" s="108"/>
      <c r="JWX579" s="108"/>
      <c r="JWY579" s="108"/>
      <c r="JWZ579" s="108"/>
      <c r="JXA579" s="108"/>
      <c r="JXB579" s="108"/>
      <c r="JXC579" s="108"/>
      <c r="JXD579" s="108"/>
      <c r="JXE579" s="108"/>
      <c r="JXF579" s="108"/>
      <c r="JXG579" s="108"/>
      <c r="JXH579" s="108"/>
      <c r="JXI579" s="108"/>
      <c r="JXJ579" s="108"/>
      <c r="JXK579" s="108"/>
      <c r="JXL579" s="108"/>
      <c r="JXM579" s="108"/>
      <c r="JXN579" s="108"/>
      <c r="JXO579" s="108"/>
      <c r="JXP579" s="108"/>
      <c r="JXQ579" s="108"/>
      <c r="JXR579" s="108"/>
      <c r="JXS579" s="108"/>
      <c r="JXT579" s="108"/>
      <c r="JXU579" s="108"/>
      <c r="JXV579" s="108"/>
      <c r="JXW579" s="108"/>
      <c r="JXX579" s="108"/>
      <c r="JXY579" s="108"/>
      <c r="JXZ579" s="108"/>
      <c r="JYA579" s="108"/>
      <c r="JYB579" s="108"/>
      <c r="JYC579" s="108"/>
      <c r="JYD579" s="108"/>
      <c r="JYE579" s="108"/>
      <c r="JYF579" s="108"/>
      <c r="JYG579" s="108"/>
      <c r="JYH579" s="108"/>
      <c r="JYI579" s="108"/>
      <c r="JYJ579" s="108"/>
      <c r="JYK579" s="108"/>
      <c r="JYL579" s="108"/>
      <c r="JYM579" s="108"/>
      <c r="JYN579" s="108"/>
      <c r="JYO579" s="108"/>
      <c r="JYP579" s="108"/>
      <c r="JYQ579" s="108"/>
      <c r="JYR579" s="108"/>
      <c r="JYS579" s="108"/>
      <c r="JYT579" s="108"/>
      <c r="JYU579" s="108"/>
      <c r="JYV579" s="108"/>
      <c r="JYW579" s="108"/>
      <c r="JYX579" s="108"/>
      <c r="JYY579" s="108"/>
      <c r="JYZ579" s="108"/>
      <c r="JZA579" s="108"/>
      <c r="JZB579" s="108"/>
      <c r="JZC579" s="108"/>
      <c r="JZD579" s="108"/>
      <c r="JZE579" s="108"/>
      <c r="JZF579" s="108"/>
      <c r="JZG579" s="108"/>
      <c r="JZH579" s="108"/>
      <c r="JZI579" s="108"/>
      <c r="JZJ579" s="108"/>
      <c r="JZK579" s="108"/>
      <c r="JZL579" s="108"/>
      <c r="JZM579" s="108"/>
      <c r="JZN579" s="108"/>
      <c r="JZO579" s="108"/>
      <c r="JZP579" s="108"/>
      <c r="JZQ579" s="108"/>
      <c r="JZR579" s="108"/>
      <c r="JZS579" s="108"/>
      <c r="JZT579" s="108"/>
      <c r="JZU579" s="108"/>
      <c r="JZV579" s="108"/>
      <c r="JZW579" s="108"/>
      <c r="JZX579" s="108"/>
      <c r="JZY579" s="108"/>
      <c r="JZZ579" s="108"/>
      <c r="KAA579" s="108"/>
      <c r="KAB579" s="108"/>
      <c r="KAC579" s="108"/>
      <c r="KAD579" s="108"/>
      <c r="KAE579" s="108"/>
      <c r="KAF579" s="108"/>
      <c r="KAG579" s="108"/>
      <c r="KAH579" s="108"/>
      <c r="KAI579" s="108"/>
      <c r="KAJ579" s="108"/>
      <c r="KAK579" s="108"/>
      <c r="KAL579" s="108"/>
      <c r="KAM579" s="108"/>
      <c r="KAN579" s="108"/>
      <c r="KAO579" s="108"/>
      <c r="KAP579" s="108"/>
      <c r="KAQ579" s="108"/>
      <c r="KAR579" s="108"/>
      <c r="KAS579" s="108"/>
      <c r="KAT579" s="108"/>
      <c r="KAU579" s="108"/>
      <c r="KAV579" s="108"/>
      <c r="KAW579" s="108"/>
      <c r="KAX579" s="108"/>
      <c r="KAY579" s="108"/>
      <c r="KAZ579" s="108"/>
      <c r="KBA579" s="108"/>
      <c r="KBB579" s="108"/>
      <c r="KBC579" s="108"/>
      <c r="KBD579" s="108"/>
      <c r="KBE579" s="108"/>
      <c r="KBF579" s="108"/>
      <c r="KBG579" s="108"/>
      <c r="KBH579" s="108"/>
      <c r="KBI579" s="108"/>
      <c r="KBJ579" s="108"/>
      <c r="KBK579" s="108"/>
      <c r="KBL579" s="108"/>
      <c r="KBM579" s="108"/>
      <c r="KBN579" s="108"/>
      <c r="KBO579" s="108"/>
      <c r="KBP579" s="108"/>
      <c r="KBQ579" s="108"/>
      <c r="KBR579" s="108"/>
      <c r="KBS579" s="108"/>
      <c r="KBT579" s="108"/>
      <c r="KBU579" s="108"/>
      <c r="KBV579" s="108"/>
      <c r="KBW579" s="108"/>
      <c r="KBX579" s="108"/>
      <c r="KBY579" s="108"/>
      <c r="KBZ579" s="108"/>
      <c r="KCA579" s="108"/>
      <c r="KCB579" s="108"/>
      <c r="KCC579" s="108"/>
      <c r="KCD579" s="108"/>
      <c r="KCE579" s="108"/>
      <c r="KCF579" s="108"/>
      <c r="KCG579" s="108"/>
      <c r="KCH579" s="108"/>
      <c r="KCI579" s="108"/>
      <c r="KCJ579" s="108"/>
      <c r="KCK579" s="108"/>
      <c r="KCL579" s="108"/>
      <c r="KCM579" s="108"/>
      <c r="KCN579" s="108"/>
      <c r="KCO579" s="108"/>
      <c r="KCP579" s="108"/>
      <c r="KCQ579" s="108"/>
      <c r="KCR579" s="108"/>
      <c r="KCS579" s="108"/>
      <c r="KCT579" s="108"/>
      <c r="KCU579" s="108"/>
      <c r="KCV579" s="108"/>
      <c r="KCW579" s="108"/>
      <c r="KCX579" s="108"/>
      <c r="KCY579" s="108"/>
      <c r="KCZ579" s="108"/>
      <c r="KDA579" s="108"/>
      <c r="KDB579" s="108"/>
      <c r="KDC579" s="108"/>
      <c r="KDD579" s="108"/>
      <c r="KDE579" s="108"/>
      <c r="KDF579" s="108"/>
      <c r="KDG579" s="108"/>
      <c r="KDH579" s="108"/>
      <c r="KDI579" s="108"/>
      <c r="KDJ579" s="108"/>
      <c r="KDK579" s="108"/>
      <c r="KDL579" s="108"/>
      <c r="KDM579" s="108"/>
      <c r="KDN579" s="108"/>
      <c r="KDO579" s="108"/>
      <c r="KDP579" s="108"/>
      <c r="KDQ579" s="108"/>
      <c r="KDR579" s="108"/>
      <c r="KDS579" s="108"/>
      <c r="KDT579" s="108"/>
      <c r="KDU579" s="108"/>
      <c r="KDV579" s="108"/>
      <c r="KDW579" s="108"/>
      <c r="KDX579" s="108"/>
      <c r="KDY579" s="108"/>
      <c r="KDZ579" s="108"/>
      <c r="KEA579" s="108"/>
      <c r="KEB579" s="108"/>
      <c r="KEC579" s="108"/>
      <c r="KED579" s="108"/>
      <c r="KEE579" s="108"/>
      <c r="KEF579" s="108"/>
      <c r="KEG579" s="108"/>
      <c r="KEH579" s="108"/>
      <c r="KEI579" s="108"/>
      <c r="KEJ579" s="108"/>
      <c r="KEK579" s="108"/>
      <c r="KEL579" s="108"/>
      <c r="KEM579" s="108"/>
      <c r="KEN579" s="108"/>
      <c r="KEO579" s="108"/>
      <c r="KEP579" s="108"/>
      <c r="KEQ579" s="108"/>
      <c r="KER579" s="108"/>
      <c r="KES579" s="108"/>
      <c r="KET579" s="108"/>
      <c r="KEU579" s="108"/>
      <c r="KEV579" s="108"/>
      <c r="KEW579" s="108"/>
      <c r="KEX579" s="108"/>
      <c r="KEY579" s="108"/>
      <c r="KEZ579" s="108"/>
      <c r="KFA579" s="108"/>
      <c r="KFB579" s="108"/>
      <c r="KFC579" s="108"/>
      <c r="KFD579" s="108"/>
      <c r="KFE579" s="108"/>
      <c r="KFF579" s="108"/>
      <c r="KFG579" s="108"/>
      <c r="KFH579" s="108"/>
      <c r="KFI579" s="108"/>
      <c r="KFJ579" s="108"/>
      <c r="KFK579" s="108"/>
      <c r="KFL579" s="108"/>
      <c r="KFM579" s="108"/>
      <c r="KFN579" s="108"/>
      <c r="KFO579" s="108"/>
      <c r="KFP579" s="108"/>
      <c r="KFQ579" s="108"/>
      <c r="KFR579" s="108"/>
      <c r="KFS579" s="108"/>
      <c r="KFT579" s="108"/>
      <c r="KFU579" s="108"/>
      <c r="KFV579" s="108"/>
      <c r="KFW579" s="108"/>
      <c r="KFX579" s="108"/>
      <c r="KFY579" s="108"/>
      <c r="KFZ579" s="108"/>
      <c r="KGA579" s="108"/>
      <c r="KGB579" s="108"/>
      <c r="KGC579" s="108"/>
      <c r="KGD579" s="108"/>
      <c r="KGE579" s="108"/>
      <c r="KGF579" s="108"/>
      <c r="KGG579" s="108"/>
      <c r="KGH579" s="108"/>
      <c r="KGI579" s="108"/>
      <c r="KGJ579" s="108"/>
      <c r="KGK579" s="108"/>
      <c r="KGL579" s="108"/>
      <c r="KGM579" s="108"/>
      <c r="KGN579" s="108"/>
      <c r="KGO579" s="108"/>
      <c r="KGP579" s="108"/>
      <c r="KGQ579" s="108"/>
      <c r="KGR579" s="108"/>
      <c r="KGS579" s="108"/>
      <c r="KGT579" s="108"/>
      <c r="KGU579" s="108"/>
      <c r="KGV579" s="108"/>
      <c r="KGW579" s="108"/>
      <c r="KGX579" s="108"/>
      <c r="KGY579" s="108"/>
      <c r="KGZ579" s="108"/>
      <c r="KHA579" s="108"/>
      <c r="KHB579" s="108"/>
      <c r="KHC579" s="108"/>
      <c r="KHD579" s="108"/>
      <c r="KHE579" s="108"/>
      <c r="KHF579" s="108"/>
      <c r="KHG579" s="108"/>
      <c r="KHH579" s="108"/>
      <c r="KHI579" s="108"/>
      <c r="KHJ579" s="108"/>
      <c r="KHK579" s="108"/>
      <c r="KHL579" s="108"/>
      <c r="KHM579" s="108"/>
      <c r="KHN579" s="108"/>
      <c r="KHO579" s="108"/>
      <c r="KHP579" s="108"/>
      <c r="KHQ579" s="108"/>
      <c r="KHR579" s="108"/>
      <c r="KHS579" s="108"/>
      <c r="KHT579" s="108"/>
      <c r="KHU579" s="108"/>
      <c r="KHV579" s="108"/>
      <c r="KHW579" s="108"/>
      <c r="KHX579" s="108"/>
      <c r="KHY579" s="108"/>
      <c r="KHZ579" s="108"/>
      <c r="KIA579" s="108"/>
      <c r="KIB579" s="108"/>
      <c r="KIC579" s="108"/>
      <c r="KID579" s="108"/>
      <c r="KIE579" s="108"/>
      <c r="KIF579" s="108"/>
      <c r="KIG579" s="108"/>
      <c r="KIH579" s="108"/>
      <c r="KII579" s="108"/>
      <c r="KIJ579" s="108"/>
      <c r="KIK579" s="108"/>
      <c r="KIL579" s="108"/>
      <c r="KIM579" s="108"/>
      <c r="KIN579" s="108"/>
      <c r="KIO579" s="108"/>
      <c r="KIP579" s="108"/>
      <c r="KIQ579" s="108"/>
      <c r="KIR579" s="108"/>
      <c r="KIS579" s="108"/>
      <c r="KIT579" s="108"/>
      <c r="KIU579" s="108"/>
      <c r="KIV579" s="108"/>
      <c r="KIW579" s="108"/>
      <c r="KIX579" s="108"/>
      <c r="KIY579" s="108"/>
      <c r="KIZ579" s="108"/>
      <c r="KJA579" s="108"/>
      <c r="KJB579" s="108"/>
      <c r="KJC579" s="108"/>
      <c r="KJD579" s="108"/>
      <c r="KJE579" s="108"/>
      <c r="KJF579" s="108"/>
      <c r="KJG579" s="108"/>
      <c r="KJH579" s="108"/>
      <c r="KJI579" s="108"/>
      <c r="KJJ579" s="108"/>
      <c r="KJK579" s="108"/>
      <c r="KJL579" s="108"/>
      <c r="KJM579" s="108"/>
      <c r="KJN579" s="108"/>
      <c r="KJO579" s="108"/>
      <c r="KJP579" s="108"/>
      <c r="KJQ579" s="108"/>
      <c r="KJR579" s="108"/>
      <c r="KJS579" s="108"/>
      <c r="KJT579" s="108"/>
      <c r="KJU579" s="108"/>
      <c r="KJV579" s="108"/>
      <c r="KJW579" s="108"/>
      <c r="KJX579" s="108"/>
      <c r="KJY579" s="108"/>
      <c r="KJZ579" s="108"/>
      <c r="KKA579" s="108"/>
      <c r="KKB579" s="108"/>
      <c r="KKC579" s="108"/>
      <c r="KKD579" s="108"/>
      <c r="KKE579" s="108"/>
      <c r="KKF579" s="108"/>
      <c r="KKG579" s="108"/>
      <c r="KKH579" s="108"/>
      <c r="KKI579" s="108"/>
      <c r="KKJ579" s="108"/>
      <c r="KKK579" s="108"/>
      <c r="KKL579" s="108"/>
      <c r="KKM579" s="108"/>
      <c r="KKN579" s="108"/>
      <c r="KKO579" s="108"/>
      <c r="KKP579" s="108"/>
      <c r="KKQ579" s="108"/>
      <c r="KKR579" s="108"/>
      <c r="KKS579" s="108"/>
      <c r="KKT579" s="108"/>
      <c r="KKU579" s="108"/>
      <c r="KKV579" s="108"/>
      <c r="KKW579" s="108"/>
      <c r="KKX579" s="108"/>
      <c r="KKY579" s="108"/>
      <c r="KKZ579" s="108"/>
      <c r="KLA579" s="108"/>
      <c r="KLB579" s="108"/>
      <c r="KLC579" s="108"/>
      <c r="KLD579" s="108"/>
      <c r="KLE579" s="108"/>
      <c r="KLF579" s="108"/>
      <c r="KLG579" s="108"/>
      <c r="KLH579" s="108"/>
      <c r="KLI579" s="108"/>
      <c r="KLJ579" s="108"/>
      <c r="KLK579" s="108"/>
      <c r="KLL579" s="108"/>
      <c r="KLM579" s="108"/>
      <c r="KLN579" s="108"/>
      <c r="KLO579" s="108"/>
      <c r="KLP579" s="108"/>
      <c r="KLQ579" s="108"/>
      <c r="KLR579" s="108"/>
      <c r="KLS579" s="108"/>
      <c r="KLT579" s="108"/>
      <c r="KLU579" s="108"/>
      <c r="KLV579" s="108"/>
      <c r="KLW579" s="108"/>
      <c r="KLX579" s="108"/>
      <c r="KLY579" s="108"/>
      <c r="KLZ579" s="108"/>
      <c r="KMA579" s="108"/>
      <c r="KMB579" s="108"/>
      <c r="KMC579" s="108"/>
      <c r="KMD579" s="108"/>
      <c r="KME579" s="108"/>
      <c r="KMF579" s="108"/>
      <c r="KMG579" s="108"/>
      <c r="KMH579" s="108"/>
      <c r="KMI579" s="108"/>
      <c r="KMJ579" s="108"/>
      <c r="KMK579" s="108"/>
      <c r="KML579" s="108"/>
      <c r="KMM579" s="108"/>
      <c r="KMN579" s="108"/>
      <c r="KMO579" s="108"/>
      <c r="KMP579" s="108"/>
      <c r="KMQ579" s="108"/>
      <c r="KMR579" s="108"/>
      <c r="KMS579" s="108"/>
      <c r="KMT579" s="108"/>
      <c r="KMU579" s="108"/>
      <c r="KMV579" s="108"/>
      <c r="KMW579" s="108"/>
      <c r="KMX579" s="108"/>
      <c r="KMY579" s="108"/>
      <c r="KMZ579" s="108"/>
      <c r="KNA579" s="108"/>
      <c r="KNB579" s="108"/>
      <c r="KNC579" s="108"/>
      <c r="KND579" s="108"/>
      <c r="KNE579" s="108"/>
      <c r="KNF579" s="108"/>
      <c r="KNG579" s="108"/>
      <c r="KNH579" s="108"/>
      <c r="KNI579" s="108"/>
      <c r="KNJ579" s="108"/>
      <c r="KNK579" s="108"/>
      <c r="KNL579" s="108"/>
      <c r="KNM579" s="108"/>
      <c r="KNN579" s="108"/>
      <c r="KNO579" s="108"/>
      <c r="KNP579" s="108"/>
      <c r="KNQ579" s="108"/>
      <c r="KNR579" s="108"/>
      <c r="KNS579" s="108"/>
      <c r="KNT579" s="108"/>
      <c r="KNU579" s="108"/>
      <c r="KNV579" s="108"/>
      <c r="KNW579" s="108"/>
      <c r="KNX579" s="108"/>
      <c r="KNY579" s="108"/>
      <c r="KNZ579" s="108"/>
      <c r="KOA579" s="108"/>
      <c r="KOB579" s="108"/>
      <c r="KOC579" s="108"/>
      <c r="KOD579" s="108"/>
      <c r="KOE579" s="108"/>
      <c r="KOF579" s="108"/>
      <c r="KOG579" s="108"/>
      <c r="KOH579" s="108"/>
      <c r="KOI579" s="108"/>
      <c r="KOJ579" s="108"/>
      <c r="KOK579" s="108"/>
      <c r="KOL579" s="108"/>
      <c r="KOM579" s="108"/>
      <c r="KON579" s="108"/>
      <c r="KOO579" s="108"/>
      <c r="KOP579" s="108"/>
      <c r="KOQ579" s="108"/>
      <c r="KOR579" s="108"/>
      <c r="KOS579" s="108"/>
      <c r="KOT579" s="108"/>
      <c r="KOU579" s="108"/>
      <c r="KOV579" s="108"/>
      <c r="KOW579" s="108"/>
      <c r="KOX579" s="108"/>
      <c r="KOY579" s="108"/>
      <c r="KOZ579" s="108"/>
      <c r="KPA579" s="108"/>
      <c r="KPB579" s="108"/>
      <c r="KPC579" s="108"/>
      <c r="KPD579" s="108"/>
      <c r="KPE579" s="108"/>
      <c r="KPF579" s="108"/>
      <c r="KPG579" s="108"/>
      <c r="KPH579" s="108"/>
      <c r="KPI579" s="108"/>
      <c r="KPJ579" s="108"/>
      <c r="KPK579" s="108"/>
      <c r="KPL579" s="108"/>
      <c r="KPM579" s="108"/>
      <c r="KPN579" s="108"/>
      <c r="KPO579" s="108"/>
      <c r="KPP579" s="108"/>
      <c r="KPQ579" s="108"/>
      <c r="KPR579" s="108"/>
      <c r="KPS579" s="108"/>
      <c r="KPT579" s="108"/>
      <c r="KPU579" s="108"/>
      <c r="KPV579" s="108"/>
      <c r="KPW579" s="108"/>
      <c r="KPX579" s="108"/>
      <c r="KPY579" s="108"/>
      <c r="KPZ579" s="108"/>
      <c r="KQA579" s="108"/>
      <c r="KQB579" s="108"/>
      <c r="KQC579" s="108"/>
      <c r="KQD579" s="108"/>
      <c r="KQE579" s="108"/>
      <c r="KQF579" s="108"/>
      <c r="KQG579" s="108"/>
      <c r="KQH579" s="108"/>
      <c r="KQI579" s="108"/>
      <c r="KQJ579" s="108"/>
      <c r="KQK579" s="108"/>
      <c r="KQL579" s="108"/>
      <c r="KQM579" s="108"/>
      <c r="KQN579" s="108"/>
      <c r="KQO579" s="108"/>
      <c r="KQP579" s="108"/>
      <c r="KQQ579" s="108"/>
      <c r="KQR579" s="108"/>
      <c r="KQS579" s="108"/>
      <c r="KQT579" s="108"/>
      <c r="KQU579" s="108"/>
      <c r="KQV579" s="108"/>
      <c r="KQW579" s="108"/>
      <c r="KQX579" s="108"/>
      <c r="KQY579" s="108"/>
      <c r="KQZ579" s="108"/>
      <c r="KRA579" s="108"/>
      <c r="KRB579" s="108"/>
      <c r="KRC579" s="108"/>
      <c r="KRD579" s="108"/>
      <c r="KRE579" s="108"/>
      <c r="KRF579" s="108"/>
      <c r="KRG579" s="108"/>
      <c r="KRH579" s="108"/>
      <c r="KRI579" s="108"/>
      <c r="KRJ579" s="108"/>
      <c r="KRK579" s="108"/>
      <c r="KRL579" s="108"/>
      <c r="KRM579" s="108"/>
      <c r="KRN579" s="108"/>
      <c r="KRO579" s="108"/>
      <c r="KRP579" s="108"/>
      <c r="KRQ579" s="108"/>
      <c r="KRR579" s="108"/>
      <c r="KRS579" s="108"/>
      <c r="KRT579" s="108"/>
      <c r="KRU579" s="108"/>
      <c r="KRV579" s="108"/>
      <c r="KRW579" s="108"/>
      <c r="KRX579" s="108"/>
      <c r="KRY579" s="108"/>
      <c r="KRZ579" s="108"/>
      <c r="KSA579" s="108"/>
      <c r="KSB579" s="108"/>
      <c r="KSC579" s="108"/>
      <c r="KSD579" s="108"/>
      <c r="KSE579" s="108"/>
      <c r="KSF579" s="108"/>
      <c r="KSG579" s="108"/>
      <c r="KSH579" s="108"/>
      <c r="KSI579" s="108"/>
      <c r="KSJ579" s="108"/>
      <c r="KSK579" s="108"/>
      <c r="KSL579" s="108"/>
      <c r="KSM579" s="108"/>
      <c r="KSN579" s="108"/>
      <c r="KSO579" s="108"/>
      <c r="KSP579" s="108"/>
      <c r="KSQ579" s="108"/>
      <c r="KSR579" s="108"/>
      <c r="KSS579" s="108"/>
      <c r="KST579" s="108"/>
      <c r="KSU579" s="108"/>
      <c r="KSV579" s="108"/>
      <c r="KSW579" s="108"/>
      <c r="KSX579" s="108"/>
      <c r="KSY579" s="108"/>
      <c r="KSZ579" s="108"/>
      <c r="KTA579" s="108"/>
      <c r="KTB579" s="108"/>
      <c r="KTC579" s="108"/>
      <c r="KTD579" s="108"/>
      <c r="KTE579" s="108"/>
      <c r="KTF579" s="108"/>
      <c r="KTG579" s="108"/>
      <c r="KTH579" s="108"/>
      <c r="KTI579" s="108"/>
      <c r="KTJ579" s="108"/>
      <c r="KTK579" s="108"/>
      <c r="KTL579" s="108"/>
      <c r="KTM579" s="108"/>
      <c r="KTN579" s="108"/>
      <c r="KTO579" s="108"/>
      <c r="KTP579" s="108"/>
      <c r="KTQ579" s="108"/>
      <c r="KTR579" s="108"/>
      <c r="KTS579" s="108"/>
      <c r="KTT579" s="108"/>
      <c r="KTU579" s="108"/>
      <c r="KTV579" s="108"/>
      <c r="KTW579" s="108"/>
      <c r="KTX579" s="108"/>
      <c r="KTY579" s="108"/>
      <c r="KTZ579" s="108"/>
      <c r="KUA579" s="108"/>
      <c r="KUB579" s="108"/>
      <c r="KUC579" s="108"/>
      <c r="KUD579" s="108"/>
      <c r="KUE579" s="108"/>
      <c r="KUF579" s="108"/>
      <c r="KUG579" s="108"/>
      <c r="KUH579" s="108"/>
      <c r="KUI579" s="108"/>
      <c r="KUJ579" s="108"/>
      <c r="KUK579" s="108"/>
      <c r="KUL579" s="108"/>
      <c r="KUM579" s="108"/>
      <c r="KUN579" s="108"/>
      <c r="KUO579" s="108"/>
      <c r="KUP579" s="108"/>
      <c r="KUQ579" s="108"/>
      <c r="KUR579" s="108"/>
      <c r="KUS579" s="108"/>
      <c r="KUT579" s="108"/>
      <c r="KUU579" s="108"/>
      <c r="KUV579" s="108"/>
      <c r="KUW579" s="108"/>
      <c r="KUX579" s="108"/>
      <c r="KUY579" s="108"/>
      <c r="KUZ579" s="108"/>
      <c r="KVA579" s="108"/>
      <c r="KVB579" s="108"/>
      <c r="KVC579" s="108"/>
      <c r="KVD579" s="108"/>
      <c r="KVE579" s="108"/>
      <c r="KVF579" s="108"/>
      <c r="KVG579" s="108"/>
      <c r="KVH579" s="108"/>
      <c r="KVI579" s="108"/>
      <c r="KVJ579" s="108"/>
      <c r="KVK579" s="108"/>
      <c r="KVL579" s="108"/>
      <c r="KVM579" s="108"/>
      <c r="KVN579" s="108"/>
      <c r="KVO579" s="108"/>
      <c r="KVP579" s="108"/>
      <c r="KVQ579" s="108"/>
      <c r="KVR579" s="108"/>
      <c r="KVS579" s="108"/>
      <c r="KVT579" s="108"/>
      <c r="KVU579" s="108"/>
      <c r="KVV579" s="108"/>
      <c r="KVW579" s="108"/>
      <c r="KVX579" s="108"/>
      <c r="KVY579" s="108"/>
      <c r="KVZ579" s="108"/>
      <c r="KWA579" s="108"/>
      <c r="KWB579" s="108"/>
      <c r="KWC579" s="108"/>
      <c r="KWD579" s="108"/>
      <c r="KWE579" s="108"/>
      <c r="KWF579" s="108"/>
      <c r="KWG579" s="108"/>
      <c r="KWH579" s="108"/>
      <c r="KWI579" s="108"/>
      <c r="KWJ579" s="108"/>
      <c r="KWK579" s="108"/>
      <c r="KWL579" s="108"/>
      <c r="KWM579" s="108"/>
      <c r="KWN579" s="108"/>
      <c r="KWO579" s="108"/>
      <c r="KWP579" s="108"/>
      <c r="KWQ579" s="108"/>
      <c r="KWR579" s="108"/>
      <c r="KWS579" s="108"/>
      <c r="KWT579" s="108"/>
      <c r="KWU579" s="108"/>
      <c r="KWV579" s="108"/>
      <c r="KWW579" s="108"/>
      <c r="KWX579" s="108"/>
      <c r="KWY579" s="108"/>
      <c r="KWZ579" s="108"/>
      <c r="KXA579" s="108"/>
      <c r="KXB579" s="108"/>
      <c r="KXC579" s="108"/>
      <c r="KXD579" s="108"/>
      <c r="KXE579" s="108"/>
      <c r="KXF579" s="108"/>
      <c r="KXG579" s="108"/>
      <c r="KXH579" s="108"/>
      <c r="KXI579" s="108"/>
      <c r="KXJ579" s="108"/>
      <c r="KXK579" s="108"/>
      <c r="KXL579" s="108"/>
      <c r="KXM579" s="108"/>
      <c r="KXN579" s="108"/>
      <c r="KXO579" s="108"/>
      <c r="KXP579" s="108"/>
      <c r="KXQ579" s="108"/>
      <c r="KXR579" s="108"/>
      <c r="KXS579" s="108"/>
      <c r="KXT579" s="108"/>
      <c r="KXU579" s="108"/>
      <c r="KXV579" s="108"/>
      <c r="KXW579" s="108"/>
      <c r="KXX579" s="108"/>
      <c r="KXY579" s="108"/>
      <c r="KXZ579" s="108"/>
      <c r="KYA579" s="108"/>
      <c r="KYB579" s="108"/>
      <c r="KYC579" s="108"/>
      <c r="KYD579" s="108"/>
      <c r="KYE579" s="108"/>
      <c r="KYF579" s="108"/>
      <c r="KYG579" s="108"/>
      <c r="KYH579" s="108"/>
      <c r="KYI579" s="108"/>
      <c r="KYJ579" s="108"/>
      <c r="KYK579" s="108"/>
      <c r="KYL579" s="108"/>
      <c r="KYM579" s="108"/>
      <c r="KYN579" s="108"/>
      <c r="KYO579" s="108"/>
      <c r="KYP579" s="108"/>
      <c r="KYQ579" s="108"/>
      <c r="KYR579" s="108"/>
      <c r="KYS579" s="108"/>
      <c r="KYT579" s="108"/>
      <c r="KYU579" s="108"/>
      <c r="KYV579" s="108"/>
      <c r="KYW579" s="108"/>
      <c r="KYX579" s="108"/>
      <c r="KYY579" s="108"/>
      <c r="KYZ579" s="108"/>
      <c r="KZA579" s="108"/>
      <c r="KZB579" s="108"/>
      <c r="KZC579" s="108"/>
      <c r="KZD579" s="108"/>
      <c r="KZE579" s="108"/>
      <c r="KZF579" s="108"/>
      <c r="KZG579" s="108"/>
      <c r="KZH579" s="108"/>
      <c r="KZI579" s="108"/>
      <c r="KZJ579" s="108"/>
      <c r="KZK579" s="108"/>
      <c r="KZL579" s="108"/>
      <c r="KZM579" s="108"/>
      <c r="KZN579" s="108"/>
      <c r="KZO579" s="108"/>
      <c r="KZP579" s="108"/>
      <c r="KZQ579" s="108"/>
      <c r="KZR579" s="108"/>
      <c r="KZS579" s="108"/>
      <c r="KZT579" s="108"/>
      <c r="KZU579" s="108"/>
      <c r="KZV579" s="108"/>
      <c r="KZW579" s="108"/>
      <c r="KZX579" s="108"/>
      <c r="KZY579" s="108"/>
      <c r="KZZ579" s="108"/>
      <c r="LAA579" s="108"/>
      <c r="LAB579" s="108"/>
      <c r="LAC579" s="108"/>
      <c r="LAD579" s="108"/>
      <c r="LAE579" s="108"/>
      <c r="LAF579" s="108"/>
      <c r="LAG579" s="108"/>
      <c r="LAH579" s="108"/>
      <c r="LAI579" s="108"/>
      <c r="LAJ579" s="108"/>
      <c r="LAK579" s="108"/>
      <c r="LAL579" s="108"/>
      <c r="LAM579" s="108"/>
      <c r="LAN579" s="108"/>
      <c r="LAO579" s="108"/>
      <c r="LAP579" s="108"/>
      <c r="LAQ579" s="108"/>
      <c r="LAR579" s="108"/>
      <c r="LAS579" s="108"/>
      <c r="LAT579" s="108"/>
      <c r="LAU579" s="108"/>
      <c r="LAV579" s="108"/>
      <c r="LAW579" s="108"/>
      <c r="LAX579" s="108"/>
      <c r="LAY579" s="108"/>
      <c r="LAZ579" s="108"/>
      <c r="LBA579" s="108"/>
      <c r="LBB579" s="108"/>
      <c r="LBC579" s="108"/>
      <c r="LBD579" s="108"/>
      <c r="LBE579" s="108"/>
      <c r="LBF579" s="108"/>
      <c r="LBG579" s="108"/>
      <c r="LBH579" s="108"/>
      <c r="LBI579" s="108"/>
      <c r="LBJ579" s="108"/>
      <c r="LBK579" s="108"/>
      <c r="LBL579" s="108"/>
      <c r="LBM579" s="108"/>
      <c r="LBN579" s="108"/>
      <c r="LBO579" s="108"/>
      <c r="LBP579" s="108"/>
      <c r="LBQ579" s="108"/>
      <c r="LBR579" s="108"/>
      <c r="LBS579" s="108"/>
      <c r="LBT579" s="108"/>
      <c r="LBU579" s="108"/>
      <c r="LBV579" s="108"/>
      <c r="LBW579" s="108"/>
      <c r="LBX579" s="108"/>
      <c r="LBY579" s="108"/>
      <c r="LBZ579" s="108"/>
      <c r="LCA579" s="108"/>
      <c r="LCB579" s="108"/>
      <c r="LCC579" s="108"/>
      <c r="LCD579" s="108"/>
      <c r="LCE579" s="108"/>
      <c r="LCF579" s="108"/>
      <c r="LCG579" s="108"/>
      <c r="LCH579" s="108"/>
      <c r="LCI579" s="108"/>
      <c r="LCJ579" s="108"/>
      <c r="LCK579" s="108"/>
      <c r="LCL579" s="108"/>
      <c r="LCM579" s="108"/>
      <c r="LCN579" s="108"/>
      <c r="LCO579" s="108"/>
      <c r="LCP579" s="108"/>
      <c r="LCQ579" s="108"/>
      <c r="LCR579" s="108"/>
      <c r="LCS579" s="108"/>
      <c r="LCT579" s="108"/>
      <c r="LCU579" s="108"/>
      <c r="LCV579" s="108"/>
      <c r="LCW579" s="108"/>
      <c r="LCX579" s="108"/>
      <c r="LCY579" s="108"/>
      <c r="LCZ579" s="108"/>
      <c r="LDA579" s="108"/>
      <c r="LDB579" s="108"/>
      <c r="LDC579" s="108"/>
      <c r="LDD579" s="108"/>
      <c r="LDE579" s="108"/>
      <c r="LDF579" s="108"/>
      <c r="LDG579" s="108"/>
      <c r="LDH579" s="108"/>
      <c r="LDI579" s="108"/>
      <c r="LDJ579" s="108"/>
      <c r="LDK579" s="108"/>
      <c r="LDL579" s="108"/>
      <c r="LDM579" s="108"/>
      <c r="LDN579" s="108"/>
      <c r="LDO579" s="108"/>
      <c r="LDP579" s="108"/>
      <c r="LDQ579" s="108"/>
      <c r="LDR579" s="108"/>
      <c r="LDS579" s="108"/>
      <c r="LDT579" s="108"/>
      <c r="LDU579" s="108"/>
      <c r="LDV579" s="108"/>
      <c r="LDW579" s="108"/>
      <c r="LDX579" s="108"/>
      <c r="LDY579" s="108"/>
      <c r="LDZ579" s="108"/>
      <c r="LEA579" s="108"/>
      <c r="LEB579" s="108"/>
      <c r="LEC579" s="108"/>
      <c r="LED579" s="108"/>
      <c r="LEE579" s="108"/>
      <c r="LEF579" s="108"/>
      <c r="LEG579" s="108"/>
      <c r="LEH579" s="108"/>
      <c r="LEI579" s="108"/>
      <c r="LEJ579" s="108"/>
      <c r="LEK579" s="108"/>
      <c r="LEL579" s="108"/>
      <c r="LEM579" s="108"/>
      <c r="LEN579" s="108"/>
      <c r="LEO579" s="108"/>
      <c r="LEP579" s="108"/>
      <c r="LEQ579" s="108"/>
      <c r="LER579" s="108"/>
      <c r="LES579" s="108"/>
      <c r="LET579" s="108"/>
      <c r="LEU579" s="108"/>
      <c r="LEV579" s="108"/>
      <c r="LEW579" s="108"/>
      <c r="LEX579" s="108"/>
      <c r="LEY579" s="108"/>
      <c r="LEZ579" s="108"/>
      <c r="LFA579" s="108"/>
      <c r="LFB579" s="108"/>
      <c r="LFC579" s="108"/>
      <c r="LFD579" s="108"/>
      <c r="LFE579" s="108"/>
      <c r="LFF579" s="108"/>
      <c r="LFG579" s="108"/>
      <c r="LFH579" s="108"/>
      <c r="LFI579" s="108"/>
      <c r="LFJ579" s="108"/>
      <c r="LFK579" s="108"/>
      <c r="LFL579" s="108"/>
      <c r="LFM579" s="108"/>
      <c r="LFN579" s="108"/>
      <c r="LFO579" s="108"/>
      <c r="LFP579" s="108"/>
      <c r="LFQ579" s="108"/>
      <c r="LFR579" s="108"/>
      <c r="LFS579" s="108"/>
      <c r="LFT579" s="108"/>
      <c r="LFU579" s="108"/>
      <c r="LFV579" s="108"/>
      <c r="LFW579" s="108"/>
      <c r="LFX579" s="108"/>
      <c r="LFY579" s="108"/>
      <c r="LFZ579" s="108"/>
      <c r="LGA579" s="108"/>
      <c r="LGB579" s="108"/>
      <c r="LGC579" s="108"/>
      <c r="LGD579" s="108"/>
      <c r="LGE579" s="108"/>
      <c r="LGF579" s="108"/>
      <c r="LGG579" s="108"/>
      <c r="LGH579" s="108"/>
      <c r="LGI579" s="108"/>
      <c r="LGJ579" s="108"/>
      <c r="LGK579" s="108"/>
      <c r="LGL579" s="108"/>
      <c r="LGM579" s="108"/>
      <c r="LGN579" s="108"/>
      <c r="LGO579" s="108"/>
      <c r="LGP579" s="108"/>
      <c r="LGQ579" s="108"/>
      <c r="LGR579" s="108"/>
      <c r="LGS579" s="108"/>
      <c r="LGT579" s="108"/>
      <c r="LGU579" s="108"/>
      <c r="LGV579" s="108"/>
      <c r="LGW579" s="108"/>
      <c r="LGX579" s="108"/>
      <c r="LGY579" s="108"/>
      <c r="LGZ579" s="108"/>
      <c r="LHA579" s="108"/>
      <c r="LHB579" s="108"/>
      <c r="LHC579" s="108"/>
      <c r="LHD579" s="108"/>
      <c r="LHE579" s="108"/>
      <c r="LHF579" s="108"/>
      <c r="LHG579" s="108"/>
      <c r="LHH579" s="108"/>
      <c r="LHI579" s="108"/>
      <c r="LHJ579" s="108"/>
      <c r="LHK579" s="108"/>
      <c r="LHL579" s="108"/>
      <c r="LHM579" s="108"/>
      <c r="LHN579" s="108"/>
      <c r="LHO579" s="108"/>
      <c r="LHP579" s="108"/>
      <c r="LHQ579" s="108"/>
      <c r="LHR579" s="108"/>
      <c r="LHS579" s="108"/>
      <c r="LHT579" s="108"/>
      <c r="LHU579" s="108"/>
      <c r="LHV579" s="108"/>
      <c r="LHW579" s="108"/>
      <c r="LHX579" s="108"/>
      <c r="LHY579" s="108"/>
      <c r="LHZ579" s="108"/>
      <c r="LIA579" s="108"/>
      <c r="LIB579" s="108"/>
      <c r="LIC579" s="108"/>
      <c r="LID579" s="108"/>
      <c r="LIE579" s="108"/>
      <c r="LIF579" s="108"/>
      <c r="LIG579" s="108"/>
      <c r="LIH579" s="108"/>
      <c r="LII579" s="108"/>
      <c r="LIJ579" s="108"/>
      <c r="LIK579" s="108"/>
      <c r="LIL579" s="108"/>
      <c r="LIM579" s="108"/>
      <c r="LIN579" s="108"/>
      <c r="LIO579" s="108"/>
      <c r="LIP579" s="108"/>
      <c r="LIQ579" s="108"/>
      <c r="LIR579" s="108"/>
      <c r="LIS579" s="108"/>
      <c r="LIT579" s="108"/>
      <c r="LIU579" s="108"/>
      <c r="LIV579" s="108"/>
      <c r="LIW579" s="108"/>
      <c r="LIX579" s="108"/>
      <c r="LIY579" s="108"/>
      <c r="LIZ579" s="108"/>
      <c r="LJA579" s="108"/>
      <c r="LJB579" s="108"/>
      <c r="LJC579" s="108"/>
      <c r="LJD579" s="108"/>
      <c r="LJE579" s="108"/>
      <c r="LJF579" s="108"/>
      <c r="LJG579" s="108"/>
      <c r="LJH579" s="108"/>
      <c r="LJI579" s="108"/>
      <c r="LJJ579" s="108"/>
      <c r="LJK579" s="108"/>
      <c r="LJL579" s="108"/>
      <c r="LJM579" s="108"/>
      <c r="LJN579" s="108"/>
      <c r="LJO579" s="108"/>
      <c r="LJP579" s="108"/>
      <c r="LJQ579" s="108"/>
      <c r="LJR579" s="108"/>
      <c r="LJS579" s="108"/>
      <c r="LJT579" s="108"/>
      <c r="LJU579" s="108"/>
      <c r="LJV579" s="108"/>
      <c r="LJW579" s="108"/>
      <c r="LJX579" s="108"/>
      <c r="LJY579" s="108"/>
      <c r="LJZ579" s="108"/>
      <c r="LKA579" s="108"/>
      <c r="LKB579" s="108"/>
      <c r="LKC579" s="108"/>
      <c r="LKD579" s="108"/>
      <c r="LKE579" s="108"/>
      <c r="LKF579" s="108"/>
      <c r="LKG579" s="108"/>
      <c r="LKH579" s="108"/>
      <c r="LKI579" s="108"/>
      <c r="LKJ579" s="108"/>
      <c r="LKK579" s="108"/>
      <c r="LKL579" s="108"/>
      <c r="LKM579" s="108"/>
      <c r="LKN579" s="108"/>
      <c r="LKO579" s="108"/>
      <c r="LKP579" s="108"/>
      <c r="LKQ579" s="108"/>
      <c r="LKR579" s="108"/>
      <c r="LKS579" s="108"/>
      <c r="LKT579" s="108"/>
      <c r="LKU579" s="108"/>
      <c r="LKV579" s="108"/>
      <c r="LKW579" s="108"/>
      <c r="LKX579" s="108"/>
      <c r="LKY579" s="108"/>
      <c r="LKZ579" s="108"/>
      <c r="LLA579" s="108"/>
      <c r="LLB579" s="108"/>
      <c r="LLC579" s="108"/>
      <c r="LLD579" s="108"/>
      <c r="LLE579" s="108"/>
      <c r="LLF579" s="108"/>
      <c r="LLG579" s="108"/>
      <c r="LLH579" s="108"/>
      <c r="LLI579" s="108"/>
      <c r="LLJ579" s="108"/>
      <c r="LLK579" s="108"/>
      <c r="LLL579" s="108"/>
      <c r="LLM579" s="108"/>
      <c r="LLN579" s="108"/>
      <c r="LLO579" s="108"/>
      <c r="LLP579" s="108"/>
      <c r="LLQ579" s="108"/>
      <c r="LLR579" s="108"/>
      <c r="LLS579" s="108"/>
      <c r="LLT579" s="108"/>
      <c r="LLU579" s="108"/>
      <c r="LLV579" s="108"/>
      <c r="LLW579" s="108"/>
      <c r="LLX579" s="108"/>
      <c r="LLY579" s="108"/>
      <c r="LLZ579" s="108"/>
      <c r="LMA579" s="108"/>
      <c r="LMB579" s="108"/>
      <c r="LMC579" s="108"/>
      <c r="LMD579" s="108"/>
      <c r="LME579" s="108"/>
      <c r="LMF579" s="108"/>
      <c r="LMG579" s="108"/>
      <c r="LMH579" s="108"/>
      <c r="LMI579" s="108"/>
      <c r="LMJ579" s="108"/>
      <c r="LMK579" s="108"/>
      <c r="LML579" s="108"/>
      <c r="LMM579" s="108"/>
      <c r="LMN579" s="108"/>
      <c r="LMO579" s="108"/>
      <c r="LMP579" s="108"/>
      <c r="LMQ579" s="108"/>
      <c r="LMR579" s="108"/>
      <c r="LMS579" s="108"/>
      <c r="LMT579" s="108"/>
      <c r="LMU579" s="108"/>
      <c r="LMV579" s="108"/>
      <c r="LMW579" s="108"/>
      <c r="LMX579" s="108"/>
      <c r="LMY579" s="108"/>
      <c r="LMZ579" s="108"/>
      <c r="LNA579" s="108"/>
      <c r="LNB579" s="108"/>
      <c r="LNC579" s="108"/>
      <c r="LND579" s="108"/>
      <c r="LNE579" s="108"/>
      <c r="LNF579" s="108"/>
      <c r="LNG579" s="108"/>
      <c r="LNH579" s="108"/>
      <c r="LNI579" s="108"/>
      <c r="LNJ579" s="108"/>
      <c r="LNK579" s="108"/>
      <c r="LNL579" s="108"/>
      <c r="LNM579" s="108"/>
      <c r="LNN579" s="108"/>
      <c r="LNO579" s="108"/>
      <c r="LNP579" s="108"/>
      <c r="LNQ579" s="108"/>
      <c r="LNR579" s="108"/>
      <c r="LNS579" s="108"/>
      <c r="LNT579" s="108"/>
      <c r="LNU579" s="108"/>
      <c r="LNV579" s="108"/>
      <c r="LNW579" s="108"/>
      <c r="LNX579" s="108"/>
      <c r="LNY579" s="108"/>
      <c r="LNZ579" s="108"/>
      <c r="LOA579" s="108"/>
      <c r="LOB579" s="108"/>
      <c r="LOC579" s="108"/>
      <c r="LOD579" s="108"/>
      <c r="LOE579" s="108"/>
      <c r="LOF579" s="108"/>
      <c r="LOG579" s="108"/>
      <c r="LOH579" s="108"/>
      <c r="LOI579" s="108"/>
      <c r="LOJ579" s="108"/>
      <c r="LOK579" s="108"/>
      <c r="LOL579" s="108"/>
      <c r="LOM579" s="108"/>
      <c r="LON579" s="108"/>
      <c r="LOO579" s="108"/>
      <c r="LOP579" s="108"/>
      <c r="LOQ579" s="108"/>
      <c r="LOR579" s="108"/>
      <c r="LOS579" s="108"/>
      <c r="LOT579" s="108"/>
      <c r="LOU579" s="108"/>
      <c r="LOV579" s="108"/>
      <c r="LOW579" s="108"/>
      <c r="LOX579" s="108"/>
      <c r="LOY579" s="108"/>
      <c r="LOZ579" s="108"/>
      <c r="LPA579" s="108"/>
      <c r="LPB579" s="108"/>
      <c r="LPC579" s="108"/>
      <c r="LPD579" s="108"/>
      <c r="LPE579" s="108"/>
      <c r="LPF579" s="108"/>
      <c r="LPG579" s="108"/>
      <c r="LPH579" s="108"/>
      <c r="LPI579" s="108"/>
      <c r="LPJ579" s="108"/>
      <c r="LPK579" s="108"/>
      <c r="LPL579" s="108"/>
      <c r="LPM579" s="108"/>
      <c r="LPN579" s="108"/>
      <c r="LPO579" s="108"/>
      <c r="LPP579" s="108"/>
      <c r="LPQ579" s="108"/>
      <c r="LPR579" s="108"/>
      <c r="LPS579" s="108"/>
      <c r="LPT579" s="108"/>
      <c r="LPU579" s="108"/>
      <c r="LPV579" s="108"/>
      <c r="LPW579" s="108"/>
      <c r="LPX579" s="108"/>
      <c r="LPY579" s="108"/>
      <c r="LPZ579" s="108"/>
      <c r="LQA579" s="108"/>
      <c r="LQB579" s="108"/>
      <c r="LQC579" s="108"/>
      <c r="LQD579" s="108"/>
      <c r="LQE579" s="108"/>
      <c r="LQF579" s="108"/>
      <c r="LQG579" s="108"/>
      <c r="LQH579" s="108"/>
      <c r="LQI579" s="108"/>
      <c r="LQJ579" s="108"/>
      <c r="LQK579" s="108"/>
      <c r="LQL579" s="108"/>
      <c r="LQM579" s="108"/>
      <c r="LQN579" s="108"/>
      <c r="LQO579" s="108"/>
      <c r="LQP579" s="108"/>
      <c r="LQQ579" s="108"/>
      <c r="LQR579" s="108"/>
      <c r="LQS579" s="108"/>
      <c r="LQT579" s="108"/>
      <c r="LQU579" s="108"/>
      <c r="LQV579" s="108"/>
      <c r="LQW579" s="108"/>
      <c r="LQX579" s="108"/>
      <c r="LQY579" s="108"/>
      <c r="LQZ579" s="108"/>
      <c r="LRA579" s="108"/>
      <c r="LRB579" s="108"/>
      <c r="LRC579" s="108"/>
      <c r="LRD579" s="108"/>
      <c r="LRE579" s="108"/>
      <c r="LRF579" s="108"/>
      <c r="LRG579" s="108"/>
      <c r="LRH579" s="108"/>
      <c r="LRI579" s="108"/>
      <c r="LRJ579" s="108"/>
      <c r="LRK579" s="108"/>
      <c r="LRL579" s="108"/>
      <c r="LRM579" s="108"/>
      <c r="LRN579" s="108"/>
      <c r="LRO579" s="108"/>
      <c r="LRP579" s="108"/>
      <c r="LRQ579" s="108"/>
      <c r="LRR579" s="108"/>
      <c r="LRS579" s="108"/>
      <c r="LRT579" s="108"/>
      <c r="LRU579" s="108"/>
      <c r="LRV579" s="108"/>
      <c r="LRW579" s="108"/>
      <c r="LRX579" s="108"/>
      <c r="LRY579" s="108"/>
      <c r="LRZ579" s="108"/>
      <c r="LSA579" s="108"/>
      <c r="LSB579" s="108"/>
      <c r="LSC579" s="108"/>
      <c r="LSD579" s="108"/>
      <c r="LSE579" s="108"/>
      <c r="LSF579" s="108"/>
      <c r="LSG579" s="108"/>
      <c r="LSH579" s="108"/>
      <c r="LSI579" s="108"/>
      <c r="LSJ579" s="108"/>
      <c r="LSK579" s="108"/>
      <c r="LSL579" s="108"/>
      <c r="LSM579" s="108"/>
      <c r="LSN579" s="108"/>
      <c r="LSO579" s="108"/>
      <c r="LSP579" s="108"/>
      <c r="LSQ579" s="108"/>
      <c r="LSR579" s="108"/>
      <c r="LSS579" s="108"/>
      <c r="LST579" s="108"/>
      <c r="LSU579" s="108"/>
      <c r="LSV579" s="108"/>
      <c r="LSW579" s="108"/>
      <c r="LSX579" s="108"/>
      <c r="LSY579" s="108"/>
      <c r="LSZ579" s="108"/>
      <c r="LTA579" s="108"/>
      <c r="LTB579" s="108"/>
      <c r="LTC579" s="108"/>
      <c r="LTD579" s="108"/>
      <c r="LTE579" s="108"/>
      <c r="LTF579" s="108"/>
      <c r="LTG579" s="108"/>
      <c r="LTH579" s="108"/>
      <c r="LTI579" s="108"/>
      <c r="LTJ579" s="108"/>
      <c r="LTK579" s="108"/>
      <c r="LTL579" s="108"/>
      <c r="LTM579" s="108"/>
      <c r="LTN579" s="108"/>
      <c r="LTO579" s="108"/>
      <c r="LTP579" s="108"/>
      <c r="LTQ579" s="108"/>
      <c r="LTR579" s="108"/>
      <c r="LTS579" s="108"/>
      <c r="LTT579" s="108"/>
      <c r="LTU579" s="108"/>
      <c r="LTV579" s="108"/>
      <c r="LTW579" s="108"/>
      <c r="LTX579" s="108"/>
      <c r="LTY579" s="108"/>
      <c r="LTZ579" s="108"/>
      <c r="LUA579" s="108"/>
      <c r="LUB579" s="108"/>
      <c r="LUC579" s="108"/>
      <c r="LUD579" s="108"/>
      <c r="LUE579" s="108"/>
      <c r="LUF579" s="108"/>
      <c r="LUG579" s="108"/>
      <c r="LUH579" s="108"/>
      <c r="LUI579" s="108"/>
      <c r="LUJ579" s="108"/>
      <c r="LUK579" s="108"/>
      <c r="LUL579" s="108"/>
      <c r="LUM579" s="108"/>
      <c r="LUN579" s="108"/>
      <c r="LUO579" s="108"/>
      <c r="LUP579" s="108"/>
      <c r="LUQ579" s="108"/>
      <c r="LUR579" s="108"/>
      <c r="LUS579" s="108"/>
      <c r="LUT579" s="108"/>
      <c r="LUU579" s="108"/>
      <c r="LUV579" s="108"/>
      <c r="LUW579" s="108"/>
      <c r="LUX579" s="108"/>
      <c r="LUY579" s="108"/>
      <c r="LUZ579" s="108"/>
      <c r="LVA579" s="108"/>
      <c r="LVB579" s="108"/>
      <c r="LVC579" s="108"/>
      <c r="LVD579" s="108"/>
      <c r="LVE579" s="108"/>
      <c r="LVF579" s="108"/>
      <c r="LVG579" s="108"/>
      <c r="LVH579" s="108"/>
      <c r="LVI579" s="108"/>
      <c r="LVJ579" s="108"/>
      <c r="LVK579" s="108"/>
      <c r="LVL579" s="108"/>
      <c r="LVM579" s="108"/>
      <c r="LVN579" s="108"/>
      <c r="LVO579" s="108"/>
      <c r="LVP579" s="108"/>
      <c r="LVQ579" s="108"/>
      <c r="LVR579" s="108"/>
      <c r="LVS579" s="108"/>
      <c r="LVT579" s="108"/>
      <c r="LVU579" s="108"/>
      <c r="LVV579" s="108"/>
      <c r="LVW579" s="108"/>
      <c r="LVX579" s="108"/>
      <c r="LVY579" s="108"/>
      <c r="LVZ579" s="108"/>
      <c r="LWA579" s="108"/>
      <c r="LWB579" s="108"/>
      <c r="LWC579" s="108"/>
      <c r="LWD579" s="108"/>
      <c r="LWE579" s="108"/>
      <c r="LWF579" s="108"/>
      <c r="LWG579" s="108"/>
      <c r="LWH579" s="108"/>
      <c r="LWI579" s="108"/>
      <c r="LWJ579" s="108"/>
      <c r="LWK579" s="108"/>
      <c r="LWL579" s="108"/>
      <c r="LWM579" s="108"/>
      <c r="LWN579" s="108"/>
      <c r="LWO579" s="108"/>
      <c r="LWP579" s="108"/>
      <c r="LWQ579" s="108"/>
      <c r="LWR579" s="108"/>
      <c r="LWS579" s="108"/>
      <c r="LWT579" s="108"/>
      <c r="LWU579" s="108"/>
      <c r="LWV579" s="108"/>
      <c r="LWW579" s="108"/>
      <c r="LWX579" s="108"/>
      <c r="LWY579" s="108"/>
      <c r="LWZ579" s="108"/>
      <c r="LXA579" s="108"/>
      <c r="LXB579" s="108"/>
      <c r="LXC579" s="108"/>
      <c r="LXD579" s="108"/>
      <c r="LXE579" s="108"/>
      <c r="LXF579" s="108"/>
      <c r="LXG579" s="108"/>
      <c r="LXH579" s="108"/>
      <c r="LXI579" s="108"/>
      <c r="LXJ579" s="108"/>
      <c r="LXK579" s="108"/>
      <c r="LXL579" s="108"/>
      <c r="LXM579" s="108"/>
      <c r="LXN579" s="108"/>
      <c r="LXO579" s="108"/>
      <c r="LXP579" s="108"/>
      <c r="LXQ579" s="108"/>
      <c r="LXR579" s="108"/>
      <c r="LXS579" s="108"/>
      <c r="LXT579" s="108"/>
      <c r="LXU579" s="108"/>
      <c r="LXV579" s="108"/>
      <c r="LXW579" s="108"/>
      <c r="LXX579" s="108"/>
      <c r="LXY579" s="108"/>
      <c r="LXZ579" s="108"/>
      <c r="LYA579" s="108"/>
      <c r="LYB579" s="108"/>
      <c r="LYC579" s="108"/>
      <c r="LYD579" s="108"/>
      <c r="LYE579" s="108"/>
      <c r="LYF579" s="108"/>
      <c r="LYG579" s="108"/>
      <c r="LYH579" s="108"/>
      <c r="LYI579" s="108"/>
      <c r="LYJ579" s="108"/>
      <c r="LYK579" s="108"/>
      <c r="LYL579" s="108"/>
      <c r="LYM579" s="108"/>
      <c r="LYN579" s="108"/>
      <c r="LYO579" s="108"/>
      <c r="LYP579" s="108"/>
      <c r="LYQ579" s="108"/>
      <c r="LYR579" s="108"/>
      <c r="LYS579" s="108"/>
      <c r="LYT579" s="108"/>
      <c r="LYU579" s="108"/>
      <c r="LYV579" s="108"/>
      <c r="LYW579" s="108"/>
      <c r="LYX579" s="108"/>
      <c r="LYY579" s="108"/>
      <c r="LYZ579" s="108"/>
      <c r="LZA579" s="108"/>
      <c r="LZB579" s="108"/>
      <c r="LZC579" s="108"/>
      <c r="LZD579" s="108"/>
      <c r="LZE579" s="108"/>
      <c r="LZF579" s="108"/>
      <c r="LZG579" s="108"/>
      <c r="LZH579" s="108"/>
      <c r="LZI579" s="108"/>
      <c r="LZJ579" s="108"/>
      <c r="LZK579" s="108"/>
      <c r="LZL579" s="108"/>
      <c r="LZM579" s="108"/>
      <c r="LZN579" s="108"/>
      <c r="LZO579" s="108"/>
      <c r="LZP579" s="108"/>
      <c r="LZQ579" s="108"/>
      <c r="LZR579" s="108"/>
      <c r="LZS579" s="108"/>
      <c r="LZT579" s="108"/>
      <c r="LZU579" s="108"/>
      <c r="LZV579" s="108"/>
      <c r="LZW579" s="108"/>
      <c r="LZX579" s="108"/>
      <c r="LZY579" s="108"/>
      <c r="LZZ579" s="108"/>
      <c r="MAA579" s="108"/>
      <c r="MAB579" s="108"/>
      <c r="MAC579" s="108"/>
      <c r="MAD579" s="108"/>
      <c r="MAE579" s="108"/>
      <c r="MAF579" s="108"/>
      <c r="MAG579" s="108"/>
      <c r="MAH579" s="108"/>
      <c r="MAI579" s="108"/>
      <c r="MAJ579" s="108"/>
      <c r="MAK579" s="108"/>
      <c r="MAL579" s="108"/>
      <c r="MAM579" s="108"/>
      <c r="MAN579" s="108"/>
      <c r="MAO579" s="108"/>
      <c r="MAP579" s="108"/>
      <c r="MAQ579" s="108"/>
      <c r="MAR579" s="108"/>
      <c r="MAS579" s="108"/>
      <c r="MAT579" s="108"/>
      <c r="MAU579" s="108"/>
      <c r="MAV579" s="108"/>
      <c r="MAW579" s="108"/>
      <c r="MAX579" s="108"/>
      <c r="MAY579" s="108"/>
      <c r="MAZ579" s="108"/>
      <c r="MBA579" s="108"/>
      <c r="MBB579" s="108"/>
      <c r="MBC579" s="108"/>
      <c r="MBD579" s="108"/>
      <c r="MBE579" s="108"/>
      <c r="MBF579" s="108"/>
      <c r="MBG579" s="108"/>
      <c r="MBH579" s="108"/>
      <c r="MBI579" s="108"/>
      <c r="MBJ579" s="108"/>
      <c r="MBK579" s="108"/>
      <c r="MBL579" s="108"/>
      <c r="MBM579" s="108"/>
      <c r="MBN579" s="108"/>
      <c r="MBO579" s="108"/>
      <c r="MBP579" s="108"/>
      <c r="MBQ579" s="108"/>
      <c r="MBR579" s="108"/>
      <c r="MBS579" s="108"/>
      <c r="MBT579" s="108"/>
      <c r="MBU579" s="108"/>
      <c r="MBV579" s="108"/>
      <c r="MBW579" s="108"/>
      <c r="MBX579" s="108"/>
      <c r="MBY579" s="108"/>
      <c r="MBZ579" s="108"/>
      <c r="MCA579" s="108"/>
      <c r="MCB579" s="108"/>
      <c r="MCC579" s="108"/>
      <c r="MCD579" s="108"/>
      <c r="MCE579" s="108"/>
      <c r="MCF579" s="108"/>
      <c r="MCG579" s="108"/>
      <c r="MCH579" s="108"/>
      <c r="MCI579" s="108"/>
      <c r="MCJ579" s="108"/>
      <c r="MCK579" s="108"/>
      <c r="MCL579" s="108"/>
      <c r="MCM579" s="108"/>
      <c r="MCN579" s="108"/>
      <c r="MCO579" s="108"/>
      <c r="MCP579" s="108"/>
      <c r="MCQ579" s="108"/>
      <c r="MCR579" s="108"/>
      <c r="MCS579" s="108"/>
      <c r="MCT579" s="108"/>
      <c r="MCU579" s="108"/>
      <c r="MCV579" s="108"/>
      <c r="MCW579" s="108"/>
      <c r="MCX579" s="108"/>
      <c r="MCY579" s="108"/>
      <c r="MCZ579" s="108"/>
      <c r="MDA579" s="108"/>
      <c r="MDB579" s="108"/>
      <c r="MDC579" s="108"/>
      <c r="MDD579" s="108"/>
      <c r="MDE579" s="108"/>
      <c r="MDF579" s="108"/>
      <c r="MDG579" s="108"/>
      <c r="MDH579" s="108"/>
      <c r="MDI579" s="108"/>
      <c r="MDJ579" s="108"/>
      <c r="MDK579" s="108"/>
      <c r="MDL579" s="108"/>
      <c r="MDM579" s="108"/>
      <c r="MDN579" s="108"/>
      <c r="MDO579" s="108"/>
      <c r="MDP579" s="108"/>
      <c r="MDQ579" s="108"/>
      <c r="MDR579" s="108"/>
      <c r="MDS579" s="108"/>
      <c r="MDT579" s="108"/>
      <c r="MDU579" s="108"/>
      <c r="MDV579" s="108"/>
      <c r="MDW579" s="108"/>
      <c r="MDX579" s="108"/>
      <c r="MDY579" s="108"/>
      <c r="MDZ579" s="108"/>
      <c r="MEA579" s="108"/>
      <c r="MEB579" s="108"/>
      <c r="MEC579" s="108"/>
      <c r="MED579" s="108"/>
      <c r="MEE579" s="108"/>
      <c r="MEF579" s="108"/>
      <c r="MEG579" s="108"/>
      <c r="MEH579" s="108"/>
      <c r="MEI579" s="108"/>
      <c r="MEJ579" s="108"/>
      <c r="MEK579" s="108"/>
      <c r="MEL579" s="108"/>
      <c r="MEM579" s="108"/>
      <c r="MEN579" s="108"/>
      <c r="MEO579" s="108"/>
      <c r="MEP579" s="108"/>
      <c r="MEQ579" s="108"/>
      <c r="MER579" s="108"/>
      <c r="MES579" s="108"/>
      <c r="MET579" s="108"/>
      <c r="MEU579" s="108"/>
      <c r="MEV579" s="108"/>
      <c r="MEW579" s="108"/>
      <c r="MEX579" s="108"/>
      <c r="MEY579" s="108"/>
      <c r="MEZ579" s="108"/>
      <c r="MFA579" s="108"/>
      <c r="MFB579" s="108"/>
      <c r="MFC579" s="108"/>
      <c r="MFD579" s="108"/>
      <c r="MFE579" s="108"/>
      <c r="MFF579" s="108"/>
      <c r="MFG579" s="108"/>
      <c r="MFH579" s="108"/>
      <c r="MFI579" s="108"/>
      <c r="MFJ579" s="108"/>
      <c r="MFK579" s="108"/>
      <c r="MFL579" s="108"/>
      <c r="MFM579" s="108"/>
      <c r="MFN579" s="108"/>
      <c r="MFO579" s="108"/>
      <c r="MFP579" s="108"/>
      <c r="MFQ579" s="108"/>
      <c r="MFR579" s="108"/>
      <c r="MFS579" s="108"/>
      <c r="MFT579" s="108"/>
      <c r="MFU579" s="108"/>
      <c r="MFV579" s="108"/>
      <c r="MFW579" s="108"/>
      <c r="MFX579" s="108"/>
      <c r="MFY579" s="108"/>
      <c r="MFZ579" s="108"/>
      <c r="MGA579" s="108"/>
      <c r="MGB579" s="108"/>
      <c r="MGC579" s="108"/>
      <c r="MGD579" s="108"/>
      <c r="MGE579" s="108"/>
      <c r="MGF579" s="108"/>
      <c r="MGG579" s="108"/>
      <c r="MGH579" s="108"/>
      <c r="MGI579" s="108"/>
      <c r="MGJ579" s="108"/>
      <c r="MGK579" s="108"/>
      <c r="MGL579" s="108"/>
      <c r="MGM579" s="108"/>
      <c r="MGN579" s="108"/>
      <c r="MGO579" s="108"/>
      <c r="MGP579" s="108"/>
      <c r="MGQ579" s="108"/>
      <c r="MGR579" s="108"/>
      <c r="MGS579" s="108"/>
      <c r="MGT579" s="108"/>
      <c r="MGU579" s="108"/>
      <c r="MGV579" s="108"/>
      <c r="MGW579" s="108"/>
      <c r="MGX579" s="108"/>
      <c r="MGY579" s="108"/>
      <c r="MGZ579" s="108"/>
      <c r="MHA579" s="108"/>
      <c r="MHB579" s="108"/>
      <c r="MHC579" s="108"/>
      <c r="MHD579" s="108"/>
      <c r="MHE579" s="108"/>
      <c r="MHF579" s="108"/>
      <c r="MHG579" s="108"/>
      <c r="MHH579" s="108"/>
      <c r="MHI579" s="108"/>
      <c r="MHJ579" s="108"/>
      <c r="MHK579" s="108"/>
      <c r="MHL579" s="108"/>
      <c r="MHM579" s="108"/>
      <c r="MHN579" s="108"/>
      <c r="MHO579" s="108"/>
      <c r="MHP579" s="108"/>
      <c r="MHQ579" s="108"/>
      <c r="MHR579" s="108"/>
      <c r="MHS579" s="108"/>
      <c r="MHT579" s="108"/>
      <c r="MHU579" s="108"/>
      <c r="MHV579" s="108"/>
      <c r="MHW579" s="108"/>
      <c r="MHX579" s="108"/>
      <c r="MHY579" s="108"/>
      <c r="MHZ579" s="108"/>
      <c r="MIA579" s="108"/>
      <c r="MIB579" s="108"/>
      <c r="MIC579" s="108"/>
      <c r="MID579" s="108"/>
      <c r="MIE579" s="108"/>
      <c r="MIF579" s="108"/>
      <c r="MIG579" s="108"/>
      <c r="MIH579" s="108"/>
      <c r="MII579" s="108"/>
      <c r="MIJ579" s="108"/>
      <c r="MIK579" s="108"/>
      <c r="MIL579" s="108"/>
      <c r="MIM579" s="108"/>
      <c r="MIN579" s="108"/>
      <c r="MIO579" s="108"/>
      <c r="MIP579" s="108"/>
      <c r="MIQ579" s="108"/>
      <c r="MIR579" s="108"/>
      <c r="MIS579" s="108"/>
      <c r="MIT579" s="108"/>
      <c r="MIU579" s="108"/>
      <c r="MIV579" s="108"/>
      <c r="MIW579" s="108"/>
      <c r="MIX579" s="108"/>
      <c r="MIY579" s="108"/>
      <c r="MIZ579" s="108"/>
      <c r="MJA579" s="108"/>
      <c r="MJB579" s="108"/>
      <c r="MJC579" s="108"/>
      <c r="MJD579" s="108"/>
      <c r="MJE579" s="108"/>
      <c r="MJF579" s="108"/>
      <c r="MJG579" s="108"/>
      <c r="MJH579" s="108"/>
      <c r="MJI579" s="108"/>
      <c r="MJJ579" s="108"/>
      <c r="MJK579" s="108"/>
      <c r="MJL579" s="108"/>
      <c r="MJM579" s="108"/>
      <c r="MJN579" s="108"/>
      <c r="MJO579" s="108"/>
      <c r="MJP579" s="108"/>
      <c r="MJQ579" s="108"/>
      <c r="MJR579" s="108"/>
      <c r="MJS579" s="108"/>
      <c r="MJT579" s="108"/>
      <c r="MJU579" s="108"/>
      <c r="MJV579" s="108"/>
      <c r="MJW579" s="108"/>
      <c r="MJX579" s="108"/>
      <c r="MJY579" s="108"/>
      <c r="MJZ579" s="108"/>
      <c r="MKA579" s="108"/>
      <c r="MKB579" s="108"/>
      <c r="MKC579" s="108"/>
      <c r="MKD579" s="108"/>
      <c r="MKE579" s="108"/>
      <c r="MKF579" s="108"/>
      <c r="MKG579" s="108"/>
      <c r="MKH579" s="108"/>
      <c r="MKI579" s="108"/>
      <c r="MKJ579" s="108"/>
      <c r="MKK579" s="108"/>
      <c r="MKL579" s="108"/>
      <c r="MKM579" s="108"/>
      <c r="MKN579" s="108"/>
      <c r="MKO579" s="108"/>
      <c r="MKP579" s="108"/>
      <c r="MKQ579" s="108"/>
      <c r="MKR579" s="108"/>
      <c r="MKS579" s="108"/>
      <c r="MKT579" s="108"/>
      <c r="MKU579" s="108"/>
      <c r="MKV579" s="108"/>
      <c r="MKW579" s="108"/>
      <c r="MKX579" s="108"/>
      <c r="MKY579" s="108"/>
      <c r="MKZ579" s="108"/>
      <c r="MLA579" s="108"/>
      <c r="MLB579" s="108"/>
      <c r="MLC579" s="108"/>
      <c r="MLD579" s="108"/>
      <c r="MLE579" s="108"/>
      <c r="MLF579" s="108"/>
      <c r="MLG579" s="108"/>
      <c r="MLH579" s="108"/>
      <c r="MLI579" s="108"/>
      <c r="MLJ579" s="108"/>
      <c r="MLK579" s="108"/>
      <c r="MLL579" s="108"/>
      <c r="MLM579" s="108"/>
      <c r="MLN579" s="108"/>
      <c r="MLO579" s="108"/>
      <c r="MLP579" s="108"/>
      <c r="MLQ579" s="108"/>
      <c r="MLR579" s="108"/>
      <c r="MLS579" s="108"/>
      <c r="MLT579" s="108"/>
      <c r="MLU579" s="108"/>
      <c r="MLV579" s="108"/>
      <c r="MLW579" s="108"/>
      <c r="MLX579" s="108"/>
      <c r="MLY579" s="108"/>
      <c r="MLZ579" s="108"/>
      <c r="MMA579" s="108"/>
      <c r="MMB579" s="108"/>
      <c r="MMC579" s="108"/>
      <c r="MMD579" s="108"/>
      <c r="MME579" s="108"/>
      <c r="MMF579" s="108"/>
      <c r="MMG579" s="108"/>
      <c r="MMH579" s="108"/>
      <c r="MMI579" s="108"/>
      <c r="MMJ579" s="108"/>
      <c r="MMK579" s="108"/>
      <c r="MML579" s="108"/>
      <c r="MMM579" s="108"/>
      <c r="MMN579" s="108"/>
      <c r="MMO579" s="108"/>
      <c r="MMP579" s="108"/>
      <c r="MMQ579" s="108"/>
      <c r="MMR579" s="108"/>
      <c r="MMS579" s="108"/>
      <c r="MMT579" s="108"/>
      <c r="MMU579" s="108"/>
      <c r="MMV579" s="108"/>
      <c r="MMW579" s="108"/>
      <c r="MMX579" s="108"/>
      <c r="MMY579" s="108"/>
      <c r="MMZ579" s="108"/>
      <c r="MNA579" s="108"/>
      <c r="MNB579" s="108"/>
      <c r="MNC579" s="108"/>
      <c r="MND579" s="108"/>
      <c r="MNE579" s="108"/>
      <c r="MNF579" s="108"/>
      <c r="MNG579" s="108"/>
      <c r="MNH579" s="108"/>
      <c r="MNI579" s="108"/>
      <c r="MNJ579" s="108"/>
      <c r="MNK579" s="108"/>
      <c r="MNL579" s="108"/>
      <c r="MNM579" s="108"/>
      <c r="MNN579" s="108"/>
      <c r="MNO579" s="108"/>
      <c r="MNP579" s="108"/>
      <c r="MNQ579" s="108"/>
      <c r="MNR579" s="108"/>
      <c r="MNS579" s="108"/>
      <c r="MNT579" s="108"/>
      <c r="MNU579" s="108"/>
      <c r="MNV579" s="108"/>
      <c r="MNW579" s="108"/>
      <c r="MNX579" s="108"/>
      <c r="MNY579" s="108"/>
      <c r="MNZ579" s="108"/>
      <c r="MOA579" s="108"/>
      <c r="MOB579" s="108"/>
      <c r="MOC579" s="108"/>
      <c r="MOD579" s="108"/>
      <c r="MOE579" s="108"/>
      <c r="MOF579" s="108"/>
      <c r="MOG579" s="108"/>
      <c r="MOH579" s="108"/>
      <c r="MOI579" s="108"/>
      <c r="MOJ579" s="108"/>
      <c r="MOK579" s="108"/>
      <c r="MOL579" s="108"/>
      <c r="MOM579" s="108"/>
      <c r="MON579" s="108"/>
      <c r="MOO579" s="108"/>
      <c r="MOP579" s="108"/>
      <c r="MOQ579" s="108"/>
      <c r="MOR579" s="108"/>
      <c r="MOS579" s="108"/>
      <c r="MOT579" s="108"/>
      <c r="MOU579" s="108"/>
      <c r="MOV579" s="108"/>
      <c r="MOW579" s="108"/>
      <c r="MOX579" s="108"/>
      <c r="MOY579" s="108"/>
      <c r="MOZ579" s="108"/>
      <c r="MPA579" s="108"/>
      <c r="MPB579" s="108"/>
      <c r="MPC579" s="108"/>
      <c r="MPD579" s="108"/>
      <c r="MPE579" s="108"/>
      <c r="MPF579" s="108"/>
      <c r="MPG579" s="108"/>
      <c r="MPH579" s="108"/>
      <c r="MPI579" s="108"/>
      <c r="MPJ579" s="108"/>
      <c r="MPK579" s="108"/>
      <c r="MPL579" s="108"/>
      <c r="MPM579" s="108"/>
      <c r="MPN579" s="108"/>
      <c r="MPO579" s="108"/>
      <c r="MPP579" s="108"/>
      <c r="MPQ579" s="108"/>
      <c r="MPR579" s="108"/>
      <c r="MPS579" s="108"/>
      <c r="MPT579" s="108"/>
      <c r="MPU579" s="108"/>
      <c r="MPV579" s="108"/>
      <c r="MPW579" s="108"/>
      <c r="MPX579" s="108"/>
      <c r="MPY579" s="108"/>
      <c r="MPZ579" s="108"/>
      <c r="MQA579" s="108"/>
      <c r="MQB579" s="108"/>
      <c r="MQC579" s="108"/>
      <c r="MQD579" s="108"/>
      <c r="MQE579" s="108"/>
      <c r="MQF579" s="108"/>
      <c r="MQG579" s="108"/>
      <c r="MQH579" s="108"/>
      <c r="MQI579" s="108"/>
      <c r="MQJ579" s="108"/>
      <c r="MQK579" s="108"/>
      <c r="MQL579" s="108"/>
      <c r="MQM579" s="108"/>
      <c r="MQN579" s="108"/>
      <c r="MQO579" s="108"/>
      <c r="MQP579" s="108"/>
      <c r="MQQ579" s="108"/>
      <c r="MQR579" s="108"/>
      <c r="MQS579" s="108"/>
      <c r="MQT579" s="108"/>
      <c r="MQU579" s="108"/>
      <c r="MQV579" s="108"/>
      <c r="MQW579" s="108"/>
      <c r="MQX579" s="108"/>
      <c r="MQY579" s="108"/>
      <c r="MQZ579" s="108"/>
      <c r="MRA579" s="108"/>
      <c r="MRB579" s="108"/>
      <c r="MRC579" s="108"/>
      <c r="MRD579" s="108"/>
      <c r="MRE579" s="108"/>
      <c r="MRF579" s="108"/>
      <c r="MRG579" s="108"/>
      <c r="MRH579" s="108"/>
      <c r="MRI579" s="108"/>
      <c r="MRJ579" s="108"/>
      <c r="MRK579" s="108"/>
      <c r="MRL579" s="108"/>
      <c r="MRM579" s="108"/>
      <c r="MRN579" s="108"/>
      <c r="MRO579" s="108"/>
      <c r="MRP579" s="108"/>
      <c r="MRQ579" s="108"/>
      <c r="MRR579" s="108"/>
      <c r="MRS579" s="108"/>
      <c r="MRT579" s="108"/>
      <c r="MRU579" s="108"/>
      <c r="MRV579" s="108"/>
      <c r="MRW579" s="108"/>
      <c r="MRX579" s="108"/>
      <c r="MRY579" s="108"/>
      <c r="MRZ579" s="108"/>
      <c r="MSA579" s="108"/>
      <c r="MSB579" s="108"/>
      <c r="MSC579" s="108"/>
      <c r="MSD579" s="108"/>
      <c r="MSE579" s="108"/>
      <c r="MSF579" s="108"/>
      <c r="MSG579" s="108"/>
      <c r="MSH579" s="108"/>
      <c r="MSI579" s="108"/>
      <c r="MSJ579" s="108"/>
      <c r="MSK579" s="108"/>
      <c r="MSL579" s="108"/>
      <c r="MSM579" s="108"/>
      <c r="MSN579" s="108"/>
      <c r="MSO579" s="108"/>
      <c r="MSP579" s="108"/>
      <c r="MSQ579" s="108"/>
      <c r="MSR579" s="108"/>
      <c r="MSS579" s="108"/>
      <c r="MST579" s="108"/>
      <c r="MSU579" s="108"/>
      <c r="MSV579" s="108"/>
      <c r="MSW579" s="108"/>
      <c r="MSX579" s="108"/>
      <c r="MSY579" s="108"/>
      <c r="MSZ579" s="108"/>
      <c r="MTA579" s="108"/>
      <c r="MTB579" s="108"/>
      <c r="MTC579" s="108"/>
      <c r="MTD579" s="108"/>
      <c r="MTE579" s="108"/>
      <c r="MTF579" s="108"/>
      <c r="MTG579" s="108"/>
      <c r="MTH579" s="108"/>
      <c r="MTI579" s="108"/>
      <c r="MTJ579" s="108"/>
      <c r="MTK579" s="108"/>
      <c r="MTL579" s="108"/>
      <c r="MTM579" s="108"/>
      <c r="MTN579" s="108"/>
      <c r="MTO579" s="108"/>
      <c r="MTP579" s="108"/>
      <c r="MTQ579" s="108"/>
      <c r="MTR579" s="108"/>
      <c r="MTS579" s="108"/>
      <c r="MTT579" s="108"/>
      <c r="MTU579" s="108"/>
      <c r="MTV579" s="108"/>
      <c r="MTW579" s="108"/>
      <c r="MTX579" s="108"/>
      <c r="MTY579" s="108"/>
      <c r="MTZ579" s="108"/>
      <c r="MUA579" s="108"/>
      <c r="MUB579" s="108"/>
      <c r="MUC579" s="108"/>
      <c r="MUD579" s="108"/>
      <c r="MUE579" s="108"/>
      <c r="MUF579" s="108"/>
      <c r="MUG579" s="108"/>
      <c r="MUH579" s="108"/>
      <c r="MUI579" s="108"/>
      <c r="MUJ579" s="108"/>
      <c r="MUK579" s="108"/>
      <c r="MUL579" s="108"/>
      <c r="MUM579" s="108"/>
      <c r="MUN579" s="108"/>
      <c r="MUO579" s="108"/>
      <c r="MUP579" s="108"/>
      <c r="MUQ579" s="108"/>
      <c r="MUR579" s="108"/>
      <c r="MUS579" s="108"/>
      <c r="MUT579" s="108"/>
      <c r="MUU579" s="108"/>
      <c r="MUV579" s="108"/>
      <c r="MUW579" s="108"/>
      <c r="MUX579" s="108"/>
      <c r="MUY579" s="108"/>
      <c r="MUZ579" s="108"/>
      <c r="MVA579" s="108"/>
      <c r="MVB579" s="108"/>
      <c r="MVC579" s="108"/>
      <c r="MVD579" s="108"/>
      <c r="MVE579" s="108"/>
      <c r="MVF579" s="108"/>
      <c r="MVG579" s="108"/>
      <c r="MVH579" s="108"/>
      <c r="MVI579" s="108"/>
      <c r="MVJ579" s="108"/>
      <c r="MVK579" s="108"/>
      <c r="MVL579" s="108"/>
      <c r="MVM579" s="108"/>
      <c r="MVN579" s="108"/>
      <c r="MVO579" s="108"/>
      <c r="MVP579" s="108"/>
      <c r="MVQ579" s="108"/>
      <c r="MVR579" s="108"/>
      <c r="MVS579" s="108"/>
      <c r="MVT579" s="108"/>
      <c r="MVU579" s="108"/>
      <c r="MVV579" s="108"/>
      <c r="MVW579" s="108"/>
      <c r="MVX579" s="108"/>
      <c r="MVY579" s="108"/>
      <c r="MVZ579" s="108"/>
      <c r="MWA579" s="108"/>
      <c r="MWB579" s="108"/>
      <c r="MWC579" s="108"/>
      <c r="MWD579" s="108"/>
      <c r="MWE579" s="108"/>
      <c r="MWF579" s="108"/>
      <c r="MWG579" s="108"/>
      <c r="MWH579" s="108"/>
      <c r="MWI579" s="108"/>
      <c r="MWJ579" s="108"/>
      <c r="MWK579" s="108"/>
      <c r="MWL579" s="108"/>
      <c r="MWM579" s="108"/>
      <c r="MWN579" s="108"/>
      <c r="MWO579" s="108"/>
      <c r="MWP579" s="108"/>
      <c r="MWQ579" s="108"/>
      <c r="MWR579" s="108"/>
      <c r="MWS579" s="108"/>
      <c r="MWT579" s="108"/>
      <c r="MWU579" s="108"/>
      <c r="MWV579" s="108"/>
      <c r="MWW579" s="108"/>
      <c r="MWX579" s="108"/>
      <c r="MWY579" s="108"/>
      <c r="MWZ579" s="108"/>
      <c r="MXA579" s="108"/>
      <c r="MXB579" s="108"/>
      <c r="MXC579" s="108"/>
      <c r="MXD579" s="108"/>
      <c r="MXE579" s="108"/>
      <c r="MXF579" s="108"/>
      <c r="MXG579" s="108"/>
      <c r="MXH579" s="108"/>
      <c r="MXI579" s="108"/>
      <c r="MXJ579" s="108"/>
      <c r="MXK579" s="108"/>
      <c r="MXL579" s="108"/>
      <c r="MXM579" s="108"/>
      <c r="MXN579" s="108"/>
      <c r="MXO579" s="108"/>
      <c r="MXP579" s="108"/>
      <c r="MXQ579" s="108"/>
      <c r="MXR579" s="108"/>
      <c r="MXS579" s="108"/>
      <c r="MXT579" s="108"/>
      <c r="MXU579" s="108"/>
      <c r="MXV579" s="108"/>
      <c r="MXW579" s="108"/>
      <c r="MXX579" s="108"/>
      <c r="MXY579" s="108"/>
      <c r="MXZ579" s="108"/>
      <c r="MYA579" s="108"/>
      <c r="MYB579" s="108"/>
      <c r="MYC579" s="108"/>
      <c r="MYD579" s="108"/>
      <c r="MYE579" s="108"/>
      <c r="MYF579" s="108"/>
      <c r="MYG579" s="108"/>
      <c r="MYH579" s="108"/>
      <c r="MYI579" s="108"/>
      <c r="MYJ579" s="108"/>
      <c r="MYK579" s="108"/>
      <c r="MYL579" s="108"/>
      <c r="MYM579" s="108"/>
      <c r="MYN579" s="108"/>
      <c r="MYO579" s="108"/>
      <c r="MYP579" s="108"/>
      <c r="MYQ579" s="108"/>
      <c r="MYR579" s="108"/>
      <c r="MYS579" s="108"/>
      <c r="MYT579" s="108"/>
      <c r="MYU579" s="108"/>
      <c r="MYV579" s="108"/>
      <c r="MYW579" s="108"/>
      <c r="MYX579" s="108"/>
      <c r="MYY579" s="108"/>
      <c r="MYZ579" s="108"/>
      <c r="MZA579" s="108"/>
      <c r="MZB579" s="108"/>
      <c r="MZC579" s="108"/>
      <c r="MZD579" s="108"/>
      <c r="MZE579" s="108"/>
      <c r="MZF579" s="108"/>
      <c r="MZG579" s="108"/>
      <c r="MZH579" s="108"/>
      <c r="MZI579" s="108"/>
      <c r="MZJ579" s="108"/>
      <c r="MZK579" s="108"/>
      <c r="MZL579" s="108"/>
      <c r="MZM579" s="108"/>
      <c r="MZN579" s="108"/>
      <c r="MZO579" s="108"/>
      <c r="MZP579" s="108"/>
      <c r="MZQ579" s="108"/>
      <c r="MZR579" s="108"/>
      <c r="MZS579" s="108"/>
      <c r="MZT579" s="108"/>
      <c r="MZU579" s="108"/>
      <c r="MZV579" s="108"/>
      <c r="MZW579" s="108"/>
      <c r="MZX579" s="108"/>
      <c r="MZY579" s="108"/>
      <c r="MZZ579" s="108"/>
      <c r="NAA579" s="108"/>
      <c r="NAB579" s="108"/>
      <c r="NAC579" s="108"/>
      <c r="NAD579" s="108"/>
      <c r="NAE579" s="108"/>
      <c r="NAF579" s="108"/>
      <c r="NAG579" s="108"/>
      <c r="NAH579" s="108"/>
      <c r="NAI579" s="108"/>
      <c r="NAJ579" s="108"/>
      <c r="NAK579" s="108"/>
      <c r="NAL579" s="108"/>
      <c r="NAM579" s="108"/>
      <c r="NAN579" s="108"/>
      <c r="NAO579" s="108"/>
      <c r="NAP579" s="108"/>
      <c r="NAQ579" s="108"/>
      <c r="NAR579" s="108"/>
      <c r="NAS579" s="108"/>
      <c r="NAT579" s="108"/>
      <c r="NAU579" s="108"/>
      <c r="NAV579" s="108"/>
      <c r="NAW579" s="108"/>
      <c r="NAX579" s="108"/>
      <c r="NAY579" s="108"/>
      <c r="NAZ579" s="108"/>
      <c r="NBA579" s="108"/>
      <c r="NBB579" s="108"/>
      <c r="NBC579" s="108"/>
      <c r="NBD579" s="108"/>
      <c r="NBE579" s="108"/>
      <c r="NBF579" s="108"/>
      <c r="NBG579" s="108"/>
      <c r="NBH579" s="108"/>
      <c r="NBI579" s="108"/>
      <c r="NBJ579" s="108"/>
      <c r="NBK579" s="108"/>
      <c r="NBL579" s="108"/>
      <c r="NBM579" s="108"/>
      <c r="NBN579" s="108"/>
      <c r="NBO579" s="108"/>
      <c r="NBP579" s="108"/>
      <c r="NBQ579" s="108"/>
      <c r="NBR579" s="108"/>
      <c r="NBS579" s="108"/>
      <c r="NBT579" s="108"/>
      <c r="NBU579" s="108"/>
      <c r="NBV579" s="108"/>
      <c r="NBW579" s="108"/>
      <c r="NBX579" s="108"/>
      <c r="NBY579" s="108"/>
      <c r="NBZ579" s="108"/>
      <c r="NCA579" s="108"/>
      <c r="NCB579" s="108"/>
      <c r="NCC579" s="108"/>
      <c r="NCD579" s="108"/>
      <c r="NCE579" s="108"/>
      <c r="NCF579" s="108"/>
      <c r="NCG579" s="108"/>
      <c r="NCH579" s="108"/>
      <c r="NCI579" s="108"/>
      <c r="NCJ579" s="108"/>
      <c r="NCK579" s="108"/>
      <c r="NCL579" s="108"/>
      <c r="NCM579" s="108"/>
      <c r="NCN579" s="108"/>
      <c r="NCO579" s="108"/>
      <c r="NCP579" s="108"/>
      <c r="NCQ579" s="108"/>
      <c r="NCR579" s="108"/>
      <c r="NCS579" s="108"/>
      <c r="NCT579" s="108"/>
      <c r="NCU579" s="108"/>
      <c r="NCV579" s="108"/>
      <c r="NCW579" s="108"/>
      <c r="NCX579" s="108"/>
      <c r="NCY579" s="108"/>
      <c r="NCZ579" s="108"/>
      <c r="NDA579" s="108"/>
      <c r="NDB579" s="108"/>
      <c r="NDC579" s="108"/>
      <c r="NDD579" s="108"/>
      <c r="NDE579" s="108"/>
      <c r="NDF579" s="108"/>
      <c r="NDG579" s="108"/>
      <c r="NDH579" s="108"/>
      <c r="NDI579" s="108"/>
      <c r="NDJ579" s="108"/>
      <c r="NDK579" s="108"/>
      <c r="NDL579" s="108"/>
      <c r="NDM579" s="108"/>
      <c r="NDN579" s="108"/>
      <c r="NDO579" s="108"/>
      <c r="NDP579" s="108"/>
      <c r="NDQ579" s="108"/>
      <c r="NDR579" s="108"/>
      <c r="NDS579" s="108"/>
      <c r="NDT579" s="108"/>
      <c r="NDU579" s="108"/>
      <c r="NDV579" s="108"/>
      <c r="NDW579" s="108"/>
      <c r="NDX579" s="108"/>
      <c r="NDY579" s="108"/>
      <c r="NDZ579" s="108"/>
      <c r="NEA579" s="108"/>
      <c r="NEB579" s="108"/>
      <c r="NEC579" s="108"/>
      <c r="NED579" s="108"/>
      <c r="NEE579" s="108"/>
      <c r="NEF579" s="108"/>
      <c r="NEG579" s="108"/>
      <c r="NEH579" s="108"/>
      <c r="NEI579" s="108"/>
      <c r="NEJ579" s="108"/>
      <c r="NEK579" s="108"/>
      <c r="NEL579" s="108"/>
      <c r="NEM579" s="108"/>
      <c r="NEN579" s="108"/>
      <c r="NEO579" s="108"/>
      <c r="NEP579" s="108"/>
      <c r="NEQ579" s="108"/>
      <c r="NER579" s="108"/>
      <c r="NES579" s="108"/>
      <c r="NET579" s="108"/>
      <c r="NEU579" s="108"/>
      <c r="NEV579" s="108"/>
      <c r="NEW579" s="108"/>
      <c r="NEX579" s="108"/>
      <c r="NEY579" s="108"/>
      <c r="NEZ579" s="108"/>
      <c r="NFA579" s="108"/>
      <c r="NFB579" s="108"/>
      <c r="NFC579" s="108"/>
      <c r="NFD579" s="108"/>
      <c r="NFE579" s="108"/>
      <c r="NFF579" s="108"/>
      <c r="NFG579" s="108"/>
      <c r="NFH579" s="108"/>
      <c r="NFI579" s="108"/>
      <c r="NFJ579" s="108"/>
      <c r="NFK579" s="108"/>
      <c r="NFL579" s="108"/>
      <c r="NFM579" s="108"/>
      <c r="NFN579" s="108"/>
      <c r="NFO579" s="108"/>
      <c r="NFP579" s="108"/>
      <c r="NFQ579" s="108"/>
      <c r="NFR579" s="108"/>
      <c r="NFS579" s="108"/>
      <c r="NFT579" s="108"/>
      <c r="NFU579" s="108"/>
      <c r="NFV579" s="108"/>
      <c r="NFW579" s="108"/>
      <c r="NFX579" s="108"/>
      <c r="NFY579" s="108"/>
      <c r="NFZ579" s="108"/>
      <c r="NGA579" s="108"/>
      <c r="NGB579" s="108"/>
      <c r="NGC579" s="108"/>
      <c r="NGD579" s="108"/>
      <c r="NGE579" s="108"/>
      <c r="NGF579" s="108"/>
      <c r="NGG579" s="108"/>
      <c r="NGH579" s="108"/>
      <c r="NGI579" s="108"/>
      <c r="NGJ579" s="108"/>
      <c r="NGK579" s="108"/>
      <c r="NGL579" s="108"/>
      <c r="NGM579" s="108"/>
      <c r="NGN579" s="108"/>
      <c r="NGO579" s="108"/>
      <c r="NGP579" s="108"/>
      <c r="NGQ579" s="108"/>
      <c r="NGR579" s="108"/>
      <c r="NGS579" s="108"/>
      <c r="NGT579" s="108"/>
      <c r="NGU579" s="108"/>
      <c r="NGV579" s="108"/>
      <c r="NGW579" s="108"/>
      <c r="NGX579" s="108"/>
      <c r="NGY579" s="108"/>
      <c r="NGZ579" s="108"/>
      <c r="NHA579" s="108"/>
      <c r="NHB579" s="108"/>
      <c r="NHC579" s="108"/>
      <c r="NHD579" s="108"/>
      <c r="NHE579" s="108"/>
      <c r="NHF579" s="108"/>
      <c r="NHG579" s="108"/>
      <c r="NHH579" s="108"/>
      <c r="NHI579" s="108"/>
      <c r="NHJ579" s="108"/>
      <c r="NHK579" s="108"/>
      <c r="NHL579" s="108"/>
      <c r="NHM579" s="108"/>
      <c r="NHN579" s="108"/>
      <c r="NHO579" s="108"/>
      <c r="NHP579" s="108"/>
      <c r="NHQ579" s="108"/>
      <c r="NHR579" s="108"/>
      <c r="NHS579" s="108"/>
      <c r="NHT579" s="108"/>
      <c r="NHU579" s="108"/>
      <c r="NHV579" s="108"/>
      <c r="NHW579" s="108"/>
      <c r="NHX579" s="108"/>
      <c r="NHY579" s="108"/>
      <c r="NHZ579" s="108"/>
      <c r="NIA579" s="108"/>
      <c r="NIB579" s="108"/>
      <c r="NIC579" s="108"/>
      <c r="NID579" s="108"/>
      <c r="NIE579" s="108"/>
      <c r="NIF579" s="108"/>
      <c r="NIG579" s="108"/>
      <c r="NIH579" s="108"/>
      <c r="NII579" s="108"/>
      <c r="NIJ579" s="108"/>
      <c r="NIK579" s="108"/>
      <c r="NIL579" s="108"/>
      <c r="NIM579" s="108"/>
      <c r="NIN579" s="108"/>
      <c r="NIO579" s="108"/>
      <c r="NIP579" s="108"/>
      <c r="NIQ579" s="108"/>
      <c r="NIR579" s="108"/>
      <c r="NIS579" s="108"/>
      <c r="NIT579" s="108"/>
      <c r="NIU579" s="108"/>
      <c r="NIV579" s="108"/>
      <c r="NIW579" s="108"/>
      <c r="NIX579" s="108"/>
      <c r="NIY579" s="108"/>
      <c r="NIZ579" s="108"/>
      <c r="NJA579" s="108"/>
      <c r="NJB579" s="108"/>
      <c r="NJC579" s="108"/>
      <c r="NJD579" s="108"/>
      <c r="NJE579" s="108"/>
      <c r="NJF579" s="108"/>
      <c r="NJG579" s="108"/>
      <c r="NJH579" s="108"/>
      <c r="NJI579" s="108"/>
      <c r="NJJ579" s="108"/>
      <c r="NJK579" s="108"/>
      <c r="NJL579" s="108"/>
      <c r="NJM579" s="108"/>
      <c r="NJN579" s="108"/>
      <c r="NJO579" s="108"/>
      <c r="NJP579" s="108"/>
      <c r="NJQ579" s="108"/>
      <c r="NJR579" s="108"/>
      <c r="NJS579" s="108"/>
      <c r="NJT579" s="108"/>
      <c r="NJU579" s="108"/>
      <c r="NJV579" s="108"/>
      <c r="NJW579" s="108"/>
      <c r="NJX579" s="108"/>
      <c r="NJY579" s="108"/>
      <c r="NJZ579" s="108"/>
      <c r="NKA579" s="108"/>
      <c r="NKB579" s="108"/>
      <c r="NKC579" s="108"/>
      <c r="NKD579" s="108"/>
      <c r="NKE579" s="108"/>
      <c r="NKF579" s="108"/>
      <c r="NKG579" s="108"/>
      <c r="NKH579" s="108"/>
      <c r="NKI579" s="108"/>
      <c r="NKJ579" s="108"/>
      <c r="NKK579" s="108"/>
      <c r="NKL579" s="108"/>
      <c r="NKM579" s="108"/>
      <c r="NKN579" s="108"/>
      <c r="NKO579" s="108"/>
      <c r="NKP579" s="108"/>
      <c r="NKQ579" s="108"/>
      <c r="NKR579" s="108"/>
      <c r="NKS579" s="108"/>
      <c r="NKT579" s="108"/>
      <c r="NKU579" s="108"/>
      <c r="NKV579" s="108"/>
      <c r="NKW579" s="108"/>
      <c r="NKX579" s="108"/>
      <c r="NKY579" s="108"/>
      <c r="NKZ579" s="108"/>
      <c r="NLA579" s="108"/>
      <c r="NLB579" s="108"/>
      <c r="NLC579" s="108"/>
      <c r="NLD579" s="108"/>
      <c r="NLE579" s="108"/>
      <c r="NLF579" s="108"/>
      <c r="NLG579" s="108"/>
      <c r="NLH579" s="108"/>
      <c r="NLI579" s="108"/>
      <c r="NLJ579" s="108"/>
      <c r="NLK579" s="108"/>
      <c r="NLL579" s="108"/>
      <c r="NLM579" s="108"/>
      <c r="NLN579" s="108"/>
      <c r="NLO579" s="108"/>
      <c r="NLP579" s="108"/>
      <c r="NLQ579" s="108"/>
      <c r="NLR579" s="108"/>
      <c r="NLS579" s="108"/>
      <c r="NLT579" s="108"/>
      <c r="NLU579" s="108"/>
      <c r="NLV579" s="108"/>
      <c r="NLW579" s="108"/>
      <c r="NLX579" s="108"/>
      <c r="NLY579" s="108"/>
      <c r="NLZ579" s="108"/>
      <c r="NMA579" s="108"/>
      <c r="NMB579" s="108"/>
      <c r="NMC579" s="108"/>
      <c r="NMD579" s="108"/>
      <c r="NME579" s="108"/>
      <c r="NMF579" s="108"/>
      <c r="NMG579" s="108"/>
      <c r="NMH579" s="108"/>
      <c r="NMI579" s="108"/>
      <c r="NMJ579" s="108"/>
      <c r="NMK579" s="108"/>
      <c r="NML579" s="108"/>
      <c r="NMM579" s="108"/>
      <c r="NMN579" s="108"/>
      <c r="NMO579" s="108"/>
      <c r="NMP579" s="108"/>
      <c r="NMQ579" s="108"/>
      <c r="NMR579" s="108"/>
      <c r="NMS579" s="108"/>
      <c r="NMT579" s="108"/>
      <c r="NMU579" s="108"/>
      <c r="NMV579" s="108"/>
      <c r="NMW579" s="108"/>
      <c r="NMX579" s="108"/>
      <c r="NMY579" s="108"/>
      <c r="NMZ579" s="108"/>
      <c r="NNA579" s="108"/>
      <c r="NNB579" s="108"/>
      <c r="NNC579" s="108"/>
      <c r="NND579" s="108"/>
      <c r="NNE579" s="108"/>
      <c r="NNF579" s="108"/>
      <c r="NNG579" s="108"/>
      <c r="NNH579" s="108"/>
      <c r="NNI579" s="108"/>
      <c r="NNJ579" s="108"/>
      <c r="NNK579" s="108"/>
      <c r="NNL579" s="108"/>
      <c r="NNM579" s="108"/>
      <c r="NNN579" s="108"/>
      <c r="NNO579" s="108"/>
      <c r="NNP579" s="108"/>
      <c r="NNQ579" s="108"/>
      <c r="NNR579" s="108"/>
      <c r="NNS579" s="108"/>
      <c r="NNT579" s="108"/>
      <c r="NNU579" s="108"/>
      <c r="NNV579" s="108"/>
      <c r="NNW579" s="108"/>
      <c r="NNX579" s="108"/>
      <c r="NNY579" s="108"/>
      <c r="NNZ579" s="108"/>
      <c r="NOA579" s="108"/>
      <c r="NOB579" s="108"/>
      <c r="NOC579" s="108"/>
      <c r="NOD579" s="108"/>
      <c r="NOE579" s="108"/>
      <c r="NOF579" s="108"/>
      <c r="NOG579" s="108"/>
      <c r="NOH579" s="108"/>
      <c r="NOI579" s="108"/>
      <c r="NOJ579" s="108"/>
      <c r="NOK579" s="108"/>
      <c r="NOL579" s="108"/>
      <c r="NOM579" s="108"/>
      <c r="NON579" s="108"/>
      <c r="NOO579" s="108"/>
      <c r="NOP579" s="108"/>
      <c r="NOQ579" s="108"/>
      <c r="NOR579" s="108"/>
      <c r="NOS579" s="108"/>
      <c r="NOT579" s="108"/>
      <c r="NOU579" s="108"/>
      <c r="NOV579" s="108"/>
      <c r="NOW579" s="108"/>
      <c r="NOX579" s="108"/>
      <c r="NOY579" s="108"/>
      <c r="NOZ579" s="108"/>
      <c r="NPA579" s="108"/>
      <c r="NPB579" s="108"/>
      <c r="NPC579" s="108"/>
      <c r="NPD579" s="108"/>
      <c r="NPE579" s="108"/>
      <c r="NPF579" s="108"/>
      <c r="NPG579" s="108"/>
      <c r="NPH579" s="108"/>
      <c r="NPI579" s="108"/>
      <c r="NPJ579" s="108"/>
      <c r="NPK579" s="108"/>
      <c r="NPL579" s="108"/>
      <c r="NPM579" s="108"/>
      <c r="NPN579" s="108"/>
      <c r="NPO579" s="108"/>
      <c r="NPP579" s="108"/>
      <c r="NPQ579" s="108"/>
      <c r="NPR579" s="108"/>
      <c r="NPS579" s="108"/>
      <c r="NPT579" s="108"/>
      <c r="NPU579" s="108"/>
      <c r="NPV579" s="108"/>
      <c r="NPW579" s="108"/>
      <c r="NPX579" s="108"/>
      <c r="NPY579" s="108"/>
      <c r="NPZ579" s="108"/>
      <c r="NQA579" s="108"/>
      <c r="NQB579" s="108"/>
      <c r="NQC579" s="108"/>
      <c r="NQD579" s="108"/>
      <c r="NQE579" s="108"/>
      <c r="NQF579" s="108"/>
      <c r="NQG579" s="108"/>
      <c r="NQH579" s="108"/>
      <c r="NQI579" s="108"/>
      <c r="NQJ579" s="108"/>
      <c r="NQK579" s="108"/>
      <c r="NQL579" s="108"/>
      <c r="NQM579" s="108"/>
      <c r="NQN579" s="108"/>
      <c r="NQO579" s="108"/>
      <c r="NQP579" s="108"/>
      <c r="NQQ579" s="108"/>
      <c r="NQR579" s="108"/>
      <c r="NQS579" s="108"/>
      <c r="NQT579" s="108"/>
      <c r="NQU579" s="108"/>
      <c r="NQV579" s="108"/>
      <c r="NQW579" s="108"/>
      <c r="NQX579" s="108"/>
      <c r="NQY579" s="108"/>
      <c r="NQZ579" s="108"/>
      <c r="NRA579" s="108"/>
      <c r="NRB579" s="108"/>
      <c r="NRC579" s="108"/>
      <c r="NRD579" s="108"/>
      <c r="NRE579" s="108"/>
      <c r="NRF579" s="108"/>
      <c r="NRG579" s="108"/>
      <c r="NRH579" s="108"/>
      <c r="NRI579" s="108"/>
      <c r="NRJ579" s="108"/>
      <c r="NRK579" s="108"/>
      <c r="NRL579" s="108"/>
      <c r="NRM579" s="108"/>
      <c r="NRN579" s="108"/>
      <c r="NRO579" s="108"/>
      <c r="NRP579" s="108"/>
      <c r="NRQ579" s="108"/>
      <c r="NRR579" s="108"/>
      <c r="NRS579" s="108"/>
      <c r="NRT579" s="108"/>
      <c r="NRU579" s="108"/>
      <c r="NRV579" s="108"/>
      <c r="NRW579" s="108"/>
      <c r="NRX579" s="108"/>
      <c r="NRY579" s="108"/>
      <c r="NRZ579" s="108"/>
      <c r="NSA579" s="108"/>
      <c r="NSB579" s="108"/>
      <c r="NSC579" s="108"/>
      <c r="NSD579" s="108"/>
      <c r="NSE579" s="108"/>
      <c r="NSF579" s="108"/>
      <c r="NSG579" s="108"/>
      <c r="NSH579" s="108"/>
      <c r="NSI579" s="108"/>
      <c r="NSJ579" s="108"/>
      <c r="NSK579" s="108"/>
      <c r="NSL579" s="108"/>
      <c r="NSM579" s="108"/>
      <c r="NSN579" s="108"/>
      <c r="NSO579" s="108"/>
      <c r="NSP579" s="108"/>
      <c r="NSQ579" s="108"/>
      <c r="NSR579" s="108"/>
      <c r="NSS579" s="108"/>
      <c r="NST579" s="108"/>
      <c r="NSU579" s="108"/>
      <c r="NSV579" s="108"/>
      <c r="NSW579" s="108"/>
      <c r="NSX579" s="108"/>
      <c r="NSY579" s="108"/>
      <c r="NSZ579" s="108"/>
      <c r="NTA579" s="108"/>
      <c r="NTB579" s="108"/>
      <c r="NTC579" s="108"/>
      <c r="NTD579" s="108"/>
      <c r="NTE579" s="108"/>
      <c r="NTF579" s="108"/>
      <c r="NTG579" s="108"/>
      <c r="NTH579" s="108"/>
      <c r="NTI579" s="108"/>
      <c r="NTJ579" s="108"/>
      <c r="NTK579" s="108"/>
      <c r="NTL579" s="108"/>
      <c r="NTM579" s="108"/>
      <c r="NTN579" s="108"/>
      <c r="NTO579" s="108"/>
      <c r="NTP579" s="108"/>
      <c r="NTQ579" s="108"/>
      <c r="NTR579" s="108"/>
      <c r="NTS579" s="108"/>
      <c r="NTT579" s="108"/>
      <c r="NTU579" s="108"/>
      <c r="NTV579" s="108"/>
      <c r="NTW579" s="108"/>
      <c r="NTX579" s="108"/>
      <c r="NTY579" s="108"/>
      <c r="NTZ579" s="108"/>
      <c r="NUA579" s="108"/>
      <c r="NUB579" s="108"/>
      <c r="NUC579" s="108"/>
      <c r="NUD579" s="108"/>
      <c r="NUE579" s="108"/>
      <c r="NUF579" s="108"/>
      <c r="NUG579" s="108"/>
      <c r="NUH579" s="108"/>
      <c r="NUI579" s="108"/>
      <c r="NUJ579" s="108"/>
      <c r="NUK579" s="108"/>
      <c r="NUL579" s="108"/>
      <c r="NUM579" s="108"/>
      <c r="NUN579" s="108"/>
      <c r="NUO579" s="108"/>
      <c r="NUP579" s="108"/>
      <c r="NUQ579" s="108"/>
      <c r="NUR579" s="108"/>
      <c r="NUS579" s="108"/>
      <c r="NUT579" s="108"/>
      <c r="NUU579" s="108"/>
      <c r="NUV579" s="108"/>
      <c r="NUW579" s="108"/>
      <c r="NUX579" s="108"/>
      <c r="NUY579" s="108"/>
      <c r="NUZ579" s="108"/>
      <c r="NVA579" s="108"/>
      <c r="NVB579" s="108"/>
      <c r="NVC579" s="108"/>
      <c r="NVD579" s="108"/>
      <c r="NVE579" s="108"/>
      <c r="NVF579" s="108"/>
      <c r="NVG579" s="108"/>
      <c r="NVH579" s="108"/>
      <c r="NVI579" s="108"/>
      <c r="NVJ579" s="108"/>
      <c r="NVK579" s="108"/>
      <c r="NVL579" s="108"/>
      <c r="NVM579" s="108"/>
      <c r="NVN579" s="108"/>
      <c r="NVO579" s="108"/>
      <c r="NVP579" s="108"/>
      <c r="NVQ579" s="108"/>
      <c r="NVR579" s="108"/>
      <c r="NVS579" s="108"/>
      <c r="NVT579" s="108"/>
      <c r="NVU579" s="108"/>
      <c r="NVV579" s="108"/>
      <c r="NVW579" s="108"/>
      <c r="NVX579" s="108"/>
      <c r="NVY579" s="108"/>
      <c r="NVZ579" s="108"/>
      <c r="NWA579" s="108"/>
      <c r="NWB579" s="108"/>
      <c r="NWC579" s="108"/>
      <c r="NWD579" s="108"/>
      <c r="NWE579" s="108"/>
      <c r="NWF579" s="108"/>
      <c r="NWG579" s="108"/>
      <c r="NWH579" s="108"/>
      <c r="NWI579" s="108"/>
      <c r="NWJ579" s="108"/>
      <c r="NWK579" s="108"/>
      <c r="NWL579" s="108"/>
      <c r="NWM579" s="108"/>
      <c r="NWN579" s="108"/>
      <c r="NWO579" s="108"/>
      <c r="NWP579" s="108"/>
      <c r="NWQ579" s="108"/>
      <c r="NWR579" s="108"/>
      <c r="NWS579" s="108"/>
      <c r="NWT579" s="108"/>
      <c r="NWU579" s="108"/>
      <c r="NWV579" s="108"/>
      <c r="NWW579" s="108"/>
      <c r="NWX579" s="108"/>
      <c r="NWY579" s="108"/>
      <c r="NWZ579" s="108"/>
      <c r="NXA579" s="108"/>
      <c r="NXB579" s="108"/>
      <c r="NXC579" s="108"/>
      <c r="NXD579" s="108"/>
      <c r="NXE579" s="108"/>
      <c r="NXF579" s="108"/>
      <c r="NXG579" s="108"/>
      <c r="NXH579" s="108"/>
      <c r="NXI579" s="108"/>
      <c r="NXJ579" s="108"/>
      <c r="NXK579" s="108"/>
      <c r="NXL579" s="108"/>
      <c r="NXM579" s="108"/>
      <c r="NXN579" s="108"/>
      <c r="NXO579" s="108"/>
      <c r="NXP579" s="108"/>
      <c r="NXQ579" s="108"/>
      <c r="NXR579" s="108"/>
      <c r="NXS579" s="108"/>
      <c r="NXT579" s="108"/>
      <c r="NXU579" s="108"/>
      <c r="NXV579" s="108"/>
      <c r="NXW579" s="108"/>
      <c r="NXX579" s="108"/>
      <c r="NXY579" s="108"/>
      <c r="NXZ579" s="108"/>
      <c r="NYA579" s="108"/>
      <c r="NYB579" s="108"/>
      <c r="NYC579" s="108"/>
      <c r="NYD579" s="108"/>
      <c r="NYE579" s="108"/>
      <c r="NYF579" s="108"/>
      <c r="NYG579" s="108"/>
      <c r="NYH579" s="108"/>
      <c r="NYI579" s="108"/>
      <c r="NYJ579" s="108"/>
      <c r="NYK579" s="108"/>
      <c r="NYL579" s="108"/>
      <c r="NYM579" s="108"/>
      <c r="NYN579" s="108"/>
      <c r="NYO579" s="108"/>
      <c r="NYP579" s="108"/>
      <c r="NYQ579" s="108"/>
      <c r="NYR579" s="108"/>
      <c r="NYS579" s="108"/>
      <c r="NYT579" s="108"/>
      <c r="NYU579" s="108"/>
      <c r="NYV579" s="108"/>
      <c r="NYW579" s="108"/>
      <c r="NYX579" s="108"/>
      <c r="NYY579" s="108"/>
      <c r="NYZ579" s="108"/>
      <c r="NZA579" s="108"/>
      <c r="NZB579" s="108"/>
      <c r="NZC579" s="108"/>
      <c r="NZD579" s="108"/>
      <c r="NZE579" s="108"/>
      <c r="NZF579" s="108"/>
      <c r="NZG579" s="108"/>
      <c r="NZH579" s="108"/>
      <c r="NZI579" s="108"/>
      <c r="NZJ579" s="108"/>
      <c r="NZK579" s="108"/>
      <c r="NZL579" s="108"/>
      <c r="NZM579" s="108"/>
      <c r="NZN579" s="108"/>
      <c r="NZO579" s="108"/>
      <c r="NZP579" s="108"/>
      <c r="NZQ579" s="108"/>
      <c r="NZR579" s="108"/>
      <c r="NZS579" s="108"/>
      <c r="NZT579" s="108"/>
      <c r="NZU579" s="108"/>
      <c r="NZV579" s="108"/>
      <c r="NZW579" s="108"/>
      <c r="NZX579" s="108"/>
      <c r="NZY579" s="108"/>
      <c r="NZZ579" s="108"/>
      <c r="OAA579" s="108"/>
      <c r="OAB579" s="108"/>
      <c r="OAC579" s="108"/>
      <c r="OAD579" s="108"/>
      <c r="OAE579" s="108"/>
      <c r="OAF579" s="108"/>
      <c r="OAG579" s="108"/>
      <c r="OAH579" s="108"/>
      <c r="OAI579" s="108"/>
      <c r="OAJ579" s="108"/>
      <c r="OAK579" s="108"/>
      <c r="OAL579" s="108"/>
      <c r="OAM579" s="108"/>
      <c r="OAN579" s="108"/>
      <c r="OAO579" s="108"/>
      <c r="OAP579" s="108"/>
      <c r="OAQ579" s="108"/>
      <c r="OAR579" s="108"/>
      <c r="OAS579" s="108"/>
      <c r="OAT579" s="108"/>
      <c r="OAU579" s="108"/>
      <c r="OAV579" s="108"/>
      <c r="OAW579" s="108"/>
      <c r="OAX579" s="108"/>
      <c r="OAY579" s="108"/>
      <c r="OAZ579" s="108"/>
      <c r="OBA579" s="108"/>
      <c r="OBB579" s="108"/>
      <c r="OBC579" s="108"/>
      <c r="OBD579" s="108"/>
      <c r="OBE579" s="108"/>
      <c r="OBF579" s="108"/>
      <c r="OBG579" s="108"/>
      <c r="OBH579" s="108"/>
      <c r="OBI579" s="108"/>
      <c r="OBJ579" s="108"/>
      <c r="OBK579" s="108"/>
      <c r="OBL579" s="108"/>
      <c r="OBM579" s="108"/>
      <c r="OBN579" s="108"/>
      <c r="OBO579" s="108"/>
      <c r="OBP579" s="108"/>
      <c r="OBQ579" s="108"/>
      <c r="OBR579" s="108"/>
      <c r="OBS579" s="108"/>
      <c r="OBT579" s="108"/>
      <c r="OBU579" s="108"/>
      <c r="OBV579" s="108"/>
      <c r="OBW579" s="108"/>
      <c r="OBX579" s="108"/>
      <c r="OBY579" s="108"/>
      <c r="OBZ579" s="108"/>
      <c r="OCA579" s="108"/>
      <c r="OCB579" s="108"/>
      <c r="OCC579" s="108"/>
      <c r="OCD579" s="108"/>
      <c r="OCE579" s="108"/>
      <c r="OCF579" s="108"/>
      <c r="OCG579" s="108"/>
      <c r="OCH579" s="108"/>
      <c r="OCI579" s="108"/>
      <c r="OCJ579" s="108"/>
      <c r="OCK579" s="108"/>
      <c r="OCL579" s="108"/>
      <c r="OCM579" s="108"/>
      <c r="OCN579" s="108"/>
      <c r="OCO579" s="108"/>
      <c r="OCP579" s="108"/>
      <c r="OCQ579" s="108"/>
      <c r="OCR579" s="108"/>
      <c r="OCS579" s="108"/>
      <c r="OCT579" s="108"/>
      <c r="OCU579" s="108"/>
      <c r="OCV579" s="108"/>
      <c r="OCW579" s="108"/>
      <c r="OCX579" s="108"/>
      <c r="OCY579" s="108"/>
      <c r="OCZ579" s="108"/>
      <c r="ODA579" s="108"/>
      <c r="ODB579" s="108"/>
      <c r="ODC579" s="108"/>
      <c r="ODD579" s="108"/>
      <c r="ODE579" s="108"/>
      <c r="ODF579" s="108"/>
      <c r="ODG579" s="108"/>
      <c r="ODH579" s="108"/>
      <c r="ODI579" s="108"/>
      <c r="ODJ579" s="108"/>
      <c r="ODK579" s="108"/>
      <c r="ODL579" s="108"/>
      <c r="ODM579" s="108"/>
      <c r="ODN579" s="108"/>
      <c r="ODO579" s="108"/>
      <c r="ODP579" s="108"/>
      <c r="ODQ579" s="108"/>
      <c r="ODR579" s="108"/>
      <c r="ODS579" s="108"/>
      <c r="ODT579" s="108"/>
      <c r="ODU579" s="108"/>
      <c r="ODV579" s="108"/>
      <c r="ODW579" s="108"/>
      <c r="ODX579" s="108"/>
      <c r="ODY579" s="108"/>
      <c r="ODZ579" s="108"/>
      <c r="OEA579" s="108"/>
      <c r="OEB579" s="108"/>
      <c r="OEC579" s="108"/>
      <c r="OED579" s="108"/>
      <c r="OEE579" s="108"/>
      <c r="OEF579" s="108"/>
      <c r="OEG579" s="108"/>
      <c r="OEH579" s="108"/>
      <c r="OEI579" s="108"/>
      <c r="OEJ579" s="108"/>
      <c r="OEK579" s="108"/>
      <c r="OEL579" s="108"/>
      <c r="OEM579" s="108"/>
      <c r="OEN579" s="108"/>
      <c r="OEO579" s="108"/>
      <c r="OEP579" s="108"/>
      <c r="OEQ579" s="108"/>
      <c r="OER579" s="108"/>
      <c r="OES579" s="108"/>
      <c r="OET579" s="108"/>
      <c r="OEU579" s="108"/>
      <c r="OEV579" s="108"/>
      <c r="OEW579" s="108"/>
      <c r="OEX579" s="108"/>
      <c r="OEY579" s="108"/>
      <c r="OEZ579" s="108"/>
      <c r="OFA579" s="108"/>
      <c r="OFB579" s="108"/>
      <c r="OFC579" s="108"/>
      <c r="OFD579" s="108"/>
      <c r="OFE579" s="108"/>
      <c r="OFF579" s="108"/>
      <c r="OFG579" s="108"/>
      <c r="OFH579" s="108"/>
      <c r="OFI579" s="108"/>
      <c r="OFJ579" s="108"/>
      <c r="OFK579" s="108"/>
      <c r="OFL579" s="108"/>
      <c r="OFM579" s="108"/>
      <c r="OFN579" s="108"/>
      <c r="OFO579" s="108"/>
      <c r="OFP579" s="108"/>
      <c r="OFQ579" s="108"/>
      <c r="OFR579" s="108"/>
      <c r="OFS579" s="108"/>
      <c r="OFT579" s="108"/>
      <c r="OFU579" s="108"/>
      <c r="OFV579" s="108"/>
      <c r="OFW579" s="108"/>
      <c r="OFX579" s="108"/>
      <c r="OFY579" s="108"/>
      <c r="OFZ579" s="108"/>
      <c r="OGA579" s="108"/>
      <c r="OGB579" s="108"/>
      <c r="OGC579" s="108"/>
      <c r="OGD579" s="108"/>
      <c r="OGE579" s="108"/>
      <c r="OGF579" s="108"/>
      <c r="OGG579" s="108"/>
      <c r="OGH579" s="108"/>
      <c r="OGI579" s="108"/>
      <c r="OGJ579" s="108"/>
      <c r="OGK579" s="108"/>
      <c r="OGL579" s="108"/>
      <c r="OGM579" s="108"/>
      <c r="OGN579" s="108"/>
      <c r="OGO579" s="108"/>
      <c r="OGP579" s="108"/>
      <c r="OGQ579" s="108"/>
      <c r="OGR579" s="108"/>
      <c r="OGS579" s="108"/>
      <c r="OGT579" s="108"/>
      <c r="OGU579" s="108"/>
      <c r="OGV579" s="108"/>
      <c r="OGW579" s="108"/>
      <c r="OGX579" s="108"/>
      <c r="OGY579" s="108"/>
      <c r="OGZ579" s="108"/>
      <c r="OHA579" s="108"/>
      <c r="OHB579" s="108"/>
      <c r="OHC579" s="108"/>
      <c r="OHD579" s="108"/>
      <c r="OHE579" s="108"/>
      <c r="OHF579" s="108"/>
      <c r="OHG579" s="108"/>
      <c r="OHH579" s="108"/>
      <c r="OHI579" s="108"/>
      <c r="OHJ579" s="108"/>
      <c r="OHK579" s="108"/>
      <c r="OHL579" s="108"/>
      <c r="OHM579" s="108"/>
      <c r="OHN579" s="108"/>
      <c r="OHO579" s="108"/>
      <c r="OHP579" s="108"/>
      <c r="OHQ579" s="108"/>
      <c r="OHR579" s="108"/>
      <c r="OHS579" s="108"/>
      <c r="OHT579" s="108"/>
      <c r="OHU579" s="108"/>
      <c r="OHV579" s="108"/>
      <c r="OHW579" s="108"/>
      <c r="OHX579" s="108"/>
      <c r="OHY579" s="108"/>
      <c r="OHZ579" s="108"/>
      <c r="OIA579" s="108"/>
      <c r="OIB579" s="108"/>
      <c r="OIC579" s="108"/>
      <c r="OID579" s="108"/>
      <c r="OIE579" s="108"/>
      <c r="OIF579" s="108"/>
      <c r="OIG579" s="108"/>
      <c r="OIH579" s="108"/>
      <c r="OII579" s="108"/>
      <c r="OIJ579" s="108"/>
      <c r="OIK579" s="108"/>
      <c r="OIL579" s="108"/>
      <c r="OIM579" s="108"/>
      <c r="OIN579" s="108"/>
      <c r="OIO579" s="108"/>
      <c r="OIP579" s="108"/>
      <c r="OIQ579" s="108"/>
      <c r="OIR579" s="108"/>
      <c r="OIS579" s="108"/>
      <c r="OIT579" s="108"/>
      <c r="OIU579" s="108"/>
      <c r="OIV579" s="108"/>
      <c r="OIW579" s="108"/>
      <c r="OIX579" s="108"/>
      <c r="OIY579" s="108"/>
      <c r="OIZ579" s="108"/>
      <c r="OJA579" s="108"/>
      <c r="OJB579" s="108"/>
      <c r="OJC579" s="108"/>
      <c r="OJD579" s="108"/>
      <c r="OJE579" s="108"/>
      <c r="OJF579" s="108"/>
      <c r="OJG579" s="108"/>
      <c r="OJH579" s="108"/>
      <c r="OJI579" s="108"/>
      <c r="OJJ579" s="108"/>
      <c r="OJK579" s="108"/>
      <c r="OJL579" s="108"/>
      <c r="OJM579" s="108"/>
      <c r="OJN579" s="108"/>
      <c r="OJO579" s="108"/>
      <c r="OJP579" s="108"/>
      <c r="OJQ579" s="108"/>
      <c r="OJR579" s="108"/>
      <c r="OJS579" s="108"/>
      <c r="OJT579" s="108"/>
      <c r="OJU579" s="108"/>
      <c r="OJV579" s="108"/>
      <c r="OJW579" s="108"/>
      <c r="OJX579" s="108"/>
      <c r="OJY579" s="108"/>
      <c r="OJZ579" s="108"/>
      <c r="OKA579" s="108"/>
      <c r="OKB579" s="108"/>
      <c r="OKC579" s="108"/>
      <c r="OKD579" s="108"/>
      <c r="OKE579" s="108"/>
      <c r="OKF579" s="108"/>
      <c r="OKG579" s="108"/>
      <c r="OKH579" s="108"/>
      <c r="OKI579" s="108"/>
      <c r="OKJ579" s="108"/>
      <c r="OKK579" s="108"/>
      <c r="OKL579" s="108"/>
      <c r="OKM579" s="108"/>
      <c r="OKN579" s="108"/>
      <c r="OKO579" s="108"/>
      <c r="OKP579" s="108"/>
      <c r="OKQ579" s="108"/>
      <c r="OKR579" s="108"/>
      <c r="OKS579" s="108"/>
      <c r="OKT579" s="108"/>
      <c r="OKU579" s="108"/>
      <c r="OKV579" s="108"/>
      <c r="OKW579" s="108"/>
      <c r="OKX579" s="108"/>
      <c r="OKY579" s="108"/>
      <c r="OKZ579" s="108"/>
      <c r="OLA579" s="108"/>
      <c r="OLB579" s="108"/>
      <c r="OLC579" s="108"/>
      <c r="OLD579" s="108"/>
      <c r="OLE579" s="108"/>
      <c r="OLF579" s="108"/>
      <c r="OLG579" s="108"/>
      <c r="OLH579" s="108"/>
      <c r="OLI579" s="108"/>
      <c r="OLJ579" s="108"/>
      <c r="OLK579" s="108"/>
      <c r="OLL579" s="108"/>
      <c r="OLM579" s="108"/>
      <c r="OLN579" s="108"/>
      <c r="OLO579" s="108"/>
      <c r="OLP579" s="108"/>
      <c r="OLQ579" s="108"/>
      <c r="OLR579" s="108"/>
      <c r="OLS579" s="108"/>
      <c r="OLT579" s="108"/>
      <c r="OLU579" s="108"/>
      <c r="OLV579" s="108"/>
      <c r="OLW579" s="108"/>
      <c r="OLX579" s="108"/>
      <c r="OLY579" s="108"/>
      <c r="OLZ579" s="108"/>
      <c r="OMA579" s="108"/>
      <c r="OMB579" s="108"/>
      <c r="OMC579" s="108"/>
      <c r="OMD579" s="108"/>
      <c r="OME579" s="108"/>
      <c r="OMF579" s="108"/>
      <c r="OMG579" s="108"/>
      <c r="OMH579" s="108"/>
      <c r="OMI579" s="108"/>
      <c r="OMJ579" s="108"/>
      <c r="OMK579" s="108"/>
      <c r="OML579" s="108"/>
      <c r="OMM579" s="108"/>
      <c r="OMN579" s="108"/>
      <c r="OMO579" s="108"/>
      <c r="OMP579" s="108"/>
      <c r="OMQ579" s="108"/>
      <c r="OMR579" s="108"/>
      <c r="OMS579" s="108"/>
      <c r="OMT579" s="108"/>
      <c r="OMU579" s="108"/>
      <c r="OMV579" s="108"/>
      <c r="OMW579" s="108"/>
      <c r="OMX579" s="108"/>
      <c r="OMY579" s="108"/>
      <c r="OMZ579" s="108"/>
      <c r="ONA579" s="108"/>
      <c r="ONB579" s="108"/>
      <c r="ONC579" s="108"/>
      <c r="OND579" s="108"/>
      <c r="ONE579" s="108"/>
      <c r="ONF579" s="108"/>
      <c r="ONG579" s="108"/>
      <c r="ONH579" s="108"/>
      <c r="ONI579" s="108"/>
      <c r="ONJ579" s="108"/>
      <c r="ONK579" s="108"/>
      <c r="ONL579" s="108"/>
      <c r="ONM579" s="108"/>
      <c r="ONN579" s="108"/>
      <c r="ONO579" s="108"/>
      <c r="ONP579" s="108"/>
      <c r="ONQ579" s="108"/>
      <c r="ONR579" s="108"/>
      <c r="ONS579" s="108"/>
      <c r="ONT579" s="108"/>
      <c r="ONU579" s="108"/>
      <c r="ONV579" s="108"/>
      <c r="ONW579" s="108"/>
      <c r="ONX579" s="108"/>
      <c r="ONY579" s="108"/>
      <c r="ONZ579" s="108"/>
      <c r="OOA579" s="108"/>
      <c r="OOB579" s="108"/>
      <c r="OOC579" s="108"/>
      <c r="OOD579" s="108"/>
      <c r="OOE579" s="108"/>
      <c r="OOF579" s="108"/>
      <c r="OOG579" s="108"/>
      <c r="OOH579" s="108"/>
      <c r="OOI579" s="108"/>
      <c r="OOJ579" s="108"/>
      <c r="OOK579" s="108"/>
      <c r="OOL579" s="108"/>
      <c r="OOM579" s="108"/>
      <c r="OON579" s="108"/>
      <c r="OOO579" s="108"/>
      <c r="OOP579" s="108"/>
      <c r="OOQ579" s="108"/>
      <c r="OOR579" s="108"/>
      <c r="OOS579" s="108"/>
      <c r="OOT579" s="108"/>
      <c r="OOU579" s="108"/>
      <c r="OOV579" s="108"/>
      <c r="OOW579" s="108"/>
      <c r="OOX579" s="108"/>
      <c r="OOY579" s="108"/>
      <c r="OOZ579" s="108"/>
      <c r="OPA579" s="108"/>
      <c r="OPB579" s="108"/>
      <c r="OPC579" s="108"/>
      <c r="OPD579" s="108"/>
      <c r="OPE579" s="108"/>
      <c r="OPF579" s="108"/>
      <c r="OPG579" s="108"/>
      <c r="OPH579" s="108"/>
      <c r="OPI579" s="108"/>
      <c r="OPJ579" s="108"/>
      <c r="OPK579" s="108"/>
      <c r="OPL579" s="108"/>
      <c r="OPM579" s="108"/>
      <c r="OPN579" s="108"/>
      <c r="OPO579" s="108"/>
      <c r="OPP579" s="108"/>
      <c r="OPQ579" s="108"/>
      <c r="OPR579" s="108"/>
      <c r="OPS579" s="108"/>
      <c r="OPT579" s="108"/>
      <c r="OPU579" s="108"/>
      <c r="OPV579" s="108"/>
      <c r="OPW579" s="108"/>
      <c r="OPX579" s="108"/>
      <c r="OPY579" s="108"/>
      <c r="OPZ579" s="108"/>
      <c r="OQA579" s="108"/>
      <c r="OQB579" s="108"/>
      <c r="OQC579" s="108"/>
      <c r="OQD579" s="108"/>
      <c r="OQE579" s="108"/>
      <c r="OQF579" s="108"/>
      <c r="OQG579" s="108"/>
      <c r="OQH579" s="108"/>
      <c r="OQI579" s="108"/>
      <c r="OQJ579" s="108"/>
      <c r="OQK579" s="108"/>
      <c r="OQL579" s="108"/>
      <c r="OQM579" s="108"/>
      <c r="OQN579" s="108"/>
      <c r="OQO579" s="108"/>
      <c r="OQP579" s="108"/>
      <c r="OQQ579" s="108"/>
      <c r="OQR579" s="108"/>
      <c r="OQS579" s="108"/>
      <c r="OQT579" s="108"/>
      <c r="OQU579" s="108"/>
      <c r="OQV579" s="108"/>
      <c r="OQW579" s="108"/>
      <c r="OQX579" s="108"/>
      <c r="OQY579" s="108"/>
      <c r="OQZ579" s="108"/>
      <c r="ORA579" s="108"/>
      <c r="ORB579" s="108"/>
      <c r="ORC579" s="108"/>
      <c r="ORD579" s="108"/>
      <c r="ORE579" s="108"/>
      <c r="ORF579" s="108"/>
      <c r="ORG579" s="108"/>
      <c r="ORH579" s="108"/>
      <c r="ORI579" s="108"/>
      <c r="ORJ579" s="108"/>
      <c r="ORK579" s="108"/>
      <c r="ORL579" s="108"/>
      <c r="ORM579" s="108"/>
      <c r="ORN579" s="108"/>
      <c r="ORO579" s="108"/>
      <c r="ORP579" s="108"/>
      <c r="ORQ579" s="108"/>
      <c r="ORR579" s="108"/>
      <c r="ORS579" s="108"/>
      <c r="ORT579" s="108"/>
      <c r="ORU579" s="108"/>
      <c r="ORV579" s="108"/>
      <c r="ORW579" s="108"/>
      <c r="ORX579" s="108"/>
      <c r="ORY579" s="108"/>
      <c r="ORZ579" s="108"/>
      <c r="OSA579" s="108"/>
      <c r="OSB579" s="108"/>
      <c r="OSC579" s="108"/>
      <c r="OSD579" s="108"/>
      <c r="OSE579" s="108"/>
      <c r="OSF579" s="108"/>
      <c r="OSG579" s="108"/>
      <c r="OSH579" s="108"/>
      <c r="OSI579" s="108"/>
      <c r="OSJ579" s="108"/>
      <c r="OSK579" s="108"/>
      <c r="OSL579" s="108"/>
      <c r="OSM579" s="108"/>
      <c r="OSN579" s="108"/>
      <c r="OSO579" s="108"/>
      <c r="OSP579" s="108"/>
      <c r="OSQ579" s="108"/>
      <c r="OSR579" s="108"/>
      <c r="OSS579" s="108"/>
      <c r="OST579" s="108"/>
      <c r="OSU579" s="108"/>
      <c r="OSV579" s="108"/>
      <c r="OSW579" s="108"/>
      <c r="OSX579" s="108"/>
      <c r="OSY579" s="108"/>
      <c r="OSZ579" s="108"/>
      <c r="OTA579" s="108"/>
      <c r="OTB579" s="108"/>
      <c r="OTC579" s="108"/>
      <c r="OTD579" s="108"/>
      <c r="OTE579" s="108"/>
      <c r="OTF579" s="108"/>
      <c r="OTG579" s="108"/>
      <c r="OTH579" s="108"/>
      <c r="OTI579" s="108"/>
      <c r="OTJ579" s="108"/>
      <c r="OTK579" s="108"/>
      <c r="OTL579" s="108"/>
      <c r="OTM579" s="108"/>
      <c r="OTN579" s="108"/>
      <c r="OTO579" s="108"/>
      <c r="OTP579" s="108"/>
      <c r="OTQ579" s="108"/>
      <c r="OTR579" s="108"/>
      <c r="OTS579" s="108"/>
      <c r="OTT579" s="108"/>
      <c r="OTU579" s="108"/>
      <c r="OTV579" s="108"/>
      <c r="OTW579" s="108"/>
      <c r="OTX579" s="108"/>
      <c r="OTY579" s="108"/>
      <c r="OTZ579" s="108"/>
      <c r="OUA579" s="108"/>
      <c r="OUB579" s="108"/>
      <c r="OUC579" s="108"/>
      <c r="OUD579" s="108"/>
      <c r="OUE579" s="108"/>
      <c r="OUF579" s="108"/>
      <c r="OUG579" s="108"/>
      <c r="OUH579" s="108"/>
      <c r="OUI579" s="108"/>
      <c r="OUJ579" s="108"/>
      <c r="OUK579" s="108"/>
      <c r="OUL579" s="108"/>
      <c r="OUM579" s="108"/>
      <c r="OUN579" s="108"/>
      <c r="OUO579" s="108"/>
      <c r="OUP579" s="108"/>
      <c r="OUQ579" s="108"/>
      <c r="OUR579" s="108"/>
      <c r="OUS579" s="108"/>
      <c r="OUT579" s="108"/>
      <c r="OUU579" s="108"/>
      <c r="OUV579" s="108"/>
      <c r="OUW579" s="108"/>
      <c r="OUX579" s="108"/>
      <c r="OUY579" s="108"/>
      <c r="OUZ579" s="108"/>
      <c r="OVA579" s="108"/>
      <c r="OVB579" s="108"/>
      <c r="OVC579" s="108"/>
      <c r="OVD579" s="108"/>
      <c r="OVE579" s="108"/>
      <c r="OVF579" s="108"/>
      <c r="OVG579" s="108"/>
      <c r="OVH579" s="108"/>
      <c r="OVI579" s="108"/>
      <c r="OVJ579" s="108"/>
      <c r="OVK579" s="108"/>
      <c r="OVL579" s="108"/>
      <c r="OVM579" s="108"/>
      <c r="OVN579" s="108"/>
      <c r="OVO579" s="108"/>
      <c r="OVP579" s="108"/>
      <c r="OVQ579" s="108"/>
      <c r="OVR579" s="108"/>
      <c r="OVS579" s="108"/>
      <c r="OVT579" s="108"/>
      <c r="OVU579" s="108"/>
      <c r="OVV579" s="108"/>
      <c r="OVW579" s="108"/>
      <c r="OVX579" s="108"/>
      <c r="OVY579" s="108"/>
      <c r="OVZ579" s="108"/>
      <c r="OWA579" s="108"/>
      <c r="OWB579" s="108"/>
      <c r="OWC579" s="108"/>
      <c r="OWD579" s="108"/>
      <c r="OWE579" s="108"/>
      <c r="OWF579" s="108"/>
      <c r="OWG579" s="108"/>
      <c r="OWH579" s="108"/>
      <c r="OWI579" s="108"/>
      <c r="OWJ579" s="108"/>
      <c r="OWK579" s="108"/>
      <c r="OWL579" s="108"/>
      <c r="OWM579" s="108"/>
      <c r="OWN579" s="108"/>
      <c r="OWO579" s="108"/>
      <c r="OWP579" s="108"/>
      <c r="OWQ579" s="108"/>
      <c r="OWR579" s="108"/>
      <c r="OWS579" s="108"/>
      <c r="OWT579" s="108"/>
      <c r="OWU579" s="108"/>
      <c r="OWV579" s="108"/>
      <c r="OWW579" s="108"/>
      <c r="OWX579" s="108"/>
      <c r="OWY579" s="108"/>
      <c r="OWZ579" s="108"/>
      <c r="OXA579" s="108"/>
      <c r="OXB579" s="108"/>
      <c r="OXC579" s="108"/>
      <c r="OXD579" s="108"/>
      <c r="OXE579" s="108"/>
      <c r="OXF579" s="108"/>
      <c r="OXG579" s="108"/>
      <c r="OXH579" s="108"/>
      <c r="OXI579" s="108"/>
      <c r="OXJ579" s="108"/>
      <c r="OXK579" s="108"/>
      <c r="OXL579" s="108"/>
      <c r="OXM579" s="108"/>
      <c r="OXN579" s="108"/>
      <c r="OXO579" s="108"/>
      <c r="OXP579" s="108"/>
      <c r="OXQ579" s="108"/>
      <c r="OXR579" s="108"/>
      <c r="OXS579" s="108"/>
      <c r="OXT579" s="108"/>
      <c r="OXU579" s="108"/>
      <c r="OXV579" s="108"/>
      <c r="OXW579" s="108"/>
      <c r="OXX579" s="108"/>
      <c r="OXY579" s="108"/>
      <c r="OXZ579" s="108"/>
      <c r="OYA579" s="108"/>
      <c r="OYB579" s="108"/>
      <c r="OYC579" s="108"/>
      <c r="OYD579" s="108"/>
      <c r="OYE579" s="108"/>
      <c r="OYF579" s="108"/>
      <c r="OYG579" s="108"/>
      <c r="OYH579" s="108"/>
      <c r="OYI579" s="108"/>
      <c r="OYJ579" s="108"/>
      <c r="OYK579" s="108"/>
      <c r="OYL579" s="108"/>
      <c r="OYM579" s="108"/>
      <c r="OYN579" s="108"/>
      <c r="OYO579" s="108"/>
      <c r="OYP579" s="108"/>
      <c r="OYQ579" s="108"/>
      <c r="OYR579" s="108"/>
      <c r="OYS579" s="108"/>
      <c r="OYT579" s="108"/>
      <c r="OYU579" s="108"/>
      <c r="OYV579" s="108"/>
      <c r="OYW579" s="108"/>
      <c r="OYX579" s="108"/>
      <c r="OYY579" s="108"/>
      <c r="OYZ579" s="108"/>
      <c r="OZA579" s="108"/>
      <c r="OZB579" s="108"/>
      <c r="OZC579" s="108"/>
      <c r="OZD579" s="108"/>
      <c r="OZE579" s="108"/>
      <c r="OZF579" s="108"/>
      <c r="OZG579" s="108"/>
      <c r="OZH579" s="108"/>
      <c r="OZI579" s="108"/>
      <c r="OZJ579" s="108"/>
      <c r="OZK579" s="108"/>
      <c r="OZL579" s="108"/>
      <c r="OZM579" s="108"/>
      <c r="OZN579" s="108"/>
      <c r="OZO579" s="108"/>
      <c r="OZP579" s="108"/>
      <c r="OZQ579" s="108"/>
      <c r="OZR579" s="108"/>
      <c r="OZS579" s="108"/>
      <c r="OZT579" s="108"/>
      <c r="OZU579" s="108"/>
      <c r="OZV579" s="108"/>
      <c r="OZW579" s="108"/>
      <c r="OZX579" s="108"/>
      <c r="OZY579" s="108"/>
      <c r="OZZ579" s="108"/>
      <c r="PAA579" s="108"/>
      <c r="PAB579" s="108"/>
      <c r="PAC579" s="108"/>
      <c r="PAD579" s="108"/>
      <c r="PAE579" s="108"/>
      <c r="PAF579" s="108"/>
      <c r="PAG579" s="108"/>
      <c r="PAH579" s="108"/>
      <c r="PAI579" s="108"/>
      <c r="PAJ579" s="108"/>
      <c r="PAK579" s="108"/>
      <c r="PAL579" s="108"/>
      <c r="PAM579" s="108"/>
      <c r="PAN579" s="108"/>
      <c r="PAO579" s="108"/>
      <c r="PAP579" s="108"/>
      <c r="PAQ579" s="108"/>
      <c r="PAR579" s="108"/>
      <c r="PAS579" s="108"/>
      <c r="PAT579" s="108"/>
      <c r="PAU579" s="108"/>
      <c r="PAV579" s="108"/>
      <c r="PAW579" s="108"/>
      <c r="PAX579" s="108"/>
      <c r="PAY579" s="108"/>
      <c r="PAZ579" s="108"/>
      <c r="PBA579" s="108"/>
      <c r="PBB579" s="108"/>
      <c r="PBC579" s="108"/>
      <c r="PBD579" s="108"/>
      <c r="PBE579" s="108"/>
      <c r="PBF579" s="108"/>
      <c r="PBG579" s="108"/>
      <c r="PBH579" s="108"/>
      <c r="PBI579" s="108"/>
      <c r="PBJ579" s="108"/>
      <c r="PBK579" s="108"/>
      <c r="PBL579" s="108"/>
      <c r="PBM579" s="108"/>
      <c r="PBN579" s="108"/>
      <c r="PBO579" s="108"/>
      <c r="PBP579" s="108"/>
      <c r="PBQ579" s="108"/>
      <c r="PBR579" s="108"/>
      <c r="PBS579" s="108"/>
      <c r="PBT579" s="108"/>
      <c r="PBU579" s="108"/>
      <c r="PBV579" s="108"/>
      <c r="PBW579" s="108"/>
      <c r="PBX579" s="108"/>
      <c r="PBY579" s="108"/>
      <c r="PBZ579" s="108"/>
      <c r="PCA579" s="108"/>
      <c r="PCB579" s="108"/>
      <c r="PCC579" s="108"/>
      <c r="PCD579" s="108"/>
      <c r="PCE579" s="108"/>
      <c r="PCF579" s="108"/>
      <c r="PCG579" s="108"/>
      <c r="PCH579" s="108"/>
      <c r="PCI579" s="108"/>
      <c r="PCJ579" s="108"/>
      <c r="PCK579" s="108"/>
      <c r="PCL579" s="108"/>
      <c r="PCM579" s="108"/>
      <c r="PCN579" s="108"/>
      <c r="PCO579" s="108"/>
      <c r="PCP579" s="108"/>
      <c r="PCQ579" s="108"/>
      <c r="PCR579" s="108"/>
      <c r="PCS579" s="108"/>
      <c r="PCT579" s="108"/>
      <c r="PCU579" s="108"/>
      <c r="PCV579" s="108"/>
      <c r="PCW579" s="108"/>
      <c r="PCX579" s="108"/>
      <c r="PCY579" s="108"/>
      <c r="PCZ579" s="108"/>
      <c r="PDA579" s="108"/>
      <c r="PDB579" s="108"/>
      <c r="PDC579" s="108"/>
      <c r="PDD579" s="108"/>
      <c r="PDE579" s="108"/>
      <c r="PDF579" s="108"/>
      <c r="PDG579" s="108"/>
      <c r="PDH579" s="108"/>
      <c r="PDI579" s="108"/>
      <c r="PDJ579" s="108"/>
      <c r="PDK579" s="108"/>
      <c r="PDL579" s="108"/>
      <c r="PDM579" s="108"/>
      <c r="PDN579" s="108"/>
      <c r="PDO579" s="108"/>
      <c r="PDP579" s="108"/>
      <c r="PDQ579" s="108"/>
      <c r="PDR579" s="108"/>
      <c r="PDS579" s="108"/>
      <c r="PDT579" s="108"/>
      <c r="PDU579" s="108"/>
      <c r="PDV579" s="108"/>
      <c r="PDW579" s="108"/>
      <c r="PDX579" s="108"/>
      <c r="PDY579" s="108"/>
      <c r="PDZ579" s="108"/>
      <c r="PEA579" s="108"/>
      <c r="PEB579" s="108"/>
      <c r="PEC579" s="108"/>
      <c r="PED579" s="108"/>
      <c r="PEE579" s="108"/>
      <c r="PEF579" s="108"/>
      <c r="PEG579" s="108"/>
      <c r="PEH579" s="108"/>
      <c r="PEI579" s="108"/>
      <c r="PEJ579" s="108"/>
      <c r="PEK579" s="108"/>
      <c r="PEL579" s="108"/>
      <c r="PEM579" s="108"/>
      <c r="PEN579" s="108"/>
      <c r="PEO579" s="108"/>
      <c r="PEP579" s="108"/>
      <c r="PEQ579" s="108"/>
      <c r="PER579" s="108"/>
      <c r="PES579" s="108"/>
      <c r="PET579" s="108"/>
      <c r="PEU579" s="108"/>
      <c r="PEV579" s="108"/>
      <c r="PEW579" s="108"/>
      <c r="PEX579" s="108"/>
      <c r="PEY579" s="108"/>
      <c r="PEZ579" s="108"/>
      <c r="PFA579" s="108"/>
      <c r="PFB579" s="108"/>
      <c r="PFC579" s="108"/>
      <c r="PFD579" s="108"/>
      <c r="PFE579" s="108"/>
      <c r="PFF579" s="108"/>
      <c r="PFG579" s="108"/>
      <c r="PFH579" s="108"/>
      <c r="PFI579" s="108"/>
      <c r="PFJ579" s="108"/>
      <c r="PFK579" s="108"/>
      <c r="PFL579" s="108"/>
      <c r="PFM579" s="108"/>
      <c r="PFN579" s="108"/>
      <c r="PFO579" s="108"/>
      <c r="PFP579" s="108"/>
      <c r="PFQ579" s="108"/>
      <c r="PFR579" s="108"/>
      <c r="PFS579" s="108"/>
      <c r="PFT579" s="108"/>
      <c r="PFU579" s="108"/>
      <c r="PFV579" s="108"/>
      <c r="PFW579" s="108"/>
      <c r="PFX579" s="108"/>
      <c r="PFY579" s="108"/>
      <c r="PFZ579" s="108"/>
      <c r="PGA579" s="108"/>
      <c r="PGB579" s="108"/>
      <c r="PGC579" s="108"/>
      <c r="PGD579" s="108"/>
      <c r="PGE579" s="108"/>
      <c r="PGF579" s="108"/>
      <c r="PGG579" s="108"/>
      <c r="PGH579" s="108"/>
      <c r="PGI579" s="108"/>
      <c r="PGJ579" s="108"/>
      <c r="PGK579" s="108"/>
      <c r="PGL579" s="108"/>
      <c r="PGM579" s="108"/>
      <c r="PGN579" s="108"/>
      <c r="PGO579" s="108"/>
      <c r="PGP579" s="108"/>
      <c r="PGQ579" s="108"/>
      <c r="PGR579" s="108"/>
      <c r="PGS579" s="108"/>
      <c r="PGT579" s="108"/>
      <c r="PGU579" s="108"/>
      <c r="PGV579" s="108"/>
      <c r="PGW579" s="108"/>
      <c r="PGX579" s="108"/>
      <c r="PGY579" s="108"/>
      <c r="PGZ579" s="108"/>
      <c r="PHA579" s="108"/>
      <c r="PHB579" s="108"/>
      <c r="PHC579" s="108"/>
      <c r="PHD579" s="108"/>
      <c r="PHE579" s="108"/>
      <c r="PHF579" s="108"/>
      <c r="PHG579" s="108"/>
      <c r="PHH579" s="108"/>
      <c r="PHI579" s="108"/>
      <c r="PHJ579" s="108"/>
      <c r="PHK579" s="108"/>
      <c r="PHL579" s="108"/>
      <c r="PHM579" s="108"/>
      <c r="PHN579" s="108"/>
      <c r="PHO579" s="108"/>
      <c r="PHP579" s="108"/>
      <c r="PHQ579" s="108"/>
      <c r="PHR579" s="108"/>
      <c r="PHS579" s="108"/>
      <c r="PHT579" s="108"/>
      <c r="PHU579" s="108"/>
      <c r="PHV579" s="108"/>
      <c r="PHW579" s="108"/>
      <c r="PHX579" s="108"/>
      <c r="PHY579" s="108"/>
      <c r="PHZ579" s="108"/>
      <c r="PIA579" s="108"/>
      <c r="PIB579" s="108"/>
      <c r="PIC579" s="108"/>
      <c r="PID579" s="108"/>
      <c r="PIE579" s="108"/>
      <c r="PIF579" s="108"/>
      <c r="PIG579" s="108"/>
      <c r="PIH579" s="108"/>
      <c r="PII579" s="108"/>
      <c r="PIJ579" s="108"/>
      <c r="PIK579" s="108"/>
      <c r="PIL579" s="108"/>
      <c r="PIM579" s="108"/>
      <c r="PIN579" s="108"/>
      <c r="PIO579" s="108"/>
      <c r="PIP579" s="108"/>
      <c r="PIQ579" s="108"/>
      <c r="PIR579" s="108"/>
      <c r="PIS579" s="108"/>
      <c r="PIT579" s="108"/>
      <c r="PIU579" s="108"/>
      <c r="PIV579" s="108"/>
      <c r="PIW579" s="108"/>
      <c r="PIX579" s="108"/>
      <c r="PIY579" s="108"/>
      <c r="PIZ579" s="108"/>
      <c r="PJA579" s="108"/>
      <c r="PJB579" s="108"/>
      <c r="PJC579" s="108"/>
      <c r="PJD579" s="108"/>
      <c r="PJE579" s="108"/>
      <c r="PJF579" s="108"/>
      <c r="PJG579" s="108"/>
      <c r="PJH579" s="108"/>
      <c r="PJI579" s="108"/>
      <c r="PJJ579" s="108"/>
      <c r="PJK579" s="108"/>
      <c r="PJL579" s="108"/>
      <c r="PJM579" s="108"/>
      <c r="PJN579" s="108"/>
      <c r="PJO579" s="108"/>
      <c r="PJP579" s="108"/>
      <c r="PJQ579" s="108"/>
      <c r="PJR579" s="108"/>
      <c r="PJS579" s="108"/>
      <c r="PJT579" s="108"/>
      <c r="PJU579" s="108"/>
      <c r="PJV579" s="108"/>
      <c r="PJW579" s="108"/>
      <c r="PJX579" s="108"/>
      <c r="PJY579" s="108"/>
      <c r="PJZ579" s="108"/>
      <c r="PKA579" s="108"/>
      <c r="PKB579" s="108"/>
      <c r="PKC579" s="108"/>
      <c r="PKD579" s="108"/>
      <c r="PKE579" s="108"/>
      <c r="PKF579" s="108"/>
      <c r="PKG579" s="108"/>
      <c r="PKH579" s="108"/>
      <c r="PKI579" s="108"/>
      <c r="PKJ579" s="108"/>
      <c r="PKK579" s="108"/>
      <c r="PKL579" s="108"/>
      <c r="PKM579" s="108"/>
      <c r="PKN579" s="108"/>
      <c r="PKO579" s="108"/>
      <c r="PKP579" s="108"/>
      <c r="PKQ579" s="108"/>
      <c r="PKR579" s="108"/>
      <c r="PKS579" s="108"/>
      <c r="PKT579" s="108"/>
      <c r="PKU579" s="108"/>
      <c r="PKV579" s="108"/>
      <c r="PKW579" s="108"/>
      <c r="PKX579" s="108"/>
      <c r="PKY579" s="108"/>
      <c r="PKZ579" s="108"/>
      <c r="PLA579" s="108"/>
      <c r="PLB579" s="108"/>
      <c r="PLC579" s="108"/>
      <c r="PLD579" s="108"/>
      <c r="PLE579" s="108"/>
      <c r="PLF579" s="108"/>
      <c r="PLG579" s="108"/>
      <c r="PLH579" s="108"/>
      <c r="PLI579" s="108"/>
      <c r="PLJ579" s="108"/>
      <c r="PLK579" s="108"/>
      <c r="PLL579" s="108"/>
      <c r="PLM579" s="108"/>
      <c r="PLN579" s="108"/>
      <c r="PLO579" s="108"/>
      <c r="PLP579" s="108"/>
      <c r="PLQ579" s="108"/>
      <c r="PLR579" s="108"/>
      <c r="PLS579" s="108"/>
      <c r="PLT579" s="108"/>
      <c r="PLU579" s="108"/>
      <c r="PLV579" s="108"/>
      <c r="PLW579" s="108"/>
      <c r="PLX579" s="108"/>
      <c r="PLY579" s="108"/>
      <c r="PLZ579" s="108"/>
      <c r="PMA579" s="108"/>
      <c r="PMB579" s="108"/>
      <c r="PMC579" s="108"/>
      <c r="PMD579" s="108"/>
      <c r="PME579" s="108"/>
      <c r="PMF579" s="108"/>
      <c r="PMG579" s="108"/>
      <c r="PMH579" s="108"/>
      <c r="PMI579" s="108"/>
      <c r="PMJ579" s="108"/>
      <c r="PMK579" s="108"/>
      <c r="PML579" s="108"/>
      <c r="PMM579" s="108"/>
      <c r="PMN579" s="108"/>
      <c r="PMO579" s="108"/>
      <c r="PMP579" s="108"/>
      <c r="PMQ579" s="108"/>
      <c r="PMR579" s="108"/>
      <c r="PMS579" s="108"/>
      <c r="PMT579" s="108"/>
      <c r="PMU579" s="108"/>
      <c r="PMV579" s="108"/>
      <c r="PMW579" s="108"/>
      <c r="PMX579" s="108"/>
      <c r="PMY579" s="108"/>
      <c r="PMZ579" s="108"/>
      <c r="PNA579" s="108"/>
      <c r="PNB579" s="108"/>
      <c r="PNC579" s="108"/>
      <c r="PND579" s="108"/>
      <c r="PNE579" s="108"/>
      <c r="PNF579" s="108"/>
      <c r="PNG579" s="108"/>
      <c r="PNH579" s="108"/>
      <c r="PNI579" s="108"/>
      <c r="PNJ579" s="108"/>
      <c r="PNK579" s="108"/>
      <c r="PNL579" s="108"/>
      <c r="PNM579" s="108"/>
      <c r="PNN579" s="108"/>
      <c r="PNO579" s="108"/>
      <c r="PNP579" s="108"/>
      <c r="PNQ579" s="108"/>
      <c r="PNR579" s="108"/>
      <c r="PNS579" s="108"/>
      <c r="PNT579" s="108"/>
      <c r="PNU579" s="108"/>
      <c r="PNV579" s="108"/>
      <c r="PNW579" s="108"/>
      <c r="PNX579" s="108"/>
      <c r="PNY579" s="108"/>
      <c r="PNZ579" s="108"/>
      <c r="POA579" s="108"/>
      <c r="POB579" s="108"/>
      <c r="POC579" s="108"/>
      <c r="POD579" s="108"/>
      <c r="POE579" s="108"/>
      <c r="POF579" s="108"/>
      <c r="POG579" s="108"/>
      <c r="POH579" s="108"/>
      <c r="POI579" s="108"/>
      <c r="POJ579" s="108"/>
      <c r="POK579" s="108"/>
      <c r="POL579" s="108"/>
      <c r="POM579" s="108"/>
      <c r="PON579" s="108"/>
      <c r="POO579" s="108"/>
      <c r="POP579" s="108"/>
      <c r="POQ579" s="108"/>
      <c r="POR579" s="108"/>
      <c r="POS579" s="108"/>
      <c r="POT579" s="108"/>
      <c r="POU579" s="108"/>
      <c r="POV579" s="108"/>
      <c r="POW579" s="108"/>
      <c r="POX579" s="108"/>
      <c r="POY579" s="108"/>
      <c r="POZ579" s="108"/>
      <c r="PPA579" s="108"/>
      <c r="PPB579" s="108"/>
      <c r="PPC579" s="108"/>
      <c r="PPD579" s="108"/>
      <c r="PPE579" s="108"/>
      <c r="PPF579" s="108"/>
      <c r="PPG579" s="108"/>
      <c r="PPH579" s="108"/>
      <c r="PPI579" s="108"/>
      <c r="PPJ579" s="108"/>
      <c r="PPK579" s="108"/>
      <c r="PPL579" s="108"/>
      <c r="PPM579" s="108"/>
      <c r="PPN579" s="108"/>
      <c r="PPO579" s="108"/>
      <c r="PPP579" s="108"/>
      <c r="PPQ579" s="108"/>
      <c r="PPR579" s="108"/>
      <c r="PPS579" s="108"/>
      <c r="PPT579" s="108"/>
      <c r="PPU579" s="108"/>
      <c r="PPV579" s="108"/>
      <c r="PPW579" s="108"/>
      <c r="PPX579" s="108"/>
      <c r="PPY579" s="108"/>
      <c r="PPZ579" s="108"/>
      <c r="PQA579" s="108"/>
      <c r="PQB579" s="108"/>
      <c r="PQC579" s="108"/>
      <c r="PQD579" s="108"/>
      <c r="PQE579" s="108"/>
      <c r="PQF579" s="108"/>
      <c r="PQG579" s="108"/>
      <c r="PQH579" s="108"/>
      <c r="PQI579" s="108"/>
      <c r="PQJ579" s="108"/>
      <c r="PQK579" s="108"/>
      <c r="PQL579" s="108"/>
      <c r="PQM579" s="108"/>
      <c r="PQN579" s="108"/>
      <c r="PQO579" s="108"/>
      <c r="PQP579" s="108"/>
      <c r="PQQ579" s="108"/>
      <c r="PQR579" s="108"/>
      <c r="PQS579" s="108"/>
      <c r="PQT579" s="108"/>
      <c r="PQU579" s="108"/>
      <c r="PQV579" s="108"/>
      <c r="PQW579" s="108"/>
      <c r="PQX579" s="108"/>
      <c r="PQY579" s="108"/>
      <c r="PQZ579" s="108"/>
      <c r="PRA579" s="108"/>
      <c r="PRB579" s="108"/>
      <c r="PRC579" s="108"/>
      <c r="PRD579" s="108"/>
      <c r="PRE579" s="108"/>
      <c r="PRF579" s="108"/>
      <c r="PRG579" s="108"/>
      <c r="PRH579" s="108"/>
      <c r="PRI579" s="108"/>
      <c r="PRJ579" s="108"/>
      <c r="PRK579" s="108"/>
      <c r="PRL579" s="108"/>
      <c r="PRM579" s="108"/>
      <c r="PRN579" s="108"/>
      <c r="PRO579" s="108"/>
      <c r="PRP579" s="108"/>
      <c r="PRQ579" s="108"/>
      <c r="PRR579" s="108"/>
      <c r="PRS579" s="108"/>
      <c r="PRT579" s="108"/>
      <c r="PRU579" s="108"/>
      <c r="PRV579" s="108"/>
      <c r="PRW579" s="108"/>
      <c r="PRX579" s="108"/>
      <c r="PRY579" s="108"/>
      <c r="PRZ579" s="108"/>
      <c r="PSA579" s="108"/>
      <c r="PSB579" s="108"/>
      <c r="PSC579" s="108"/>
      <c r="PSD579" s="108"/>
      <c r="PSE579" s="108"/>
      <c r="PSF579" s="108"/>
      <c r="PSG579" s="108"/>
      <c r="PSH579" s="108"/>
      <c r="PSI579" s="108"/>
      <c r="PSJ579" s="108"/>
      <c r="PSK579" s="108"/>
      <c r="PSL579" s="108"/>
      <c r="PSM579" s="108"/>
      <c r="PSN579" s="108"/>
      <c r="PSO579" s="108"/>
      <c r="PSP579" s="108"/>
      <c r="PSQ579" s="108"/>
      <c r="PSR579" s="108"/>
      <c r="PSS579" s="108"/>
      <c r="PST579" s="108"/>
      <c r="PSU579" s="108"/>
      <c r="PSV579" s="108"/>
      <c r="PSW579" s="108"/>
      <c r="PSX579" s="108"/>
      <c r="PSY579" s="108"/>
      <c r="PSZ579" s="108"/>
      <c r="PTA579" s="108"/>
      <c r="PTB579" s="108"/>
      <c r="PTC579" s="108"/>
      <c r="PTD579" s="108"/>
      <c r="PTE579" s="108"/>
      <c r="PTF579" s="108"/>
      <c r="PTG579" s="108"/>
      <c r="PTH579" s="108"/>
      <c r="PTI579" s="108"/>
      <c r="PTJ579" s="108"/>
      <c r="PTK579" s="108"/>
      <c r="PTL579" s="108"/>
      <c r="PTM579" s="108"/>
      <c r="PTN579" s="108"/>
      <c r="PTO579" s="108"/>
      <c r="PTP579" s="108"/>
      <c r="PTQ579" s="108"/>
      <c r="PTR579" s="108"/>
      <c r="PTS579" s="108"/>
      <c r="PTT579" s="108"/>
      <c r="PTU579" s="108"/>
      <c r="PTV579" s="108"/>
      <c r="PTW579" s="108"/>
      <c r="PTX579" s="108"/>
      <c r="PTY579" s="108"/>
      <c r="PTZ579" s="108"/>
      <c r="PUA579" s="108"/>
      <c r="PUB579" s="108"/>
      <c r="PUC579" s="108"/>
      <c r="PUD579" s="108"/>
      <c r="PUE579" s="108"/>
      <c r="PUF579" s="108"/>
      <c r="PUG579" s="108"/>
      <c r="PUH579" s="108"/>
      <c r="PUI579" s="108"/>
      <c r="PUJ579" s="108"/>
      <c r="PUK579" s="108"/>
      <c r="PUL579" s="108"/>
      <c r="PUM579" s="108"/>
      <c r="PUN579" s="108"/>
      <c r="PUO579" s="108"/>
      <c r="PUP579" s="108"/>
      <c r="PUQ579" s="108"/>
      <c r="PUR579" s="108"/>
      <c r="PUS579" s="108"/>
      <c r="PUT579" s="108"/>
      <c r="PUU579" s="108"/>
      <c r="PUV579" s="108"/>
      <c r="PUW579" s="108"/>
      <c r="PUX579" s="108"/>
      <c r="PUY579" s="108"/>
      <c r="PUZ579" s="108"/>
      <c r="PVA579" s="108"/>
      <c r="PVB579" s="108"/>
      <c r="PVC579" s="108"/>
      <c r="PVD579" s="108"/>
      <c r="PVE579" s="108"/>
      <c r="PVF579" s="108"/>
      <c r="PVG579" s="108"/>
      <c r="PVH579" s="108"/>
      <c r="PVI579" s="108"/>
      <c r="PVJ579" s="108"/>
      <c r="PVK579" s="108"/>
      <c r="PVL579" s="108"/>
      <c r="PVM579" s="108"/>
      <c r="PVN579" s="108"/>
      <c r="PVO579" s="108"/>
      <c r="PVP579" s="108"/>
      <c r="PVQ579" s="108"/>
      <c r="PVR579" s="108"/>
      <c r="PVS579" s="108"/>
      <c r="PVT579" s="108"/>
      <c r="PVU579" s="108"/>
      <c r="PVV579" s="108"/>
      <c r="PVW579" s="108"/>
      <c r="PVX579" s="108"/>
      <c r="PVY579" s="108"/>
      <c r="PVZ579" s="108"/>
      <c r="PWA579" s="108"/>
      <c r="PWB579" s="108"/>
      <c r="PWC579" s="108"/>
      <c r="PWD579" s="108"/>
      <c r="PWE579" s="108"/>
      <c r="PWF579" s="108"/>
      <c r="PWG579" s="108"/>
      <c r="PWH579" s="108"/>
      <c r="PWI579" s="108"/>
      <c r="PWJ579" s="108"/>
      <c r="PWK579" s="108"/>
      <c r="PWL579" s="108"/>
      <c r="PWM579" s="108"/>
      <c r="PWN579" s="108"/>
      <c r="PWO579" s="108"/>
      <c r="PWP579" s="108"/>
      <c r="PWQ579" s="108"/>
      <c r="PWR579" s="108"/>
      <c r="PWS579" s="108"/>
      <c r="PWT579" s="108"/>
      <c r="PWU579" s="108"/>
      <c r="PWV579" s="108"/>
      <c r="PWW579" s="108"/>
      <c r="PWX579" s="108"/>
      <c r="PWY579" s="108"/>
      <c r="PWZ579" s="108"/>
      <c r="PXA579" s="108"/>
      <c r="PXB579" s="108"/>
      <c r="PXC579" s="108"/>
      <c r="PXD579" s="108"/>
      <c r="PXE579" s="108"/>
      <c r="PXF579" s="108"/>
      <c r="PXG579" s="108"/>
      <c r="PXH579" s="108"/>
      <c r="PXI579" s="108"/>
      <c r="PXJ579" s="108"/>
      <c r="PXK579" s="108"/>
      <c r="PXL579" s="108"/>
      <c r="PXM579" s="108"/>
      <c r="PXN579" s="108"/>
      <c r="PXO579" s="108"/>
      <c r="PXP579" s="108"/>
      <c r="PXQ579" s="108"/>
      <c r="PXR579" s="108"/>
      <c r="PXS579" s="108"/>
      <c r="PXT579" s="108"/>
      <c r="PXU579" s="108"/>
      <c r="PXV579" s="108"/>
      <c r="PXW579" s="108"/>
      <c r="PXX579" s="108"/>
      <c r="PXY579" s="108"/>
      <c r="PXZ579" s="108"/>
      <c r="PYA579" s="108"/>
      <c r="PYB579" s="108"/>
      <c r="PYC579" s="108"/>
      <c r="PYD579" s="108"/>
      <c r="PYE579" s="108"/>
      <c r="PYF579" s="108"/>
      <c r="PYG579" s="108"/>
      <c r="PYH579" s="108"/>
      <c r="PYI579" s="108"/>
      <c r="PYJ579" s="108"/>
      <c r="PYK579" s="108"/>
      <c r="PYL579" s="108"/>
      <c r="PYM579" s="108"/>
      <c r="PYN579" s="108"/>
      <c r="PYO579" s="108"/>
      <c r="PYP579" s="108"/>
      <c r="PYQ579" s="108"/>
      <c r="PYR579" s="108"/>
      <c r="PYS579" s="108"/>
      <c r="PYT579" s="108"/>
      <c r="PYU579" s="108"/>
      <c r="PYV579" s="108"/>
      <c r="PYW579" s="108"/>
      <c r="PYX579" s="108"/>
      <c r="PYY579" s="108"/>
      <c r="PYZ579" s="108"/>
      <c r="PZA579" s="108"/>
      <c r="PZB579" s="108"/>
      <c r="PZC579" s="108"/>
      <c r="PZD579" s="108"/>
      <c r="PZE579" s="108"/>
      <c r="PZF579" s="108"/>
      <c r="PZG579" s="108"/>
      <c r="PZH579" s="108"/>
      <c r="PZI579" s="108"/>
      <c r="PZJ579" s="108"/>
      <c r="PZK579" s="108"/>
      <c r="PZL579" s="108"/>
      <c r="PZM579" s="108"/>
      <c r="PZN579" s="108"/>
      <c r="PZO579" s="108"/>
      <c r="PZP579" s="108"/>
      <c r="PZQ579" s="108"/>
      <c r="PZR579" s="108"/>
      <c r="PZS579" s="108"/>
      <c r="PZT579" s="108"/>
      <c r="PZU579" s="108"/>
      <c r="PZV579" s="108"/>
      <c r="PZW579" s="108"/>
      <c r="PZX579" s="108"/>
      <c r="PZY579" s="108"/>
      <c r="PZZ579" s="108"/>
      <c r="QAA579" s="108"/>
      <c r="QAB579" s="108"/>
      <c r="QAC579" s="108"/>
      <c r="QAD579" s="108"/>
      <c r="QAE579" s="108"/>
      <c r="QAF579" s="108"/>
      <c r="QAG579" s="108"/>
      <c r="QAH579" s="108"/>
      <c r="QAI579" s="108"/>
      <c r="QAJ579" s="108"/>
      <c r="QAK579" s="108"/>
      <c r="QAL579" s="108"/>
      <c r="QAM579" s="108"/>
      <c r="QAN579" s="108"/>
      <c r="QAO579" s="108"/>
      <c r="QAP579" s="108"/>
      <c r="QAQ579" s="108"/>
      <c r="QAR579" s="108"/>
      <c r="QAS579" s="108"/>
      <c r="QAT579" s="108"/>
      <c r="QAU579" s="108"/>
      <c r="QAV579" s="108"/>
      <c r="QAW579" s="108"/>
      <c r="QAX579" s="108"/>
      <c r="QAY579" s="108"/>
      <c r="QAZ579" s="108"/>
      <c r="QBA579" s="108"/>
      <c r="QBB579" s="108"/>
      <c r="QBC579" s="108"/>
      <c r="QBD579" s="108"/>
      <c r="QBE579" s="108"/>
      <c r="QBF579" s="108"/>
      <c r="QBG579" s="108"/>
      <c r="QBH579" s="108"/>
      <c r="QBI579" s="108"/>
      <c r="QBJ579" s="108"/>
      <c r="QBK579" s="108"/>
      <c r="QBL579" s="108"/>
      <c r="QBM579" s="108"/>
      <c r="QBN579" s="108"/>
      <c r="QBO579" s="108"/>
      <c r="QBP579" s="108"/>
      <c r="QBQ579" s="108"/>
      <c r="QBR579" s="108"/>
      <c r="QBS579" s="108"/>
      <c r="QBT579" s="108"/>
      <c r="QBU579" s="108"/>
      <c r="QBV579" s="108"/>
      <c r="QBW579" s="108"/>
      <c r="QBX579" s="108"/>
      <c r="QBY579" s="108"/>
      <c r="QBZ579" s="108"/>
      <c r="QCA579" s="108"/>
      <c r="QCB579" s="108"/>
      <c r="QCC579" s="108"/>
      <c r="QCD579" s="108"/>
      <c r="QCE579" s="108"/>
      <c r="QCF579" s="108"/>
      <c r="QCG579" s="108"/>
      <c r="QCH579" s="108"/>
      <c r="QCI579" s="108"/>
      <c r="QCJ579" s="108"/>
      <c r="QCK579" s="108"/>
      <c r="QCL579" s="108"/>
      <c r="QCM579" s="108"/>
      <c r="QCN579" s="108"/>
      <c r="QCO579" s="108"/>
      <c r="QCP579" s="108"/>
      <c r="QCQ579" s="108"/>
      <c r="QCR579" s="108"/>
      <c r="QCS579" s="108"/>
      <c r="QCT579" s="108"/>
      <c r="QCU579" s="108"/>
      <c r="QCV579" s="108"/>
      <c r="QCW579" s="108"/>
      <c r="QCX579" s="108"/>
      <c r="QCY579" s="108"/>
      <c r="QCZ579" s="108"/>
      <c r="QDA579" s="108"/>
      <c r="QDB579" s="108"/>
      <c r="QDC579" s="108"/>
      <c r="QDD579" s="108"/>
      <c r="QDE579" s="108"/>
      <c r="QDF579" s="108"/>
      <c r="QDG579" s="108"/>
      <c r="QDH579" s="108"/>
      <c r="QDI579" s="108"/>
      <c r="QDJ579" s="108"/>
      <c r="QDK579" s="108"/>
      <c r="QDL579" s="108"/>
      <c r="QDM579" s="108"/>
      <c r="QDN579" s="108"/>
      <c r="QDO579" s="108"/>
      <c r="QDP579" s="108"/>
      <c r="QDQ579" s="108"/>
      <c r="QDR579" s="108"/>
      <c r="QDS579" s="108"/>
      <c r="QDT579" s="108"/>
      <c r="QDU579" s="108"/>
      <c r="QDV579" s="108"/>
      <c r="QDW579" s="108"/>
      <c r="QDX579" s="108"/>
      <c r="QDY579" s="108"/>
      <c r="QDZ579" s="108"/>
      <c r="QEA579" s="108"/>
      <c r="QEB579" s="108"/>
      <c r="QEC579" s="108"/>
      <c r="QED579" s="108"/>
      <c r="QEE579" s="108"/>
      <c r="QEF579" s="108"/>
      <c r="QEG579" s="108"/>
      <c r="QEH579" s="108"/>
      <c r="QEI579" s="108"/>
      <c r="QEJ579" s="108"/>
      <c r="QEK579" s="108"/>
      <c r="QEL579" s="108"/>
      <c r="QEM579" s="108"/>
      <c r="QEN579" s="108"/>
      <c r="QEO579" s="108"/>
      <c r="QEP579" s="108"/>
      <c r="QEQ579" s="108"/>
      <c r="QER579" s="108"/>
      <c r="QES579" s="108"/>
      <c r="QET579" s="108"/>
      <c r="QEU579" s="108"/>
      <c r="QEV579" s="108"/>
      <c r="QEW579" s="108"/>
      <c r="QEX579" s="108"/>
      <c r="QEY579" s="108"/>
      <c r="QEZ579" s="108"/>
      <c r="QFA579" s="108"/>
      <c r="QFB579" s="108"/>
      <c r="QFC579" s="108"/>
      <c r="QFD579" s="108"/>
      <c r="QFE579" s="108"/>
      <c r="QFF579" s="108"/>
      <c r="QFG579" s="108"/>
      <c r="QFH579" s="108"/>
      <c r="QFI579" s="108"/>
      <c r="QFJ579" s="108"/>
      <c r="QFK579" s="108"/>
      <c r="QFL579" s="108"/>
      <c r="QFM579" s="108"/>
      <c r="QFN579" s="108"/>
      <c r="QFO579" s="108"/>
      <c r="QFP579" s="108"/>
      <c r="QFQ579" s="108"/>
      <c r="QFR579" s="108"/>
      <c r="QFS579" s="108"/>
      <c r="QFT579" s="108"/>
      <c r="QFU579" s="108"/>
      <c r="QFV579" s="108"/>
      <c r="QFW579" s="108"/>
      <c r="QFX579" s="108"/>
      <c r="QFY579" s="108"/>
      <c r="QFZ579" s="108"/>
      <c r="QGA579" s="108"/>
      <c r="QGB579" s="108"/>
      <c r="QGC579" s="108"/>
      <c r="QGD579" s="108"/>
      <c r="QGE579" s="108"/>
      <c r="QGF579" s="108"/>
      <c r="QGG579" s="108"/>
      <c r="QGH579" s="108"/>
      <c r="QGI579" s="108"/>
      <c r="QGJ579" s="108"/>
      <c r="QGK579" s="108"/>
      <c r="QGL579" s="108"/>
      <c r="QGM579" s="108"/>
      <c r="QGN579" s="108"/>
      <c r="QGO579" s="108"/>
      <c r="QGP579" s="108"/>
      <c r="QGQ579" s="108"/>
      <c r="QGR579" s="108"/>
      <c r="QGS579" s="108"/>
      <c r="QGT579" s="108"/>
      <c r="QGU579" s="108"/>
      <c r="QGV579" s="108"/>
      <c r="QGW579" s="108"/>
      <c r="QGX579" s="108"/>
      <c r="QGY579" s="108"/>
      <c r="QGZ579" s="108"/>
      <c r="QHA579" s="108"/>
      <c r="QHB579" s="108"/>
      <c r="QHC579" s="108"/>
      <c r="QHD579" s="108"/>
      <c r="QHE579" s="108"/>
      <c r="QHF579" s="108"/>
      <c r="QHG579" s="108"/>
      <c r="QHH579" s="108"/>
      <c r="QHI579" s="108"/>
      <c r="QHJ579" s="108"/>
      <c r="QHK579" s="108"/>
      <c r="QHL579" s="108"/>
      <c r="QHM579" s="108"/>
      <c r="QHN579" s="108"/>
      <c r="QHO579" s="108"/>
      <c r="QHP579" s="108"/>
      <c r="QHQ579" s="108"/>
      <c r="QHR579" s="108"/>
      <c r="QHS579" s="108"/>
      <c r="QHT579" s="108"/>
      <c r="QHU579" s="108"/>
      <c r="QHV579" s="108"/>
      <c r="QHW579" s="108"/>
      <c r="QHX579" s="108"/>
      <c r="QHY579" s="108"/>
      <c r="QHZ579" s="108"/>
      <c r="QIA579" s="108"/>
      <c r="QIB579" s="108"/>
      <c r="QIC579" s="108"/>
      <c r="QID579" s="108"/>
      <c r="QIE579" s="108"/>
      <c r="QIF579" s="108"/>
      <c r="QIG579" s="108"/>
      <c r="QIH579" s="108"/>
      <c r="QII579" s="108"/>
      <c r="QIJ579" s="108"/>
      <c r="QIK579" s="108"/>
      <c r="QIL579" s="108"/>
      <c r="QIM579" s="108"/>
      <c r="QIN579" s="108"/>
      <c r="QIO579" s="108"/>
      <c r="QIP579" s="108"/>
      <c r="QIQ579" s="108"/>
      <c r="QIR579" s="108"/>
      <c r="QIS579" s="108"/>
      <c r="QIT579" s="108"/>
      <c r="QIU579" s="108"/>
      <c r="QIV579" s="108"/>
      <c r="QIW579" s="108"/>
      <c r="QIX579" s="108"/>
      <c r="QIY579" s="108"/>
      <c r="QIZ579" s="108"/>
      <c r="QJA579" s="108"/>
      <c r="QJB579" s="108"/>
      <c r="QJC579" s="108"/>
      <c r="QJD579" s="108"/>
      <c r="QJE579" s="108"/>
      <c r="QJF579" s="108"/>
      <c r="QJG579" s="108"/>
      <c r="QJH579" s="108"/>
      <c r="QJI579" s="108"/>
      <c r="QJJ579" s="108"/>
      <c r="QJK579" s="108"/>
      <c r="QJL579" s="108"/>
      <c r="QJM579" s="108"/>
      <c r="QJN579" s="108"/>
      <c r="QJO579" s="108"/>
      <c r="QJP579" s="108"/>
      <c r="QJQ579" s="108"/>
      <c r="QJR579" s="108"/>
      <c r="QJS579" s="108"/>
      <c r="QJT579" s="108"/>
      <c r="QJU579" s="108"/>
      <c r="QJV579" s="108"/>
      <c r="QJW579" s="108"/>
      <c r="QJX579" s="108"/>
      <c r="QJY579" s="108"/>
      <c r="QJZ579" s="108"/>
      <c r="QKA579" s="108"/>
      <c r="QKB579" s="108"/>
      <c r="QKC579" s="108"/>
      <c r="QKD579" s="108"/>
      <c r="QKE579" s="108"/>
      <c r="QKF579" s="108"/>
      <c r="QKG579" s="108"/>
      <c r="QKH579" s="108"/>
      <c r="QKI579" s="108"/>
      <c r="QKJ579" s="108"/>
      <c r="QKK579" s="108"/>
      <c r="QKL579" s="108"/>
      <c r="QKM579" s="108"/>
      <c r="QKN579" s="108"/>
      <c r="QKO579" s="108"/>
      <c r="QKP579" s="108"/>
      <c r="QKQ579" s="108"/>
      <c r="QKR579" s="108"/>
      <c r="QKS579" s="108"/>
      <c r="QKT579" s="108"/>
      <c r="QKU579" s="108"/>
      <c r="QKV579" s="108"/>
      <c r="QKW579" s="108"/>
      <c r="QKX579" s="108"/>
      <c r="QKY579" s="108"/>
      <c r="QKZ579" s="108"/>
      <c r="QLA579" s="108"/>
      <c r="QLB579" s="108"/>
      <c r="QLC579" s="108"/>
      <c r="QLD579" s="108"/>
      <c r="QLE579" s="108"/>
      <c r="QLF579" s="108"/>
      <c r="QLG579" s="108"/>
      <c r="QLH579" s="108"/>
      <c r="QLI579" s="108"/>
      <c r="QLJ579" s="108"/>
      <c r="QLK579" s="108"/>
      <c r="QLL579" s="108"/>
      <c r="QLM579" s="108"/>
      <c r="QLN579" s="108"/>
      <c r="QLO579" s="108"/>
      <c r="QLP579" s="108"/>
      <c r="QLQ579" s="108"/>
      <c r="QLR579" s="108"/>
      <c r="QLS579" s="108"/>
      <c r="QLT579" s="108"/>
      <c r="QLU579" s="108"/>
      <c r="QLV579" s="108"/>
      <c r="QLW579" s="108"/>
      <c r="QLX579" s="108"/>
      <c r="QLY579" s="108"/>
      <c r="QLZ579" s="108"/>
      <c r="QMA579" s="108"/>
      <c r="QMB579" s="108"/>
      <c r="QMC579" s="108"/>
      <c r="QMD579" s="108"/>
      <c r="QME579" s="108"/>
      <c r="QMF579" s="108"/>
      <c r="QMG579" s="108"/>
      <c r="QMH579" s="108"/>
      <c r="QMI579" s="108"/>
      <c r="QMJ579" s="108"/>
      <c r="QMK579" s="108"/>
      <c r="QML579" s="108"/>
      <c r="QMM579" s="108"/>
      <c r="QMN579" s="108"/>
      <c r="QMO579" s="108"/>
      <c r="QMP579" s="108"/>
      <c r="QMQ579" s="108"/>
      <c r="QMR579" s="108"/>
      <c r="QMS579" s="108"/>
      <c r="QMT579" s="108"/>
      <c r="QMU579" s="108"/>
      <c r="QMV579" s="108"/>
      <c r="QMW579" s="108"/>
      <c r="QMX579" s="108"/>
      <c r="QMY579" s="108"/>
      <c r="QMZ579" s="108"/>
      <c r="QNA579" s="108"/>
      <c r="QNB579" s="108"/>
      <c r="QNC579" s="108"/>
      <c r="QND579" s="108"/>
      <c r="QNE579" s="108"/>
      <c r="QNF579" s="108"/>
      <c r="QNG579" s="108"/>
      <c r="QNH579" s="108"/>
      <c r="QNI579" s="108"/>
      <c r="QNJ579" s="108"/>
      <c r="QNK579" s="108"/>
      <c r="QNL579" s="108"/>
      <c r="QNM579" s="108"/>
      <c r="QNN579" s="108"/>
      <c r="QNO579" s="108"/>
      <c r="QNP579" s="108"/>
      <c r="QNQ579" s="108"/>
      <c r="QNR579" s="108"/>
      <c r="QNS579" s="108"/>
      <c r="QNT579" s="108"/>
      <c r="QNU579" s="108"/>
      <c r="QNV579" s="108"/>
      <c r="QNW579" s="108"/>
      <c r="QNX579" s="108"/>
      <c r="QNY579" s="108"/>
      <c r="QNZ579" s="108"/>
      <c r="QOA579" s="108"/>
      <c r="QOB579" s="108"/>
      <c r="QOC579" s="108"/>
      <c r="QOD579" s="108"/>
      <c r="QOE579" s="108"/>
      <c r="QOF579" s="108"/>
      <c r="QOG579" s="108"/>
      <c r="QOH579" s="108"/>
      <c r="QOI579" s="108"/>
      <c r="QOJ579" s="108"/>
      <c r="QOK579" s="108"/>
      <c r="QOL579" s="108"/>
      <c r="QOM579" s="108"/>
      <c r="QON579" s="108"/>
      <c r="QOO579" s="108"/>
      <c r="QOP579" s="108"/>
      <c r="QOQ579" s="108"/>
      <c r="QOR579" s="108"/>
      <c r="QOS579" s="108"/>
      <c r="QOT579" s="108"/>
      <c r="QOU579" s="108"/>
      <c r="QOV579" s="108"/>
      <c r="QOW579" s="108"/>
      <c r="QOX579" s="108"/>
      <c r="QOY579" s="108"/>
      <c r="QOZ579" s="108"/>
      <c r="QPA579" s="108"/>
      <c r="QPB579" s="108"/>
      <c r="QPC579" s="108"/>
      <c r="QPD579" s="108"/>
      <c r="QPE579" s="108"/>
      <c r="QPF579" s="108"/>
      <c r="QPG579" s="108"/>
      <c r="QPH579" s="108"/>
      <c r="QPI579" s="108"/>
      <c r="QPJ579" s="108"/>
      <c r="QPK579" s="108"/>
      <c r="QPL579" s="108"/>
      <c r="QPM579" s="108"/>
      <c r="QPN579" s="108"/>
      <c r="QPO579" s="108"/>
      <c r="QPP579" s="108"/>
      <c r="QPQ579" s="108"/>
      <c r="QPR579" s="108"/>
      <c r="QPS579" s="108"/>
      <c r="QPT579" s="108"/>
      <c r="QPU579" s="108"/>
      <c r="QPV579" s="108"/>
      <c r="QPW579" s="108"/>
      <c r="QPX579" s="108"/>
      <c r="QPY579" s="108"/>
      <c r="QPZ579" s="108"/>
      <c r="QQA579" s="108"/>
      <c r="QQB579" s="108"/>
      <c r="QQC579" s="108"/>
      <c r="QQD579" s="108"/>
      <c r="QQE579" s="108"/>
      <c r="QQF579" s="108"/>
      <c r="QQG579" s="108"/>
      <c r="QQH579" s="108"/>
      <c r="QQI579" s="108"/>
      <c r="QQJ579" s="108"/>
      <c r="QQK579" s="108"/>
      <c r="QQL579" s="108"/>
      <c r="QQM579" s="108"/>
      <c r="QQN579" s="108"/>
      <c r="QQO579" s="108"/>
      <c r="QQP579" s="108"/>
      <c r="QQQ579" s="108"/>
      <c r="QQR579" s="108"/>
      <c r="QQS579" s="108"/>
      <c r="QQT579" s="108"/>
      <c r="QQU579" s="108"/>
      <c r="QQV579" s="108"/>
      <c r="QQW579" s="108"/>
      <c r="QQX579" s="108"/>
      <c r="QQY579" s="108"/>
      <c r="QQZ579" s="108"/>
      <c r="QRA579" s="108"/>
      <c r="QRB579" s="108"/>
      <c r="QRC579" s="108"/>
      <c r="QRD579" s="108"/>
      <c r="QRE579" s="108"/>
      <c r="QRF579" s="108"/>
      <c r="QRG579" s="108"/>
      <c r="QRH579" s="108"/>
      <c r="QRI579" s="108"/>
      <c r="QRJ579" s="108"/>
      <c r="QRK579" s="108"/>
      <c r="QRL579" s="108"/>
      <c r="QRM579" s="108"/>
      <c r="QRN579" s="108"/>
      <c r="QRO579" s="108"/>
      <c r="QRP579" s="108"/>
      <c r="QRQ579" s="108"/>
      <c r="QRR579" s="108"/>
      <c r="QRS579" s="108"/>
      <c r="QRT579" s="108"/>
      <c r="QRU579" s="108"/>
      <c r="QRV579" s="108"/>
      <c r="QRW579" s="108"/>
      <c r="QRX579" s="108"/>
      <c r="QRY579" s="108"/>
      <c r="QRZ579" s="108"/>
      <c r="QSA579" s="108"/>
      <c r="QSB579" s="108"/>
      <c r="QSC579" s="108"/>
      <c r="QSD579" s="108"/>
      <c r="QSE579" s="108"/>
      <c r="QSF579" s="108"/>
      <c r="QSG579" s="108"/>
      <c r="QSH579" s="108"/>
      <c r="QSI579" s="108"/>
      <c r="QSJ579" s="108"/>
      <c r="QSK579" s="108"/>
      <c r="QSL579" s="108"/>
      <c r="QSM579" s="108"/>
      <c r="QSN579" s="108"/>
      <c r="QSO579" s="108"/>
      <c r="QSP579" s="108"/>
      <c r="QSQ579" s="108"/>
      <c r="QSR579" s="108"/>
      <c r="QSS579" s="108"/>
      <c r="QST579" s="108"/>
      <c r="QSU579" s="108"/>
      <c r="QSV579" s="108"/>
      <c r="QSW579" s="108"/>
      <c r="QSX579" s="108"/>
      <c r="QSY579" s="108"/>
      <c r="QSZ579" s="108"/>
      <c r="QTA579" s="108"/>
      <c r="QTB579" s="108"/>
      <c r="QTC579" s="108"/>
      <c r="QTD579" s="108"/>
      <c r="QTE579" s="108"/>
      <c r="QTF579" s="108"/>
      <c r="QTG579" s="108"/>
      <c r="QTH579" s="108"/>
      <c r="QTI579" s="108"/>
      <c r="QTJ579" s="108"/>
      <c r="QTK579" s="108"/>
      <c r="QTL579" s="108"/>
      <c r="QTM579" s="108"/>
      <c r="QTN579" s="108"/>
      <c r="QTO579" s="108"/>
      <c r="QTP579" s="108"/>
      <c r="QTQ579" s="108"/>
      <c r="QTR579" s="108"/>
      <c r="QTS579" s="108"/>
      <c r="QTT579" s="108"/>
      <c r="QTU579" s="108"/>
      <c r="QTV579" s="108"/>
      <c r="QTW579" s="108"/>
      <c r="QTX579" s="108"/>
      <c r="QTY579" s="108"/>
      <c r="QTZ579" s="108"/>
      <c r="QUA579" s="108"/>
      <c r="QUB579" s="108"/>
      <c r="QUC579" s="108"/>
      <c r="QUD579" s="108"/>
      <c r="QUE579" s="108"/>
      <c r="QUF579" s="108"/>
      <c r="QUG579" s="108"/>
      <c r="QUH579" s="108"/>
      <c r="QUI579" s="108"/>
      <c r="QUJ579" s="108"/>
      <c r="QUK579" s="108"/>
      <c r="QUL579" s="108"/>
      <c r="QUM579" s="108"/>
      <c r="QUN579" s="108"/>
      <c r="QUO579" s="108"/>
      <c r="QUP579" s="108"/>
      <c r="QUQ579" s="108"/>
      <c r="QUR579" s="108"/>
      <c r="QUS579" s="108"/>
      <c r="QUT579" s="108"/>
      <c r="QUU579" s="108"/>
      <c r="QUV579" s="108"/>
      <c r="QUW579" s="108"/>
      <c r="QUX579" s="108"/>
      <c r="QUY579" s="108"/>
      <c r="QUZ579" s="108"/>
      <c r="QVA579" s="108"/>
      <c r="QVB579" s="108"/>
      <c r="QVC579" s="108"/>
      <c r="QVD579" s="108"/>
      <c r="QVE579" s="108"/>
      <c r="QVF579" s="108"/>
      <c r="QVG579" s="108"/>
      <c r="QVH579" s="108"/>
      <c r="QVI579" s="108"/>
      <c r="QVJ579" s="108"/>
      <c r="QVK579" s="108"/>
      <c r="QVL579" s="108"/>
      <c r="QVM579" s="108"/>
      <c r="QVN579" s="108"/>
      <c r="QVO579" s="108"/>
      <c r="QVP579" s="108"/>
      <c r="QVQ579" s="108"/>
      <c r="QVR579" s="108"/>
      <c r="QVS579" s="108"/>
      <c r="QVT579" s="108"/>
      <c r="QVU579" s="108"/>
      <c r="QVV579" s="108"/>
      <c r="QVW579" s="108"/>
      <c r="QVX579" s="108"/>
      <c r="QVY579" s="108"/>
      <c r="QVZ579" s="108"/>
      <c r="QWA579" s="108"/>
      <c r="QWB579" s="108"/>
      <c r="QWC579" s="108"/>
      <c r="QWD579" s="108"/>
      <c r="QWE579" s="108"/>
      <c r="QWF579" s="108"/>
      <c r="QWG579" s="108"/>
      <c r="QWH579" s="108"/>
      <c r="QWI579" s="108"/>
      <c r="QWJ579" s="108"/>
      <c r="QWK579" s="108"/>
      <c r="QWL579" s="108"/>
      <c r="QWM579" s="108"/>
      <c r="QWN579" s="108"/>
      <c r="QWO579" s="108"/>
      <c r="QWP579" s="108"/>
      <c r="QWQ579" s="108"/>
      <c r="QWR579" s="108"/>
      <c r="QWS579" s="108"/>
      <c r="QWT579" s="108"/>
      <c r="QWU579" s="108"/>
      <c r="QWV579" s="108"/>
      <c r="QWW579" s="108"/>
      <c r="QWX579" s="108"/>
      <c r="QWY579" s="108"/>
      <c r="QWZ579" s="108"/>
      <c r="QXA579" s="108"/>
      <c r="QXB579" s="108"/>
      <c r="QXC579" s="108"/>
      <c r="QXD579" s="108"/>
      <c r="QXE579" s="108"/>
      <c r="QXF579" s="108"/>
      <c r="QXG579" s="108"/>
      <c r="QXH579" s="108"/>
      <c r="QXI579" s="108"/>
      <c r="QXJ579" s="108"/>
      <c r="QXK579" s="108"/>
      <c r="QXL579" s="108"/>
      <c r="QXM579" s="108"/>
      <c r="QXN579" s="108"/>
      <c r="QXO579" s="108"/>
      <c r="QXP579" s="108"/>
      <c r="QXQ579" s="108"/>
      <c r="QXR579" s="108"/>
      <c r="QXS579" s="108"/>
      <c r="QXT579" s="108"/>
      <c r="QXU579" s="108"/>
      <c r="QXV579" s="108"/>
      <c r="QXW579" s="108"/>
      <c r="QXX579" s="108"/>
      <c r="QXY579" s="108"/>
      <c r="QXZ579" s="108"/>
      <c r="QYA579" s="108"/>
      <c r="QYB579" s="108"/>
      <c r="QYC579" s="108"/>
      <c r="QYD579" s="108"/>
      <c r="QYE579" s="108"/>
      <c r="QYF579" s="108"/>
      <c r="QYG579" s="108"/>
      <c r="QYH579" s="108"/>
      <c r="QYI579" s="108"/>
      <c r="QYJ579" s="108"/>
      <c r="QYK579" s="108"/>
      <c r="QYL579" s="108"/>
      <c r="QYM579" s="108"/>
      <c r="QYN579" s="108"/>
      <c r="QYO579" s="108"/>
      <c r="QYP579" s="108"/>
      <c r="QYQ579" s="108"/>
      <c r="QYR579" s="108"/>
      <c r="QYS579" s="108"/>
      <c r="QYT579" s="108"/>
      <c r="QYU579" s="108"/>
      <c r="QYV579" s="108"/>
      <c r="QYW579" s="108"/>
      <c r="QYX579" s="108"/>
      <c r="QYY579" s="108"/>
      <c r="QYZ579" s="108"/>
      <c r="QZA579" s="108"/>
      <c r="QZB579" s="108"/>
      <c r="QZC579" s="108"/>
      <c r="QZD579" s="108"/>
      <c r="QZE579" s="108"/>
      <c r="QZF579" s="108"/>
      <c r="QZG579" s="108"/>
      <c r="QZH579" s="108"/>
      <c r="QZI579" s="108"/>
      <c r="QZJ579" s="108"/>
      <c r="QZK579" s="108"/>
      <c r="QZL579" s="108"/>
      <c r="QZM579" s="108"/>
      <c r="QZN579" s="108"/>
      <c r="QZO579" s="108"/>
      <c r="QZP579" s="108"/>
      <c r="QZQ579" s="108"/>
      <c r="QZR579" s="108"/>
      <c r="QZS579" s="108"/>
      <c r="QZT579" s="108"/>
      <c r="QZU579" s="108"/>
      <c r="QZV579" s="108"/>
      <c r="QZW579" s="108"/>
      <c r="QZX579" s="108"/>
      <c r="QZY579" s="108"/>
      <c r="QZZ579" s="108"/>
      <c r="RAA579" s="108"/>
      <c r="RAB579" s="108"/>
      <c r="RAC579" s="108"/>
      <c r="RAD579" s="108"/>
      <c r="RAE579" s="108"/>
      <c r="RAF579" s="108"/>
      <c r="RAG579" s="108"/>
      <c r="RAH579" s="108"/>
      <c r="RAI579" s="108"/>
      <c r="RAJ579" s="108"/>
      <c r="RAK579" s="108"/>
      <c r="RAL579" s="108"/>
      <c r="RAM579" s="108"/>
      <c r="RAN579" s="108"/>
      <c r="RAO579" s="108"/>
      <c r="RAP579" s="108"/>
      <c r="RAQ579" s="108"/>
      <c r="RAR579" s="108"/>
      <c r="RAS579" s="108"/>
      <c r="RAT579" s="108"/>
      <c r="RAU579" s="108"/>
      <c r="RAV579" s="108"/>
      <c r="RAW579" s="108"/>
      <c r="RAX579" s="108"/>
      <c r="RAY579" s="108"/>
      <c r="RAZ579" s="108"/>
      <c r="RBA579" s="108"/>
      <c r="RBB579" s="108"/>
      <c r="RBC579" s="108"/>
      <c r="RBD579" s="108"/>
      <c r="RBE579" s="108"/>
      <c r="RBF579" s="108"/>
      <c r="RBG579" s="108"/>
      <c r="RBH579" s="108"/>
      <c r="RBI579" s="108"/>
      <c r="RBJ579" s="108"/>
      <c r="RBK579" s="108"/>
      <c r="RBL579" s="108"/>
      <c r="RBM579" s="108"/>
      <c r="RBN579" s="108"/>
      <c r="RBO579" s="108"/>
      <c r="RBP579" s="108"/>
      <c r="RBQ579" s="108"/>
      <c r="RBR579" s="108"/>
      <c r="RBS579" s="108"/>
      <c r="RBT579" s="108"/>
      <c r="RBU579" s="108"/>
      <c r="RBV579" s="108"/>
      <c r="RBW579" s="108"/>
      <c r="RBX579" s="108"/>
      <c r="RBY579" s="108"/>
      <c r="RBZ579" s="108"/>
      <c r="RCA579" s="108"/>
      <c r="RCB579" s="108"/>
      <c r="RCC579" s="108"/>
      <c r="RCD579" s="108"/>
      <c r="RCE579" s="108"/>
      <c r="RCF579" s="108"/>
      <c r="RCG579" s="108"/>
      <c r="RCH579" s="108"/>
      <c r="RCI579" s="108"/>
      <c r="RCJ579" s="108"/>
      <c r="RCK579" s="108"/>
      <c r="RCL579" s="108"/>
      <c r="RCM579" s="108"/>
      <c r="RCN579" s="108"/>
      <c r="RCO579" s="108"/>
      <c r="RCP579" s="108"/>
      <c r="RCQ579" s="108"/>
      <c r="RCR579" s="108"/>
      <c r="RCS579" s="108"/>
      <c r="RCT579" s="108"/>
      <c r="RCU579" s="108"/>
      <c r="RCV579" s="108"/>
      <c r="RCW579" s="108"/>
      <c r="RCX579" s="108"/>
      <c r="RCY579" s="108"/>
      <c r="RCZ579" s="108"/>
      <c r="RDA579" s="108"/>
      <c r="RDB579" s="108"/>
      <c r="RDC579" s="108"/>
      <c r="RDD579" s="108"/>
      <c r="RDE579" s="108"/>
      <c r="RDF579" s="108"/>
      <c r="RDG579" s="108"/>
      <c r="RDH579" s="108"/>
      <c r="RDI579" s="108"/>
      <c r="RDJ579" s="108"/>
      <c r="RDK579" s="108"/>
      <c r="RDL579" s="108"/>
      <c r="RDM579" s="108"/>
      <c r="RDN579" s="108"/>
      <c r="RDO579" s="108"/>
      <c r="RDP579" s="108"/>
      <c r="RDQ579" s="108"/>
      <c r="RDR579" s="108"/>
      <c r="RDS579" s="108"/>
      <c r="RDT579" s="108"/>
      <c r="RDU579" s="108"/>
      <c r="RDV579" s="108"/>
      <c r="RDW579" s="108"/>
      <c r="RDX579" s="108"/>
      <c r="RDY579" s="108"/>
      <c r="RDZ579" s="108"/>
      <c r="REA579" s="108"/>
      <c r="REB579" s="108"/>
      <c r="REC579" s="108"/>
      <c r="RED579" s="108"/>
      <c r="REE579" s="108"/>
      <c r="REF579" s="108"/>
      <c r="REG579" s="108"/>
      <c r="REH579" s="108"/>
      <c r="REI579" s="108"/>
      <c r="REJ579" s="108"/>
      <c r="REK579" s="108"/>
      <c r="REL579" s="108"/>
      <c r="REM579" s="108"/>
      <c r="REN579" s="108"/>
      <c r="REO579" s="108"/>
      <c r="REP579" s="108"/>
      <c r="REQ579" s="108"/>
      <c r="RER579" s="108"/>
      <c r="RES579" s="108"/>
      <c r="RET579" s="108"/>
      <c r="REU579" s="108"/>
      <c r="REV579" s="108"/>
      <c r="REW579" s="108"/>
      <c r="REX579" s="108"/>
      <c r="REY579" s="108"/>
      <c r="REZ579" s="108"/>
      <c r="RFA579" s="108"/>
      <c r="RFB579" s="108"/>
      <c r="RFC579" s="108"/>
      <c r="RFD579" s="108"/>
      <c r="RFE579" s="108"/>
      <c r="RFF579" s="108"/>
      <c r="RFG579" s="108"/>
      <c r="RFH579" s="108"/>
      <c r="RFI579" s="108"/>
      <c r="RFJ579" s="108"/>
      <c r="RFK579" s="108"/>
      <c r="RFL579" s="108"/>
      <c r="RFM579" s="108"/>
      <c r="RFN579" s="108"/>
      <c r="RFO579" s="108"/>
      <c r="RFP579" s="108"/>
      <c r="RFQ579" s="108"/>
      <c r="RFR579" s="108"/>
      <c r="RFS579" s="108"/>
      <c r="RFT579" s="108"/>
      <c r="RFU579" s="108"/>
      <c r="RFV579" s="108"/>
      <c r="RFW579" s="108"/>
      <c r="RFX579" s="108"/>
      <c r="RFY579" s="108"/>
      <c r="RFZ579" s="108"/>
      <c r="RGA579" s="108"/>
      <c r="RGB579" s="108"/>
      <c r="RGC579" s="108"/>
      <c r="RGD579" s="108"/>
      <c r="RGE579" s="108"/>
      <c r="RGF579" s="108"/>
      <c r="RGG579" s="108"/>
      <c r="RGH579" s="108"/>
      <c r="RGI579" s="108"/>
      <c r="RGJ579" s="108"/>
      <c r="RGK579" s="108"/>
      <c r="RGL579" s="108"/>
      <c r="RGM579" s="108"/>
      <c r="RGN579" s="108"/>
      <c r="RGO579" s="108"/>
      <c r="RGP579" s="108"/>
      <c r="RGQ579" s="108"/>
      <c r="RGR579" s="108"/>
      <c r="RGS579" s="108"/>
      <c r="RGT579" s="108"/>
      <c r="RGU579" s="108"/>
      <c r="RGV579" s="108"/>
      <c r="RGW579" s="108"/>
      <c r="RGX579" s="108"/>
      <c r="RGY579" s="108"/>
      <c r="RGZ579" s="108"/>
      <c r="RHA579" s="108"/>
      <c r="RHB579" s="108"/>
      <c r="RHC579" s="108"/>
      <c r="RHD579" s="108"/>
      <c r="RHE579" s="108"/>
      <c r="RHF579" s="108"/>
      <c r="RHG579" s="108"/>
      <c r="RHH579" s="108"/>
      <c r="RHI579" s="108"/>
      <c r="RHJ579" s="108"/>
      <c r="RHK579" s="108"/>
      <c r="RHL579" s="108"/>
      <c r="RHM579" s="108"/>
      <c r="RHN579" s="108"/>
      <c r="RHO579" s="108"/>
      <c r="RHP579" s="108"/>
      <c r="RHQ579" s="108"/>
      <c r="RHR579" s="108"/>
      <c r="RHS579" s="108"/>
      <c r="RHT579" s="108"/>
      <c r="RHU579" s="108"/>
      <c r="RHV579" s="108"/>
      <c r="RHW579" s="108"/>
      <c r="RHX579" s="108"/>
      <c r="RHY579" s="108"/>
      <c r="RHZ579" s="108"/>
      <c r="RIA579" s="108"/>
      <c r="RIB579" s="108"/>
      <c r="RIC579" s="108"/>
      <c r="RID579" s="108"/>
      <c r="RIE579" s="108"/>
      <c r="RIF579" s="108"/>
      <c r="RIG579" s="108"/>
      <c r="RIH579" s="108"/>
      <c r="RII579" s="108"/>
      <c r="RIJ579" s="108"/>
      <c r="RIK579" s="108"/>
      <c r="RIL579" s="108"/>
      <c r="RIM579" s="108"/>
      <c r="RIN579" s="108"/>
      <c r="RIO579" s="108"/>
      <c r="RIP579" s="108"/>
      <c r="RIQ579" s="108"/>
      <c r="RIR579" s="108"/>
      <c r="RIS579" s="108"/>
      <c r="RIT579" s="108"/>
      <c r="RIU579" s="108"/>
      <c r="RIV579" s="108"/>
      <c r="RIW579" s="108"/>
      <c r="RIX579" s="108"/>
      <c r="RIY579" s="108"/>
      <c r="RIZ579" s="108"/>
      <c r="RJA579" s="108"/>
      <c r="RJB579" s="108"/>
      <c r="RJC579" s="108"/>
      <c r="RJD579" s="108"/>
      <c r="RJE579" s="108"/>
      <c r="RJF579" s="108"/>
      <c r="RJG579" s="108"/>
      <c r="RJH579" s="108"/>
      <c r="RJI579" s="108"/>
      <c r="RJJ579" s="108"/>
      <c r="RJK579" s="108"/>
      <c r="RJL579" s="108"/>
      <c r="RJM579" s="108"/>
      <c r="RJN579" s="108"/>
      <c r="RJO579" s="108"/>
      <c r="RJP579" s="108"/>
      <c r="RJQ579" s="108"/>
      <c r="RJR579" s="108"/>
      <c r="RJS579" s="108"/>
      <c r="RJT579" s="108"/>
      <c r="RJU579" s="108"/>
      <c r="RJV579" s="108"/>
      <c r="RJW579" s="108"/>
      <c r="RJX579" s="108"/>
      <c r="RJY579" s="108"/>
      <c r="RJZ579" s="108"/>
      <c r="RKA579" s="108"/>
      <c r="RKB579" s="108"/>
      <c r="RKC579" s="108"/>
      <c r="RKD579" s="108"/>
      <c r="RKE579" s="108"/>
      <c r="RKF579" s="108"/>
      <c r="RKG579" s="108"/>
      <c r="RKH579" s="108"/>
      <c r="RKI579" s="108"/>
      <c r="RKJ579" s="108"/>
      <c r="RKK579" s="108"/>
      <c r="RKL579" s="108"/>
      <c r="RKM579" s="108"/>
      <c r="RKN579" s="108"/>
      <c r="RKO579" s="108"/>
      <c r="RKP579" s="108"/>
      <c r="RKQ579" s="108"/>
      <c r="RKR579" s="108"/>
      <c r="RKS579" s="108"/>
      <c r="RKT579" s="108"/>
      <c r="RKU579" s="108"/>
      <c r="RKV579" s="108"/>
      <c r="RKW579" s="108"/>
      <c r="RKX579" s="108"/>
      <c r="RKY579" s="108"/>
      <c r="RKZ579" s="108"/>
      <c r="RLA579" s="108"/>
      <c r="RLB579" s="108"/>
      <c r="RLC579" s="108"/>
      <c r="RLD579" s="108"/>
      <c r="RLE579" s="108"/>
      <c r="RLF579" s="108"/>
      <c r="RLG579" s="108"/>
      <c r="RLH579" s="108"/>
      <c r="RLI579" s="108"/>
      <c r="RLJ579" s="108"/>
      <c r="RLK579" s="108"/>
      <c r="RLL579" s="108"/>
      <c r="RLM579" s="108"/>
      <c r="RLN579" s="108"/>
      <c r="RLO579" s="108"/>
      <c r="RLP579" s="108"/>
      <c r="RLQ579" s="108"/>
      <c r="RLR579" s="108"/>
      <c r="RLS579" s="108"/>
      <c r="RLT579" s="108"/>
      <c r="RLU579" s="108"/>
      <c r="RLV579" s="108"/>
      <c r="RLW579" s="108"/>
      <c r="RLX579" s="108"/>
      <c r="RLY579" s="108"/>
      <c r="RLZ579" s="108"/>
      <c r="RMA579" s="108"/>
      <c r="RMB579" s="108"/>
      <c r="RMC579" s="108"/>
      <c r="RMD579" s="108"/>
      <c r="RME579" s="108"/>
      <c r="RMF579" s="108"/>
      <c r="RMG579" s="108"/>
      <c r="RMH579" s="108"/>
      <c r="RMI579" s="108"/>
      <c r="RMJ579" s="108"/>
      <c r="RMK579" s="108"/>
      <c r="RML579" s="108"/>
      <c r="RMM579" s="108"/>
      <c r="RMN579" s="108"/>
      <c r="RMO579" s="108"/>
      <c r="RMP579" s="108"/>
      <c r="RMQ579" s="108"/>
      <c r="RMR579" s="108"/>
      <c r="RMS579" s="108"/>
      <c r="RMT579" s="108"/>
      <c r="RMU579" s="108"/>
      <c r="RMV579" s="108"/>
      <c r="RMW579" s="108"/>
      <c r="RMX579" s="108"/>
      <c r="RMY579" s="108"/>
      <c r="RMZ579" s="108"/>
      <c r="RNA579" s="108"/>
      <c r="RNB579" s="108"/>
      <c r="RNC579" s="108"/>
      <c r="RND579" s="108"/>
      <c r="RNE579" s="108"/>
      <c r="RNF579" s="108"/>
      <c r="RNG579" s="108"/>
      <c r="RNH579" s="108"/>
      <c r="RNI579" s="108"/>
      <c r="RNJ579" s="108"/>
      <c r="RNK579" s="108"/>
      <c r="RNL579" s="108"/>
      <c r="RNM579" s="108"/>
      <c r="RNN579" s="108"/>
      <c r="RNO579" s="108"/>
      <c r="RNP579" s="108"/>
      <c r="RNQ579" s="108"/>
      <c r="RNR579" s="108"/>
      <c r="RNS579" s="108"/>
      <c r="RNT579" s="108"/>
      <c r="RNU579" s="108"/>
      <c r="RNV579" s="108"/>
      <c r="RNW579" s="108"/>
      <c r="RNX579" s="108"/>
      <c r="RNY579" s="108"/>
      <c r="RNZ579" s="108"/>
      <c r="ROA579" s="108"/>
      <c r="ROB579" s="108"/>
      <c r="ROC579" s="108"/>
      <c r="ROD579" s="108"/>
      <c r="ROE579" s="108"/>
      <c r="ROF579" s="108"/>
      <c r="ROG579" s="108"/>
      <c r="ROH579" s="108"/>
      <c r="ROI579" s="108"/>
      <c r="ROJ579" s="108"/>
      <c r="ROK579" s="108"/>
      <c r="ROL579" s="108"/>
      <c r="ROM579" s="108"/>
      <c r="RON579" s="108"/>
      <c r="ROO579" s="108"/>
      <c r="ROP579" s="108"/>
      <c r="ROQ579" s="108"/>
      <c r="ROR579" s="108"/>
      <c r="ROS579" s="108"/>
      <c r="ROT579" s="108"/>
      <c r="ROU579" s="108"/>
      <c r="ROV579" s="108"/>
      <c r="ROW579" s="108"/>
      <c r="ROX579" s="108"/>
      <c r="ROY579" s="108"/>
      <c r="ROZ579" s="108"/>
      <c r="RPA579" s="108"/>
      <c r="RPB579" s="108"/>
      <c r="RPC579" s="108"/>
      <c r="RPD579" s="108"/>
      <c r="RPE579" s="108"/>
      <c r="RPF579" s="108"/>
      <c r="RPG579" s="108"/>
      <c r="RPH579" s="108"/>
      <c r="RPI579" s="108"/>
      <c r="RPJ579" s="108"/>
      <c r="RPK579" s="108"/>
      <c r="RPL579" s="108"/>
      <c r="RPM579" s="108"/>
      <c r="RPN579" s="108"/>
      <c r="RPO579" s="108"/>
      <c r="RPP579" s="108"/>
      <c r="RPQ579" s="108"/>
      <c r="RPR579" s="108"/>
      <c r="RPS579" s="108"/>
      <c r="RPT579" s="108"/>
      <c r="RPU579" s="108"/>
      <c r="RPV579" s="108"/>
      <c r="RPW579" s="108"/>
      <c r="RPX579" s="108"/>
      <c r="RPY579" s="108"/>
      <c r="RPZ579" s="108"/>
      <c r="RQA579" s="108"/>
      <c r="RQB579" s="108"/>
      <c r="RQC579" s="108"/>
      <c r="RQD579" s="108"/>
      <c r="RQE579" s="108"/>
      <c r="RQF579" s="108"/>
      <c r="RQG579" s="108"/>
      <c r="RQH579" s="108"/>
      <c r="RQI579" s="108"/>
      <c r="RQJ579" s="108"/>
      <c r="RQK579" s="108"/>
      <c r="RQL579" s="108"/>
      <c r="RQM579" s="108"/>
      <c r="RQN579" s="108"/>
      <c r="RQO579" s="108"/>
      <c r="RQP579" s="108"/>
      <c r="RQQ579" s="108"/>
      <c r="RQR579" s="108"/>
      <c r="RQS579" s="108"/>
      <c r="RQT579" s="108"/>
      <c r="RQU579" s="108"/>
      <c r="RQV579" s="108"/>
      <c r="RQW579" s="108"/>
      <c r="RQX579" s="108"/>
      <c r="RQY579" s="108"/>
      <c r="RQZ579" s="108"/>
      <c r="RRA579" s="108"/>
      <c r="RRB579" s="108"/>
      <c r="RRC579" s="108"/>
      <c r="RRD579" s="108"/>
      <c r="RRE579" s="108"/>
      <c r="RRF579" s="108"/>
      <c r="RRG579" s="108"/>
      <c r="RRH579" s="108"/>
      <c r="RRI579" s="108"/>
      <c r="RRJ579" s="108"/>
      <c r="RRK579" s="108"/>
      <c r="RRL579" s="108"/>
      <c r="RRM579" s="108"/>
      <c r="RRN579" s="108"/>
      <c r="RRO579" s="108"/>
      <c r="RRP579" s="108"/>
      <c r="RRQ579" s="108"/>
      <c r="RRR579" s="108"/>
      <c r="RRS579" s="108"/>
      <c r="RRT579" s="108"/>
      <c r="RRU579" s="108"/>
      <c r="RRV579" s="108"/>
      <c r="RRW579" s="108"/>
      <c r="RRX579" s="108"/>
      <c r="RRY579" s="108"/>
      <c r="RRZ579" s="108"/>
      <c r="RSA579" s="108"/>
      <c r="RSB579" s="108"/>
      <c r="RSC579" s="108"/>
      <c r="RSD579" s="108"/>
      <c r="RSE579" s="108"/>
      <c r="RSF579" s="108"/>
      <c r="RSG579" s="108"/>
      <c r="RSH579" s="108"/>
      <c r="RSI579" s="108"/>
      <c r="RSJ579" s="108"/>
      <c r="RSK579" s="108"/>
      <c r="RSL579" s="108"/>
      <c r="RSM579" s="108"/>
      <c r="RSN579" s="108"/>
      <c r="RSO579" s="108"/>
      <c r="RSP579" s="108"/>
      <c r="RSQ579" s="108"/>
      <c r="RSR579" s="108"/>
      <c r="RSS579" s="108"/>
      <c r="RST579" s="108"/>
      <c r="RSU579" s="108"/>
      <c r="RSV579" s="108"/>
      <c r="RSW579" s="108"/>
      <c r="RSX579" s="108"/>
      <c r="RSY579" s="108"/>
      <c r="RSZ579" s="108"/>
      <c r="RTA579" s="108"/>
      <c r="RTB579" s="108"/>
      <c r="RTC579" s="108"/>
      <c r="RTD579" s="108"/>
      <c r="RTE579" s="108"/>
      <c r="RTF579" s="108"/>
      <c r="RTG579" s="108"/>
      <c r="RTH579" s="108"/>
      <c r="RTI579" s="108"/>
      <c r="RTJ579" s="108"/>
      <c r="RTK579" s="108"/>
      <c r="RTL579" s="108"/>
      <c r="RTM579" s="108"/>
      <c r="RTN579" s="108"/>
      <c r="RTO579" s="108"/>
      <c r="RTP579" s="108"/>
      <c r="RTQ579" s="108"/>
      <c r="RTR579" s="108"/>
      <c r="RTS579" s="108"/>
      <c r="RTT579" s="108"/>
      <c r="RTU579" s="108"/>
      <c r="RTV579" s="108"/>
      <c r="RTW579" s="108"/>
      <c r="RTX579" s="108"/>
      <c r="RTY579" s="108"/>
      <c r="RTZ579" s="108"/>
      <c r="RUA579" s="108"/>
      <c r="RUB579" s="108"/>
      <c r="RUC579" s="108"/>
      <c r="RUD579" s="108"/>
      <c r="RUE579" s="108"/>
      <c r="RUF579" s="108"/>
      <c r="RUG579" s="108"/>
      <c r="RUH579" s="108"/>
      <c r="RUI579" s="108"/>
      <c r="RUJ579" s="108"/>
      <c r="RUK579" s="108"/>
      <c r="RUL579" s="108"/>
      <c r="RUM579" s="108"/>
      <c r="RUN579" s="108"/>
      <c r="RUO579" s="108"/>
      <c r="RUP579" s="108"/>
      <c r="RUQ579" s="108"/>
      <c r="RUR579" s="108"/>
      <c r="RUS579" s="108"/>
      <c r="RUT579" s="108"/>
      <c r="RUU579" s="108"/>
      <c r="RUV579" s="108"/>
      <c r="RUW579" s="108"/>
      <c r="RUX579" s="108"/>
      <c r="RUY579" s="108"/>
      <c r="RUZ579" s="108"/>
      <c r="RVA579" s="108"/>
      <c r="RVB579" s="108"/>
      <c r="RVC579" s="108"/>
      <c r="RVD579" s="108"/>
      <c r="RVE579" s="108"/>
      <c r="RVF579" s="108"/>
      <c r="RVG579" s="108"/>
      <c r="RVH579" s="108"/>
      <c r="RVI579" s="108"/>
      <c r="RVJ579" s="108"/>
      <c r="RVK579" s="108"/>
      <c r="RVL579" s="108"/>
      <c r="RVM579" s="108"/>
      <c r="RVN579" s="108"/>
      <c r="RVO579" s="108"/>
      <c r="RVP579" s="108"/>
      <c r="RVQ579" s="108"/>
      <c r="RVR579" s="108"/>
      <c r="RVS579" s="108"/>
      <c r="RVT579" s="108"/>
      <c r="RVU579" s="108"/>
      <c r="RVV579" s="108"/>
      <c r="RVW579" s="108"/>
      <c r="RVX579" s="108"/>
      <c r="RVY579" s="108"/>
      <c r="RVZ579" s="108"/>
      <c r="RWA579" s="108"/>
      <c r="RWB579" s="108"/>
      <c r="RWC579" s="108"/>
      <c r="RWD579" s="108"/>
      <c r="RWE579" s="108"/>
      <c r="RWF579" s="108"/>
      <c r="RWG579" s="108"/>
      <c r="RWH579" s="108"/>
      <c r="RWI579" s="108"/>
      <c r="RWJ579" s="108"/>
      <c r="RWK579" s="108"/>
      <c r="RWL579" s="108"/>
      <c r="RWM579" s="108"/>
      <c r="RWN579" s="108"/>
      <c r="RWO579" s="108"/>
      <c r="RWP579" s="108"/>
      <c r="RWQ579" s="108"/>
      <c r="RWR579" s="108"/>
      <c r="RWS579" s="108"/>
      <c r="RWT579" s="108"/>
      <c r="RWU579" s="108"/>
      <c r="RWV579" s="108"/>
      <c r="RWW579" s="108"/>
      <c r="RWX579" s="108"/>
      <c r="RWY579" s="108"/>
      <c r="RWZ579" s="108"/>
      <c r="RXA579" s="108"/>
      <c r="RXB579" s="108"/>
      <c r="RXC579" s="108"/>
      <c r="RXD579" s="108"/>
      <c r="RXE579" s="108"/>
      <c r="RXF579" s="108"/>
      <c r="RXG579" s="108"/>
      <c r="RXH579" s="108"/>
      <c r="RXI579" s="108"/>
      <c r="RXJ579" s="108"/>
      <c r="RXK579" s="108"/>
      <c r="RXL579" s="108"/>
      <c r="RXM579" s="108"/>
      <c r="RXN579" s="108"/>
      <c r="RXO579" s="108"/>
      <c r="RXP579" s="108"/>
      <c r="RXQ579" s="108"/>
      <c r="RXR579" s="108"/>
      <c r="RXS579" s="108"/>
      <c r="RXT579" s="108"/>
      <c r="RXU579" s="108"/>
      <c r="RXV579" s="108"/>
      <c r="RXW579" s="108"/>
      <c r="RXX579" s="108"/>
      <c r="RXY579" s="108"/>
      <c r="RXZ579" s="108"/>
      <c r="RYA579" s="108"/>
      <c r="RYB579" s="108"/>
      <c r="RYC579" s="108"/>
      <c r="RYD579" s="108"/>
      <c r="RYE579" s="108"/>
      <c r="RYF579" s="108"/>
      <c r="RYG579" s="108"/>
      <c r="RYH579" s="108"/>
      <c r="RYI579" s="108"/>
      <c r="RYJ579" s="108"/>
      <c r="RYK579" s="108"/>
      <c r="RYL579" s="108"/>
      <c r="RYM579" s="108"/>
      <c r="RYN579" s="108"/>
      <c r="RYO579" s="108"/>
      <c r="RYP579" s="108"/>
      <c r="RYQ579" s="108"/>
      <c r="RYR579" s="108"/>
      <c r="RYS579" s="108"/>
      <c r="RYT579" s="108"/>
      <c r="RYU579" s="108"/>
      <c r="RYV579" s="108"/>
      <c r="RYW579" s="108"/>
      <c r="RYX579" s="108"/>
      <c r="RYY579" s="108"/>
      <c r="RYZ579" s="108"/>
      <c r="RZA579" s="108"/>
      <c r="RZB579" s="108"/>
      <c r="RZC579" s="108"/>
      <c r="RZD579" s="108"/>
      <c r="RZE579" s="108"/>
      <c r="RZF579" s="108"/>
      <c r="RZG579" s="108"/>
      <c r="RZH579" s="108"/>
      <c r="RZI579" s="108"/>
      <c r="RZJ579" s="108"/>
      <c r="RZK579" s="108"/>
      <c r="RZL579" s="108"/>
      <c r="RZM579" s="108"/>
      <c r="RZN579" s="108"/>
      <c r="RZO579" s="108"/>
      <c r="RZP579" s="108"/>
      <c r="RZQ579" s="108"/>
      <c r="RZR579" s="108"/>
      <c r="RZS579" s="108"/>
      <c r="RZT579" s="108"/>
      <c r="RZU579" s="108"/>
      <c r="RZV579" s="108"/>
      <c r="RZW579" s="108"/>
      <c r="RZX579" s="108"/>
      <c r="RZY579" s="108"/>
      <c r="RZZ579" s="108"/>
      <c r="SAA579" s="108"/>
      <c r="SAB579" s="108"/>
      <c r="SAC579" s="108"/>
      <c r="SAD579" s="108"/>
      <c r="SAE579" s="108"/>
      <c r="SAF579" s="108"/>
      <c r="SAG579" s="108"/>
      <c r="SAH579" s="108"/>
      <c r="SAI579" s="108"/>
      <c r="SAJ579" s="108"/>
      <c r="SAK579" s="108"/>
      <c r="SAL579" s="108"/>
      <c r="SAM579" s="108"/>
      <c r="SAN579" s="108"/>
      <c r="SAO579" s="108"/>
      <c r="SAP579" s="108"/>
      <c r="SAQ579" s="108"/>
      <c r="SAR579" s="108"/>
      <c r="SAS579" s="108"/>
      <c r="SAT579" s="108"/>
      <c r="SAU579" s="108"/>
      <c r="SAV579" s="108"/>
      <c r="SAW579" s="108"/>
      <c r="SAX579" s="108"/>
      <c r="SAY579" s="108"/>
      <c r="SAZ579" s="108"/>
      <c r="SBA579" s="108"/>
      <c r="SBB579" s="108"/>
      <c r="SBC579" s="108"/>
      <c r="SBD579" s="108"/>
      <c r="SBE579" s="108"/>
      <c r="SBF579" s="108"/>
      <c r="SBG579" s="108"/>
      <c r="SBH579" s="108"/>
      <c r="SBI579" s="108"/>
      <c r="SBJ579" s="108"/>
      <c r="SBK579" s="108"/>
      <c r="SBL579" s="108"/>
      <c r="SBM579" s="108"/>
      <c r="SBN579" s="108"/>
      <c r="SBO579" s="108"/>
      <c r="SBP579" s="108"/>
      <c r="SBQ579" s="108"/>
      <c r="SBR579" s="108"/>
      <c r="SBS579" s="108"/>
      <c r="SBT579" s="108"/>
      <c r="SBU579" s="108"/>
      <c r="SBV579" s="108"/>
      <c r="SBW579" s="108"/>
      <c r="SBX579" s="108"/>
      <c r="SBY579" s="108"/>
      <c r="SBZ579" s="108"/>
      <c r="SCA579" s="108"/>
      <c r="SCB579" s="108"/>
      <c r="SCC579" s="108"/>
      <c r="SCD579" s="108"/>
      <c r="SCE579" s="108"/>
      <c r="SCF579" s="108"/>
      <c r="SCG579" s="108"/>
      <c r="SCH579" s="108"/>
      <c r="SCI579" s="108"/>
      <c r="SCJ579" s="108"/>
      <c r="SCK579" s="108"/>
      <c r="SCL579" s="108"/>
      <c r="SCM579" s="108"/>
      <c r="SCN579" s="108"/>
      <c r="SCO579" s="108"/>
      <c r="SCP579" s="108"/>
      <c r="SCQ579" s="108"/>
      <c r="SCR579" s="108"/>
      <c r="SCS579" s="108"/>
      <c r="SCT579" s="108"/>
      <c r="SCU579" s="108"/>
      <c r="SCV579" s="108"/>
      <c r="SCW579" s="108"/>
      <c r="SCX579" s="108"/>
      <c r="SCY579" s="108"/>
      <c r="SCZ579" s="108"/>
      <c r="SDA579" s="108"/>
      <c r="SDB579" s="108"/>
      <c r="SDC579" s="108"/>
      <c r="SDD579" s="108"/>
      <c r="SDE579" s="108"/>
      <c r="SDF579" s="108"/>
      <c r="SDG579" s="108"/>
      <c r="SDH579" s="108"/>
      <c r="SDI579" s="108"/>
      <c r="SDJ579" s="108"/>
      <c r="SDK579" s="108"/>
      <c r="SDL579" s="108"/>
      <c r="SDM579" s="108"/>
      <c r="SDN579" s="108"/>
      <c r="SDO579" s="108"/>
      <c r="SDP579" s="108"/>
      <c r="SDQ579" s="108"/>
      <c r="SDR579" s="108"/>
      <c r="SDS579" s="108"/>
      <c r="SDT579" s="108"/>
      <c r="SDU579" s="108"/>
      <c r="SDV579" s="108"/>
      <c r="SDW579" s="108"/>
      <c r="SDX579" s="108"/>
      <c r="SDY579" s="108"/>
      <c r="SDZ579" s="108"/>
      <c r="SEA579" s="108"/>
      <c r="SEB579" s="108"/>
      <c r="SEC579" s="108"/>
      <c r="SED579" s="108"/>
      <c r="SEE579" s="108"/>
      <c r="SEF579" s="108"/>
      <c r="SEG579" s="108"/>
      <c r="SEH579" s="108"/>
      <c r="SEI579" s="108"/>
      <c r="SEJ579" s="108"/>
      <c r="SEK579" s="108"/>
      <c r="SEL579" s="108"/>
      <c r="SEM579" s="108"/>
      <c r="SEN579" s="108"/>
      <c r="SEO579" s="108"/>
      <c r="SEP579" s="108"/>
      <c r="SEQ579" s="108"/>
      <c r="SER579" s="108"/>
      <c r="SES579" s="108"/>
      <c r="SET579" s="108"/>
      <c r="SEU579" s="108"/>
      <c r="SEV579" s="108"/>
      <c r="SEW579" s="108"/>
      <c r="SEX579" s="108"/>
      <c r="SEY579" s="108"/>
      <c r="SEZ579" s="108"/>
      <c r="SFA579" s="108"/>
      <c r="SFB579" s="108"/>
      <c r="SFC579" s="108"/>
      <c r="SFD579" s="108"/>
      <c r="SFE579" s="108"/>
      <c r="SFF579" s="108"/>
      <c r="SFG579" s="108"/>
      <c r="SFH579" s="108"/>
      <c r="SFI579" s="108"/>
      <c r="SFJ579" s="108"/>
      <c r="SFK579" s="108"/>
      <c r="SFL579" s="108"/>
      <c r="SFM579" s="108"/>
      <c r="SFN579" s="108"/>
      <c r="SFO579" s="108"/>
      <c r="SFP579" s="108"/>
      <c r="SFQ579" s="108"/>
      <c r="SFR579" s="108"/>
      <c r="SFS579" s="108"/>
      <c r="SFT579" s="108"/>
      <c r="SFU579" s="108"/>
      <c r="SFV579" s="108"/>
      <c r="SFW579" s="108"/>
      <c r="SFX579" s="108"/>
      <c r="SFY579" s="108"/>
      <c r="SFZ579" s="108"/>
      <c r="SGA579" s="108"/>
      <c r="SGB579" s="108"/>
      <c r="SGC579" s="108"/>
      <c r="SGD579" s="108"/>
      <c r="SGE579" s="108"/>
      <c r="SGF579" s="108"/>
      <c r="SGG579" s="108"/>
      <c r="SGH579" s="108"/>
      <c r="SGI579" s="108"/>
      <c r="SGJ579" s="108"/>
      <c r="SGK579" s="108"/>
      <c r="SGL579" s="108"/>
      <c r="SGM579" s="108"/>
      <c r="SGN579" s="108"/>
      <c r="SGO579" s="108"/>
      <c r="SGP579" s="108"/>
      <c r="SGQ579" s="108"/>
      <c r="SGR579" s="108"/>
      <c r="SGS579" s="108"/>
      <c r="SGT579" s="108"/>
      <c r="SGU579" s="108"/>
      <c r="SGV579" s="108"/>
      <c r="SGW579" s="108"/>
      <c r="SGX579" s="108"/>
      <c r="SGY579" s="108"/>
      <c r="SGZ579" s="108"/>
      <c r="SHA579" s="108"/>
      <c r="SHB579" s="108"/>
      <c r="SHC579" s="108"/>
      <c r="SHD579" s="108"/>
      <c r="SHE579" s="108"/>
      <c r="SHF579" s="108"/>
      <c r="SHG579" s="108"/>
      <c r="SHH579" s="108"/>
      <c r="SHI579" s="108"/>
      <c r="SHJ579" s="108"/>
      <c r="SHK579" s="108"/>
      <c r="SHL579" s="108"/>
      <c r="SHM579" s="108"/>
      <c r="SHN579" s="108"/>
      <c r="SHO579" s="108"/>
      <c r="SHP579" s="108"/>
      <c r="SHQ579" s="108"/>
      <c r="SHR579" s="108"/>
      <c r="SHS579" s="108"/>
      <c r="SHT579" s="108"/>
      <c r="SHU579" s="108"/>
      <c r="SHV579" s="108"/>
      <c r="SHW579" s="108"/>
      <c r="SHX579" s="108"/>
      <c r="SHY579" s="108"/>
      <c r="SHZ579" s="108"/>
      <c r="SIA579" s="108"/>
      <c r="SIB579" s="108"/>
      <c r="SIC579" s="108"/>
      <c r="SID579" s="108"/>
      <c r="SIE579" s="108"/>
      <c r="SIF579" s="108"/>
      <c r="SIG579" s="108"/>
      <c r="SIH579" s="108"/>
      <c r="SII579" s="108"/>
      <c r="SIJ579" s="108"/>
      <c r="SIK579" s="108"/>
      <c r="SIL579" s="108"/>
      <c r="SIM579" s="108"/>
      <c r="SIN579" s="108"/>
      <c r="SIO579" s="108"/>
      <c r="SIP579" s="108"/>
      <c r="SIQ579" s="108"/>
      <c r="SIR579" s="108"/>
      <c r="SIS579" s="108"/>
      <c r="SIT579" s="108"/>
      <c r="SIU579" s="108"/>
      <c r="SIV579" s="108"/>
      <c r="SIW579" s="108"/>
      <c r="SIX579" s="108"/>
      <c r="SIY579" s="108"/>
      <c r="SIZ579" s="108"/>
      <c r="SJA579" s="108"/>
      <c r="SJB579" s="108"/>
      <c r="SJC579" s="108"/>
      <c r="SJD579" s="108"/>
      <c r="SJE579" s="108"/>
      <c r="SJF579" s="108"/>
      <c r="SJG579" s="108"/>
      <c r="SJH579" s="108"/>
      <c r="SJI579" s="108"/>
      <c r="SJJ579" s="108"/>
      <c r="SJK579" s="108"/>
      <c r="SJL579" s="108"/>
      <c r="SJM579" s="108"/>
      <c r="SJN579" s="108"/>
      <c r="SJO579" s="108"/>
      <c r="SJP579" s="108"/>
      <c r="SJQ579" s="108"/>
      <c r="SJR579" s="108"/>
      <c r="SJS579" s="108"/>
      <c r="SJT579" s="108"/>
      <c r="SJU579" s="108"/>
      <c r="SJV579" s="108"/>
      <c r="SJW579" s="108"/>
      <c r="SJX579" s="108"/>
      <c r="SJY579" s="108"/>
      <c r="SJZ579" s="108"/>
      <c r="SKA579" s="108"/>
      <c r="SKB579" s="108"/>
      <c r="SKC579" s="108"/>
      <c r="SKD579" s="108"/>
      <c r="SKE579" s="108"/>
      <c r="SKF579" s="108"/>
      <c r="SKG579" s="108"/>
      <c r="SKH579" s="108"/>
      <c r="SKI579" s="108"/>
      <c r="SKJ579" s="108"/>
      <c r="SKK579" s="108"/>
      <c r="SKL579" s="108"/>
      <c r="SKM579" s="108"/>
      <c r="SKN579" s="108"/>
      <c r="SKO579" s="108"/>
      <c r="SKP579" s="108"/>
      <c r="SKQ579" s="108"/>
      <c r="SKR579" s="108"/>
      <c r="SKS579" s="108"/>
      <c r="SKT579" s="108"/>
      <c r="SKU579" s="108"/>
      <c r="SKV579" s="108"/>
      <c r="SKW579" s="108"/>
      <c r="SKX579" s="108"/>
      <c r="SKY579" s="108"/>
      <c r="SKZ579" s="108"/>
      <c r="SLA579" s="108"/>
      <c r="SLB579" s="108"/>
      <c r="SLC579" s="108"/>
      <c r="SLD579" s="108"/>
      <c r="SLE579" s="108"/>
      <c r="SLF579" s="108"/>
      <c r="SLG579" s="108"/>
      <c r="SLH579" s="108"/>
      <c r="SLI579" s="108"/>
      <c r="SLJ579" s="108"/>
      <c r="SLK579" s="108"/>
      <c r="SLL579" s="108"/>
      <c r="SLM579" s="108"/>
      <c r="SLN579" s="108"/>
      <c r="SLO579" s="108"/>
      <c r="SLP579" s="108"/>
      <c r="SLQ579" s="108"/>
      <c r="SLR579" s="108"/>
      <c r="SLS579" s="108"/>
      <c r="SLT579" s="108"/>
      <c r="SLU579" s="108"/>
      <c r="SLV579" s="108"/>
      <c r="SLW579" s="108"/>
      <c r="SLX579" s="108"/>
      <c r="SLY579" s="108"/>
      <c r="SLZ579" s="108"/>
      <c r="SMA579" s="108"/>
      <c r="SMB579" s="108"/>
      <c r="SMC579" s="108"/>
      <c r="SMD579" s="108"/>
      <c r="SME579" s="108"/>
      <c r="SMF579" s="108"/>
      <c r="SMG579" s="108"/>
      <c r="SMH579" s="108"/>
      <c r="SMI579" s="108"/>
      <c r="SMJ579" s="108"/>
      <c r="SMK579" s="108"/>
      <c r="SML579" s="108"/>
      <c r="SMM579" s="108"/>
      <c r="SMN579" s="108"/>
      <c r="SMO579" s="108"/>
      <c r="SMP579" s="108"/>
      <c r="SMQ579" s="108"/>
      <c r="SMR579" s="108"/>
      <c r="SMS579" s="108"/>
      <c r="SMT579" s="108"/>
      <c r="SMU579" s="108"/>
      <c r="SMV579" s="108"/>
      <c r="SMW579" s="108"/>
      <c r="SMX579" s="108"/>
      <c r="SMY579" s="108"/>
      <c r="SMZ579" s="108"/>
      <c r="SNA579" s="108"/>
      <c r="SNB579" s="108"/>
      <c r="SNC579" s="108"/>
      <c r="SND579" s="108"/>
      <c r="SNE579" s="108"/>
      <c r="SNF579" s="108"/>
      <c r="SNG579" s="108"/>
      <c r="SNH579" s="108"/>
      <c r="SNI579" s="108"/>
      <c r="SNJ579" s="108"/>
      <c r="SNK579" s="108"/>
      <c r="SNL579" s="108"/>
      <c r="SNM579" s="108"/>
      <c r="SNN579" s="108"/>
      <c r="SNO579" s="108"/>
      <c r="SNP579" s="108"/>
      <c r="SNQ579" s="108"/>
      <c r="SNR579" s="108"/>
      <c r="SNS579" s="108"/>
      <c r="SNT579" s="108"/>
      <c r="SNU579" s="108"/>
      <c r="SNV579" s="108"/>
      <c r="SNW579" s="108"/>
      <c r="SNX579" s="108"/>
      <c r="SNY579" s="108"/>
      <c r="SNZ579" s="108"/>
      <c r="SOA579" s="108"/>
      <c r="SOB579" s="108"/>
      <c r="SOC579" s="108"/>
      <c r="SOD579" s="108"/>
      <c r="SOE579" s="108"/>
      <c r="SOF579" s="108"/>
      <c r="SOG579" s="108"/>
      <c r="SOH579" s="108"/>
      <c r="SOI579" s="108"/>
      <c r="SOJ579" s="108"/>
      <c r="SOK579" s="108"/>
      <c r="SOL579" s="108"/>
      <c r="SOM579" s="108"/>
      <c r="SON579" s="108"/>
      <c r="SOO579" s="108"/>
      <c r="SOP579" s="108"/>
      <c r="SOQ579" s="108"/>
      <c r="SOR579" s="108"/>
      <c r="SOS579" s="108"/>
      <c r="SOT579" s="108"/>
      <c r="SOU579" s="108"/>
      <c r="SOV579" s="108"/>
      <c r="SOW579" s="108"/>
      <c r="SOX579" s="108"/>
      <c r="SOY579" s="108"/>
      <c r="SOZ579" s="108"/>
      <c r="SPA579" s="108"/>
      <c r="SPB579" s="108"/>
      <c r="SPC579" s="108"/>
      <c r="SPD579" s="108"/>
      <c r="SPE579" s="108"/>
      <c r="SPF579" s="108"/>
      <c r="SPG579" s="108"/>
      <c r="SPH579" s="108"/>
      <c r="SPI579" s="108"/>
      <c r="SPJ579" s="108"/>
      <c r="SPK579" s="108"/>
      <c r="SPL579" s="108"/>
      <c r="SPM579" s="108"/>
      <c r="SPN579" s="108"/>
      <c r="SPO579" s="108"/>
      <c r="SPP579" s="108"/>
      <c r="SPQ579" s="108"/>
      <c r="SPR579" s="108"/>
      <c r="SPS579" s="108"/>
      <c r="SPT579" s="108"/>
      <c r="SPU579" s="108"/>
      <c r="SPV579" s="108"/>
      <c r="SPW579" s="108"/>
      <c r="SPX579" s="108"/>
      <c r="SPY579" s="108"/>
      <c r="SPZ579" s="108"/>
      <c r="SQA579" s="108"/>
      <c r="SQB579" s="108"/>
      <c r="SQC579" s="108"/>
      <c r="SQD579" s="108"/>
      <c r="SQE579" s="108"/>
      <c r="SQF579" s="108"/>
      <c r="SQG579" s="108"/>
      <c r="SQH579" s="108"/>
      <c r="SQI579" s="108"/>
      <c r="SQJ579" s="108"/>
      <c r="SQK579" s="108"/>
      <c r="SQL579" s="108"/>
      <c r="SQM579" s="108"/>
      <c r="SQN579" s="108"/>
      <c r="SQO579" s="108"/>
      <c r="SQP579" s="108"/>
      <c r="SQQ579" s="108"/>
      <c r="SQR579" s="108"/>
      <c r="SQS579" s="108"/>
      <c r="SQT579" s="108"/>
      <c r="SQU579" s="108"/>
      <c r="SQV579" s="108"/>
      <c r="SQW579" s="108"/>
      <c r="SQX579" s="108"/>
      <c r="SQY579" s="108"/>
      <c r="SQZ579" s="108"/>
      <c r="SRA579" s="108"/>
      <c r="SRB579" s="108"/>
      <c r="SRC579" s="108"/>
      <c r="SRD579" s="108"/>
      <c r="SRE579" s="108"/>
      <c r="SRF579" s="108"/>
      <c r="SRG579" s="108"/>
      <c r="SRH579" s="108"/>
      <c r="SRI579" s="108"/>
      <c r="SRJ579" s="108"/>
      <c r="SRK579" s="108"/>
      <c r="SRL579" s="108"/>
      <c r="SRM579" s="108"/>
      <c r="SRN579" s="108"/>
      <c r="SRO579" s="108"/>
      <c r="SRP579" s="108"/>
      <c r="SRQ579" s="108"/>
      <c r="SRR579" s="108"/>
      <c r="SRS579" s="108"/>
      <c r="SRT579" s="108"/>
      <c r="SRU579" s="108"/>
      <c r="SRV579" s="108"/>
      <c r="SRW579" s="108"/>
      <c r="SRX579" s="108"/>
      <c r="SRY579" s="108"/>
      <c r="SRZ579" s="108"/>
      <c r="SSA579" s="108"/>
      <c r="SSB579" s="108"/>
      <c r="SSC579" s="108"/>
      <c r="SSD579" s="108"/>
      <c r="SSE579" s="108"/>
      <c r="SSF579" s="108"/>
      <c r="SSG579" s="108"/>
      <c r="SSH579" s="108"/>
      <c r="SSI579" s="108"/>
      <c r="SSJ579" s="108"/>
      <c r="SSK579" s="108"/>
      <c r="SSL579" s="108"/>
      <c r="SSM579" s="108"/>
      <c r="SSN579" s="108"/>
      <c r="SSO579" s="108"/>
      <c r="SSP579" s="108"/>
      <c r="SSQ579" s="108"/>
      <c r="SSR579" s="108"/>
      <c r="SSS579" s="108"/>
      <c r="SST579" s="108"/>
      <c r="SSU579" s="108"/>
      <c r="SSV579" s="108"/>
      <c r="SSW579" s="108"/>
      <c r="SSX579" s="108"/>
      <c r="SSY579" s="108"/>
      <c r="SSZ579" s="108"/>
      <c r="STA579" s="108"/>
      <c r="STB579" s="108"/>
      <c r="STC579" s="108"/>
      <c r="STD579" s="108"/>
      <c r="STE579" s="108"/>
      <c r="STF579" s="108"/>
      <c r="STG579" s="108"/>
      <c r="STH579" s="108"/>
      <c r="STI579" s="108"/>
      <c r="STJ579" s="108"/>
      <c r="STK579" s="108"/>
      <c r="STL579" s="108"/>
      <c r="STM579" s="108"/>
      <c r="STN579" s="108"/>
      <c r="STO579" s="108"/>
      <c r="STP579" s="108"/>
      <c r="STQ579" s="108"/>
      <c r="STR579" s="108"/>
      <c r="STS579" s="108"/>
      <c r="STT579" s="108"/>
      <c r="STU579" s="108"/>
      <c r="STV579" s="108"/>
      <c r="STW579" s="108"/>
      <c r="STX579" s="108"/>
      <c r="STY579" s="108"/>
      <c r="STZ579" s="108"/>
      <c r="SUA579" s="108"/>
      <c r="SUB579" s="108"/>
      <c r="SUC579" s="108"/>
      <c r="SUD579" s="108"/>
      <c r="SUE579" s="108"/>
      <c r="SUF579" s="108"/>
      <c r="SUG579" s="108"/>
      <c r="SUH579" s="108"/>
      <c r="SUI579" s="108"/>
      <c r="SUJ579" s="108"/>
      <c r="SUK579" s="108"/>
      <c r="SUL579" s="108"/>
      <c r="SUM579" s="108"/>
      <c r="SUN579" s="108"/>
      <c r="SUO579" s="108"/>
      <c r="SUP579" s="108"/>
      <c r="SUQ579" s="108"/>
      <c r="SUR579" s="108"/>
      <c r="SUS579" s="108"/>
      <c r="SUT579" s="108"/>
      <c r="SUU579" s="108"/>
      <c r="SUV579" s="108"/>
      <c r="SUW579" s="108"/>
      <c r="SUX579" s="108"/>
      <c r="SUY579" s="108"/>
      <c r="SUZ579" s="108"/>
      <c r="SVA579" s="108"/>
      <c r="SVB579" s="108"/>
      <c r="SVC579" s="108"/>
      <c r="SVD579" s="108"/>
      <c r="SVE579" s="108"/>
      <c r="SVF579" s="108"/>
      <c r="SVG579" s="108"/>
      <c r="SVH579" s="108"/>
      <c r="SVI579" s="108"/>
      <c r="SVJ579" s="108"/>
      <c r="SVK579" s="108"/>
      <c r="SVL579" s="108"/>
      <c r="SVM579" s="108"/>
      <c r="SVN579" s="108"/>
      <c r="SVO579" s="108"/>
      <c r="SVP579" s="108"/>
      <c r="SVQ579" s="108"/>
      <c r="SVR579" s="108"/>
      <c r="SVS579" s="108"/>
      <c r="SVT579" s="108"/>
      <c r="SVU579" s="108"/>
      <c r="SVV579" s="108"/>
      <c r="SVW579" s="108"/>
      <c r="SVX579" s="108"/>
      <c r="SVY579" s="108"/>
      <c r="SVZ579" s="108"/>
      <c r="SWA579" s="108"/>
      <c r="SWB579" s="108"/>
      <c r="SWC579" s="108"/>
      <c r="SWD579" s="108"/>
      <c r="SWE579" s="108"/>
      <c r="SWF579" s="108"/>
      <c r="SWG579" s="108"/>
      <c r="SWH579" s="108"/>
      <c r="SWI579" s="108"/>
      <c r="SWJ579" s="108"/>
      <c r="SWK579" s="108"/>
      <c r="SWL579" s="108"/>
      <c r="SWM579" s="108"/>
      <c r="SWN579" s="108"/>
      <c r="SWO579" s="108"/>
      <c r="SWP579" s="108"/>
      <c r="SWQ579" s="108"/>
      <c r="SWR579" s="108"/>
      <c r="SWS579" s="108"/>
      <c r="SWT579" s="108"/>
      <c r="SWU579" s="108"/>
      <c r="SWV579" s="108"/>
      <c r="SWW579" s="108"/>
      <c r="SWX579" s="108"/>
      <c r="SWY579" s="108"/>
      <c r="SWZ579" s="108"/>
      <c r="SXA579" s="108"/>
      <c r="SXB579" s="108"/>
      <c r="SXC579" s="108"/>
      <c r="SXD579" s="108"/>
      <c r="SXE579" s="108"/>
      <c r="SXF579" s="108"/>
      <c r="SXG579" s="108"/>
      <c r="SXH579" s="108"/>
      <c r="SXI579" s="108"/>
      <c r="SXJ579" s="108"/>
      <c r="SXK579" s="108"/>
      <c r="SXL579" s="108"/>
      <c r="SXM579" s="108"/>
      <c r="SXN579" s="108"/>
      <c r="SXO579" s="108"/>
      <c r="SXP579" s="108"/>
      <c r="SXQ579" s="108"/>
      <c r="SXR579" s="108"/>
      <c r="SXS579" s="108"/>
      <c r="SXT579" s="108"/>
      <c r="SXU579" s="108"/>
      <c r="SXV579" s="108"/>
      <c r="SXW579" s="108"/>
      <c r="SXX579" s="108"/>
      <c r="SXY579" s="108"/>
      <c r="SXZ579" s="108"/>
      <c r="SYA579" s="108"/>
      <c r="SYB579" s="108"/>
      <c r="SYC579" s="108"/>
      <c r="SYD579" s="108"/>
      <c r="SYE579" s="108"/>
      <c r="SYF579" s="108"/>
      <c r="SYG579" s="108"/>
      <c r="SYH579" s="108"/>
      <c r="SYI579" s="108"/>
      <c r="SYJ579" s="108"/>
      <c r="SYK579" s="108"/>
      <c r="SYL579" s="108"/>
      <c r="SYM579" s="108"/>
      <c r="SYN579" s="108"/>
      <c r="SYO579" s="108"/>
      <c r="SYP579" s="108"/>
      <c r="SYQ579" s="108"/>
      <c r="SYR579" s="108"/>
      <c r="SYS579" s="108"/>
      <c r="SYT579" s="108"/>
      <c r="SYU579" s="108"/>
      <c r="SYV579" s="108"/>
      <c r="SYW579" s="108"/>
      <c r="SYX579" s="108"/>
      <c r="SYY579" s="108"/>
      <c r="SYZ579" s="108"/>
      <c r="SZA579" s="108"/>
      <c r="SZB579" s="108"/>
      <c r="SZC579" s="108"/>
      <c r="SZD579" s="108"/>
      <c r="SZE579" s="108"/>
      <c r="SZF579" s="108"/>
      <c r="SZG579" s="108"/>
      <c r="SZH579" s="108"/>
      <c r="SZI579" s="108"/>
      <c r="SZJ579" s="108"/>
      <c r="SZK579" s="108"/>
      <c r="SZL579" s="108"/>
      <c r="SZM579" s="108"/>
      <c r="SZN579" s="108"/>
      <c r="SZO579" s="108"/>
      <c r="SZP579" s="108"/>
      <c r="SZQ579" s="108"/>
      <c r="SZR579" s="108"/>
      <c r="SZS579" s="108"/>
      <c r="SZT579" s="108"/>
      <c r="SZU579" s="108"/>
      <c r="SZV579" s="108"/>
      <c r="SZW579" s="108"/>
      <c r="SZX579" s="108"/>
      <c r="SZY579" s="108"/>
      <c r="SZZ579" s="108"/>
      <c r="TAA579" s="108"/>
      <c r="TAB579" s="108"/>
      <c r="TAC579" s="108"/>
      <c r="TAD579" s="108"/>
      <c r="TAE579" s="108"/>
      <c r="TAF579" s="108"/>
      <c r="TAG579" s="108"/>
      <c r="TAH579" s="108"/>
      <c r="TAI579" s="108"/>
      <c r="TAJ579" s="108"/>
      <c r="TAK579" s="108"/>
      <c r="TAL579" s="108"/>
      <c r="TAM579" s="108"/>
      <c r="TAN579" s="108"/>
      <c r="TAO579" s="108"/>
      <c r="TAP579" s="108"/>
      <c r="TAQ579" s="108"/>
      <c r="TAR579" s="108"/>
      <c r="TAS579" s="108"/>
      <c r="TAT579" s="108"/>
      <c r="TAU579" s="108"/>
      <c r="TAV579" s="108"/>
      <c r="TAW579" s="108"/>
      <c r="TAX579" s="108"/>
      <c r="TAY579" s="108"/>
      <c r="TAZ579" s="108"/>
      <c r="TBA579" s="108"/>
      <c r="TBB579" s="108"/>
      <c r="TBC579" s="108"/>
      <c r="TBD579" s="108"/>
      <c r="TBE579" s="108"/>
      <c r="TBF579" s="108"/>
      <c r="TBG579" s="108"/>
      <c r="TBH579" s="108"/>
      <c r="TBI579" s="108"/>
      <c r="TBJ579" s="108"/>
      <c r="TBK579" s="108"/>
      <c r="TBL579" s="108"/>
      <c r="TBM579" s="108"/>
      <c r="TBN579" s="108"/>
      <c r="TBO579" s="108"/>
      <c r="TBP579" s="108"/>
      <c r="TBQ579" s="108"/>
      <c r="TBR579" s="108"/>
      <c r="TBS579" s="108"/>
      <c r="TBT579" s="108"/>
      <c r="TBU579" s="108"/>
      <c r="TBV579" s="108"/>
      <c r="TBW579" s="108"/>
      <c r="TBX579" s="108"/>
      <c r="TBY579" s="108"/>
      <c r="TBZ579" s="108"/>
      <c r="TCA579" s="108"/>
      <c r="TCB579" s="108"/>
      <c r="TCC579" s="108"/>
      <c r="TCD579" s="108"/>
      <c r="TCE579" s="108"/>
      <c r="TCF579" s="108"/>
      <c r="TCG579" s="108"/>
      <c r="TCH579" s="108"/>
      <c r="TCI579" s="108"/>
      <c r="TCJ579" s="108"/>
      <c r="TCK579" s="108"/>
      <c r="TCL579" s="108"/>
      <c r="TCM579" s="108"/>
      <c r="TCN579" s="108"/>
      <c r="TCO579" s="108"/>
      <c r="TCP579" s="108"/>
      <c r="TCQ579" s="108"/>
      <c r="TCR579" s="108"/>
      <c r="TCS579" s="108"/>
      <c r="TCT579" s="108"/>
      <c r="TCU579" s="108"/>
      <c r="TCV579" s="108"/>
      <c r="TCW579" s="108"/>
      <c r="TCX579" s="108"/>
      <c r="TCY579" s="108"/>
      <c r="TCZ579" s="108"/>
      <c r="TDA579" s="108"/>
      <c r="TDB579" s="108"/>
      <c r="TDC579" s="108"/>
      <c r="TDD579" s="108"/>
      <c r="TDE579" s="108"/>
      <c r="TDF579" s="108"/>
      <c r="TDG579" s="108"/>
      <c r="TDH579" s="108"/>
      <c r="TDI579" s="108"/>
      <c r="TDJ579" s="108"/>
      <c r="TDK579" s="108"/>
      <c r="TDL579" s="108"/>
      <c r="TDM579" s="108"/>
      <c r="TDN579" s="108"/>
      <c r="TDO579" s="108"/>
      <c r="TDP579" s="108"/>
      <c r="TDQ579" s="108"/>
      <c r="TDR579" s="108"/>
      <c r="TDS579" s="108"/>
      <c r="TDT579" s="108"/>
      <c r="TDU579" s="108"/>
      <c r="TDV579" s="108"/>
      <c r="TDW579" s="108"/>
      <c r="TDX579" s="108"/>
      <c r="TDY579" s="108"/>
      <c r="TDZ579" s="108"/>
      <c r="TEA579" s="108"/>
      <c r="TEB579" s="108"/>
      <c r="TEC579" s="108"/>
      <c r="TED579" s="108"/>
      <c r="TEE579" s="108"/>
      <c r="TEF579" s="108"/>
      <c r="TEG579" s="108"/>
      <c r="TEH579" s="108"/>
      <c r="TEI579" s="108"/>
      <c r="TEJ579" s="108"/>
      <c r="TEK579" s="108"/>
      <c r="TEL579" s="108"/>
      <c r="TEM579" s="108"/>
      <c r="TEN579" s="108"/>
      <c r="TEO579" s="108"/>
      <c r="TEP579" s="108"/>
      <c r="TEQ579" s="108"/>
      <c r="TER579" s="108"/>
      <c r="TES579" s="108"/>
      <c r="TET579" s="108"/>
      <c r="TEU579" s="108"/>
      <c r="TEV579" s="108"/>
      <c r="TEW579" s="108"/>
      <c r="TEX579" s="108"/>
      <c r="TEY579" s="108"/>
      <c r="TEZ579" s="108"/>
      <c r="TFA579" s="108"/>
      <c r="TFB579" s="108"/>
      <c r="TFC579" s="108"/>
      <c r="TFD579" s="108"/>
      <c r="TFE579" s="108"/>
      <c r="TFF579" s="108"/>
      <c r="TFG579" s="108"/>
      <c r="TFH579" s="108"/>
      <c r="TFI579" s="108"/>
      <c r="TFJ579" s="108"/>
      <c r="TFK579" s="108"/>
      <c r="TFL579" s="108"/>
      <c r="TFM579" s="108"/>
      <c r="TFN579" s="108"/>
      <c r="TFO579" s="108"/>
      <c r="TFP579" s="108"/>
      <c r="TFQ579" s="108"/>
      <c r="TFR579" s="108"/>
      <c r="TFS579" s="108"/>
      <c r="TFT579" s="108"/>
      <c r="TFU579" s="108"/>
      <c r="TFV579" s="108"/>
      <c r="TFW579" s="108"/>
      <c r="TFX579" s="108"/>
      <c r="TFY579" s="108"/>
      <c r="TFZ579" s="108"/>
      <c r="TGA579" s="108"/>
      <c r="TGB579" s="108"/>
      <c r="TGC579" s="108"/>
      <c r="TGD579" s="108"/>
      <c r="TGE579" s="108"/>
      <c r="TGF579" s="108"/>
      <c r="TGG579" s="108"/>
      <c r="TGH579" s="108"/>
      <c r="TGI579" s="108"/>
      <c r="TGJ579" s="108"/>
      <c r="TGK579" s="108"/>
      <c r="TGL579" s="108"/>
      <c r="TGM579" s="108"/>
      <c r="TGN579" s="108"/>
      <c r="TGO579" s="108"/>
      <c r="TGP579" s="108"/>
      <c r="TGQ579" s="108"/>
      <c r="TGR579" s="108"/>
      <c r="TGS579" s="108"/>
      <c r="TGT579" s="108"/>
      <c r="TGU579" s="108"/>
      <c r="TGV579" s="108"/>
      <c r="TGW579" s="108"/>
      <c r="TGX579" s="108"/>
      <c r="TGY579" s="108"/>
      <c r="TGZ579" s="108"/>
      <c r="THA579" s="108"/>
      <c r="THB579" s="108"/>
      <c r="THC579" s="108"/>
      <c r="THD579" s="108"/>
      <c r="THE579" s="108"/>
      <c r="THF579" s="108"/>
      <c r="THG579" s="108"/>
      <c r="THH579" s="108"/>
      <c r="THI579" s="108"/>
      <c r="THJ579" s="108"/>
      <c r="THK579" s="108"/>
      <c r="THL579" s="108"/>
      <c r="THM579" s="108"/>
      <c r="THN579" s="108"/>
      <c r="THO579" s="108"/>
      <c r="THP579" s="108"/>
      <c r="THQ579" s="108"/>
      <c r="THR579" s="108"/>
      <c r="THS579" s="108"/>
      <c r="THT579" s="108"/>
      <c r="THU579" s="108"/>
      <c r="THV579" s="108"/>
      <c r="THW579" s="108"/>
      <c r="THX579" s="108"/>
      <c r="THY579" s="108"/>
      <c r="THZ579" s="108"/>
      <c r="TIA579" s="108"/>
      <c r="TIB579" s="108"/>
      <c r="TIC579" s="108"/>
      <c r="TID579" s="108"/>
      <c r="TIE579" s="108"/>
      <c r="TIF579" s="108"/>
      <c r="TIG579" s="108"/>
      <c r="TIH579" s="108"/>
      <c r="TII579" s="108"/>
      <c r="TIJ579" s="108"/>
      <c r="TIK579" s="108"/>
      <c r="TIL579" s="108"/>
      <c r="TIM579" s="108"/>
      <c r="TIN579" s="108"/>
      <c r="TIO579" s="108"/>
      <c r="TIP579" s="108"/>
      <c r="TIQ579" s="108"/>
      <c r="TIR579" s="108"/>
      <c r="TIS579" s="108"/>
      <c r="TIT579" s="108"/>
      <c r="TIU579" s="108"/>
      <c r="TIV579" s="108"/>
      <c r="TIW579" s="108"/>
      <c r="TIX579" s="108"/>
      <c r="TIY579" s="108"/>
      <c r="TIZ579" s="108"/>
      <c r="TJA579" s="108"/>
      <c r="TJB579" s="108"/>
      <c r="TJC579" s="108"/>
      <c r="TJD579" s="108"/>
      <c r="TJE579" s="108"/>
      <c r="TJF579" s="108"/>
      <c r="TJG579" s="108"/>
      <c r="TJH579" s="108"/>
      <c r="TJI579" s="108"/>
      <c r="TJJ579" s="108"/>
      <c r="TJK579" s="108"/>
      <c r="TJL579" s="108"/>
      <c r="TJM579" s="108"/>
      <c r="TJN579" s="108"/>
      <c r="TJO579" s="108"/>
      <c r="TJP579" s="108"/>
      <c r="TJQ579" s="108"/>
      <c r="TJR579" s="108"/>
      <c r="TJS579" s="108"/>
      <c r="TJT579" s="108"/>
      <c r="TJU579" s="108"/>
      <c r="TJV579" s="108"/>
      <c r="TJW579" s="108"/>
      <c r="TJX579" s="108"/>
      <c r="TJY579" s="108"/>
      <c r="TJZ579" s="108"/>
      <c r="TKA579" s="108"/>
      <c r="TKB579" s="108"/>
      <c r="TKC579" s="108"/>
      <c r="TKD579" s="108"/>
      <c r="TKE579" s="108"/>
      <c r="TKF579" s="108"/>
      <c r="TKG579" s="108"/>
      <c r="TKH579" s="108"/>
      <c r="TKI579" s="108"/>
      <c r="TKJ579" s="108"/>
      <c r="TKK579" s="108"/>
      <c r="TKL579" s="108"/>
      <c r="TKM579" s="108"/>
      <c r="TKN579" s="108"/>
      <c r="TKO579" s="108"/>
      <c r="TKP579" s="108"/>
      <c r="TKQ579" s="108"/>
      <c r="TKR579" s="108"/>
      <c r="TKS579" s="108"/>
      <c r="TKT579" s="108"/>
      <c r="TKU579" s="108"/>
      <c r="TKV579" s="108"/>
      <c r="TKW579" s="108"/>
      <c r="TKX579" s="108"/>
      <c r="TKY579" s="108"/>
      <c r="TKZ579" s="108"/>
      <c r="TLA579" s="108"/>
      <c r="TLB579" s="108"/>
      <c r="TLC579" s="108"/>
      <c r="TLD579" s="108"/>
      <c r="TLE579" s="108"/>
      <c r="TLF579" s="108"/>
      <c r="TLG579" s="108"/>
      <c r="TLH579" s="108"/>
      <c r="TLI579" s="108"/>
      <c r="TLJ579" s="108"/>
      <c r="TLK579" s="108"/>
      <c r="TLL579" s="108"/>
      <c r="TLM579" s="108"/>
      <c r="TLN579" s="108"/>
      <c r="TLO579" s="108"/>
      <c r="TLP579" s="108"/>
      <c r="TLQ579" s="108"/>
      <c r="TLR579" s="108"/>
      <c r="TLS579" s="108"/>
      <c r="TLT579" s="108"/>
      <c r="TLU579" s="108"/>
      <c r="TLV579" s="108"/>
      <c r="TLW579" s="108"/>
      <c r="TLX579" s="108"/>
      <c r="TLY579" s="108"/>
      <c r="TLZ579" s="108"/>
      <c r="TMA579" s="108"/>
      <c r="TMB579" s="108"/>
      <c r="TMC579" s="108"/>
      <c r="TMD579" s="108"/>
      <c r="TME579" s="108"/>
      <c r="TMF579" s="108"/>
      <c r="TMG579" s="108"/>
      <c r="TMH579" s="108"/>
      <c r="TMI579" s="108"/>
      <c r="TMJ579" s="108"/>
      <c r="TMK579" s="108"/>
      <c r="TML579" s="108"/>
      <c r="TMM579" s="108"/>
      <c r="TMN579" s="108"/>
      <c r="TMO579" s="108"/>
      <c r="TMP579" s="108"/>
      <c r="TMQ579" s="108"/>
      <c r="TMR579" s="108"/>
      <c r="TMS579" s="108"/>
      <c r="TMT579" s="108"/>
      <c r="TMU579" s="108"/>
      <c r="TMV579" s="108"/>
      <c r="TMW579" s="108"/>
      <c r="TMX579" s="108"/>
      <c r="TMY579" s="108"/>
      <c r="TMZ579" s="108"/>
      <c r="TNA579" s="108"/>
      <c r="TNB579" s="108"/>
      <c r="TNC579" s="108"/>
      <c r="TND579" s="108"/>
      <c r="TNE579" s="108"/>
      <c r="TNF579" s="108"/>
      <c r="TNG579" s="108"/>
      <c r="TNH579" s="108"/>
      <c r="TNI579" s="108"/>
      <c r="TNJ579" s="108"/>
      <c r="TNK579" s="108"/>
      <c r="TNL579" s="108"/>
      <c r="TNM579" s="108"/>
      <c r="TNN579" s="108"/>
      <c r="TNO579" s="108"/>
      <c r="TNP579" s="108"/>
      <c r="TNQ579" s="108"/>
      <c r="TNR579" s="108"/>
      <c r="TNS579" s="108"/>
      <c r="TNT579" s="108"/>
      <c r="TNU579" s="108"/>
      <c r="TNV579" s="108"/>
      <c r="TNW579" s="108"/>
      <c r="TNX579" s="108"/>
      <c r="TNY579" s="108"/>
      <c r="TNZ579" s="108"/>
      <c r="TOA579" s="108"/>
      <c r="TOB579" s="108"/>
      <c r="TOC579" s="108"/>
      <c r="TOD579" s="108"/>
      <c r="TOE579" s="108"/>
      <c r="TOF579" s="108"/>
      <c r="TOG579" s="108"/>
      <c r="TOH579" s="108"/>
      <c r="TOI579" s="108"/>
      <c r="TOJ579" s="108"/>
      <c r="TOK579" s="108"/>
      <c r="TOL579" s="108"/>
      <c r="TOM579" s="108"/>
      <c r="TON579" s="108"/>
      <c r="TOO579" s="108"/>
      <c r="TOP579" s="108"/>
      <c r="TOQ579" s="108"/>
      <c r="TOR579" s="108"/>
      <c r="TOS579" s="108"/>
      <c r="TOT579" s="108"/>
      <c r="TOU579" s="108"/>
      <c r="TOV579" s="108"/>
      <c r="TOW579" s="108"/>
      <c r="TOX579" s="108"/>
      <c r="TOY579" s="108"/>
      <c r="TOZ579" s="108"/>
      <c r="TPA579" s="108"/>
      <c r="TPB579" s="108"/>
      <c r="TPC579" s="108"/>
      <c r="TPD579" s="108"/>
      <c r="TPE579" s="108"/>
      <c r="TPF579" s="108"/>
      <c r="TPG579" s="108"/>
      <c r="TPH579" s="108"/>
      <c r="TPI579" s="108"/>
      <c r="TPJ579" s="108"/>
      <c r="TPK579" s="108"/>
      <c r="TPL579" s="108"/>
      <c r="TPM579" s="108"/>
      <c r="TPN579" s="108"/>
      <c r="TPO579" s="108"/>
      <c r="TPP579" s="108"/>
      <c r="TPQ579" s="108"/>
      <c r="TPR579" s="108"/>
      <c r="TPS579" s="108"/>
      <c r="TPT579" s="108"/>
      <c r="TPU579" s="108"/>
      <c r="TPV579" s="108"/>
      <c r="TPW579" s="108"/>
      <c r="TPX579" s="108"/>
      <c r="TPY579" s="108"/>
      <c r="TPZ579" s="108"/>
      <c r="TQA579" s="108"/>
      <c r="TQB579" s="108"/>
      <c r="TQC579" s="108"/>
      <c r="TQD579" s="108"/>
      <c r="TQE579" s="108"/>
      <c r="TQF579" s="108"/>
      <c r="TQG579" s="108"/>
      <c r="TQH579" s="108"/>
      <c r="TQI579" s="108"/>
      <c r="TQJ579" s="108"/>
      <c r="TQK579" s="108"/>
      <c r="TQL579" s="108"/>
      <c r="TQM579" s="108"/>
      <c r="TQN579" s="108"/>
      <c r="TQO579" s="108"/>
      <c r="TQP579" s="108"/>
      <c r="TQQ579" s="108"/>
      <c r="TQR579" s="108"/>
      <c r="TQS579" s="108"/>
      <c r="TQT579" s="108"/>
      <c r="TQU579" s="108"/>
      <c r="TQV579" s="108"/>
      <c r="TQW579" s="108"/>
      <c r="TQX579" s="108"/>
      <c r="TQY579" s="108"/>
      <c r="TQZ579" s="108"/>
      <c r="TRA579" s="108"/>
      <c r="TRB579" s="108"/>
      <c r="TRC579" s="108"/>
      <c r="TRD579" s="108"/>
      <c r="TRE579" s="108"/>
      <c r="TRF579" s="108"/>
      <c r="TRG579" s="108"/>
      <c r="TRH579" s="108"/>
      <c r="TRI579" s="108"/>
      <c r="TRJ579" s="108"/>
      <c r="TRK579" s="108"/>
      <c r="TRL579" s="108"/>
      <c r="TRM579" s="108"/>
      <c r="TRN579" s="108"/>
      <c r="TRO579" s="108"/>
      <c r="TRP579" s="108"/>
      <c r="TRQ579" s="108"/>
      <c r="TRR579" s="108"/>
      <c r="TRS579" s="108"/>
      <c r="TRT579" s="108"/>
      <c r="TRU579" s="108"/>
      <c r="TRV579" s="108"/>
      <c r="TRW579" s="108"/>
      <c r="TRX579" s="108"/>
      <c r="TRY579" s="108"/>
      <c r="TRZ579" s="108"/>
      <c r="TSA579" s="108"/>
      <c r="TSB579" s="108"/>
      <c r="TSC579" s="108"/>
      <c r="TSD579" s="108"/>
      <c r="TSE579" s="108"/>
      <c r="TSF579" s="108"/>
      <c r="TSG579" s="108"/>
      <c r="TSH579" s="108"/>
      <c r="TSI579" s="108"/>
      <c r="TSJ579" s="108"/>
      <c r="TSK579" s="108"/>
      <c r="TSL579" s="108"/>
      <c r="TSM579" s="108"/>
      <c r="TSN579" s="108"/>
      <c r="TSO579" s="108"/>
      <c r="TSP579" s="108"/>
      <c r="TSQ579" s="108"/>
      <c r="TSR579" s="108"/>
      <c r="TSS579" s="108"/>
      <c r="TST579" s="108"/>
      <c r="TSU579" s="108"/>
      <c r="TSV579" s="108"/>
      <c r="TSW579" s="108"/>
      <c r="TSX579" s="108"/>
      <c r="TSY579" s="108"/>
      <c r="TSZ579" s="108"/>
      <c r="TTA579" s="108"/>
      <c r="TTB579" s="108"/>
      <c r="TTC579" s="108"/>
      <c r="TTD579" s="108"/>
      <c r="TTE579" s="108"/>
      <c r="TTF579" s="108"/>
      <c r="TTG579" s="108"/>
      <c r="TTH579" s="108"/>
      <c r="TTI579" s="108"/>
      <c r="TTJ579" s="108"/>
      <c r="TTK579" s="108"/>
      <c r="TTL579" s="108"/>
      <c r="TTM579" s="108"/>
      <c r="TTN579" s="108"/>
      <c r="TTO579" s="108"/>
      <c r="TTP579" s="108"/>
      <c r="TTQ579" s="108"/>
      <c r="TTR579" s="108"/>
      <c r="TTS579" s="108"/>
      <c r="TTT579" s="108"/>
      <c r="TTU579" s="108"/>
      <c r="TTV579" s="108"/>
      <c r="TTW579" s="108"/>
      <c r="TTX579" s="108"/>
      <c r="TTY579" s="108"/>
      <c r="TTZ579" s="108"/>
      <c r="TUA579" s="108"/>
      <c r="TUB579" s="108"/>
      <c r="TUC579" s="108"/>
      <c r="TUD579" s="108"/>
      <c r="TUE579" s="108"/>
      <c r="TUF579" s="108"/>
      <c r="TUG579" s="108"/>
      <c r="TUH579" s="108"/>
      <c r="TUI579" s="108"/>
      <c r="TUJ579" s="108"/>
      <c r="TUK579" s="108"/>
      <c r="TUL579" s="108"/>
      <c r="TUM579" s="108"/>
      <c r="TUN579" s="108"/>
      <c r="TUO579" s="108"/>
      <c r="TUP579" s="108"/>
      <c r="TUQ579" s="108"/>
      <c r="TUR579" s="108"/>
      <c r="TUS579" s="108"/>
      <c r="TUT579" s="108"/>
      <c r="TUU579" s="108"/>
      <c r="TUV579" s="108"/>
      <c r="TUW579" s="108"/>
      <c r="TUX579" s="108"/>
      <c r="TUY579" s="108"/>
      <c r="TUZ579" s="108"/>
      <c r="TVA579" s="108"/>
      <c r="TVB579" s="108"/>
      <c r="TVC579" s="108"/>
      <c r="TVD579" s="108"/>
      <c r="TVE579" s="108"/>
      <c r="TVF579" s="108"/>
      <c r="TVG579" s="108"/>
      <c r="TVH579" s="108"/>
      <c r="TVI579" s="108"/>
      <c r="TVJ579" s="108"/>
      <c r="TVK579" s="108"/>
      <c r="TVL579" s="108"/>
      <c r="TVM579" s="108"/>
      <c r="TVN579" s="108"/>
      <c r="TVO579" s="108"/>
      <c r="TVP579" s="108"/>
      <c r="TVQ579" s="108"/>
      <c r="TVR579" s="108"/>
      <c r="TVS579" s="108"/>
      <c r="TVT579" s="108"/>
      <c r="TVU579" s="108"/>
      <c r="TVV579" s="108"/>
      <c r="TVW579" s="108"/>
      <c r="TVX579" s="108"/>
      <c r="TVY579" s="108"/>
      <c r="TVZ579" s="108"/>
      <c r="TWA579" s="108"/>
      <c r="TWB579" s="108"/>
      <c r="TWC579" s="108"/>
      <c r="TWD579" s="108"/>
      <c r="TWE579" s="108"/>
      <c r="TWF579" s="108"/>
      <c r="TWG579" s="108"/>
      <c r="TWH579" s="108"/>
      <c r="TWI579" s="108"/>
      <c r="TWJ579" s="108"/>
      <c r="TWK579" s="108"/>
      <c r="TWL579" s="108"/>
      <c r="TWM579" s="108"/>
      <c r="TWN579" s="108"/>
      <c r="TWO579" s="108"/>
      <c r="TWP579" s="108"/>
      <c r="TWQ579" s="108"/>
      <c r="TWR579" s="108"/>
      <c r="TWS579" s="108"/>
      <c r="TWT579" s="108"/>
      <c r="TWU579" s="108"/>
      <c r="TWV579" s="108"/>
      <c r="TWW579" s="108"/>
      <c r="TWX579" s="108"/>
      <c r="TWY579" s="108"/>
      <c r="TWZ579" s="108"/>
      <c r="TXA579" s="108"/>
      <c r="TXB579" s="108"/>
      <c r="TXC579" s="108"/>
      <c r="TXD579" s="108"/>
      <c r="TXE579" s="108"/>
      <c r="TXF579" s="108"/>
      <c r="TXG579" s="108"/>
      <c r="TXH579" s="108"/>
      <c r="TXI579" s="108"/>
      <c r="TXJ579" s="108"/>
      <c r="TXK579" s="108"/>
      <c r="TXL579" s="108"/>
      <c r="TXM579" s="108"/>
      <c r="TXN579" s="108"/>
      <c r="TXO579" s="108"/>
      <c r="TXP579" s="108"/>
      <c r="TXQ579" s="108"/>
      <c r="TXR579" s="108"/>
      <c r="TXS579" s="108"/>
      <c r="TXT579" s="108"/>
      <c r="TXU579" s="108"/>
      <c r="TXV579" s="108"/>
      <c r="TXW579" s="108"/>
      <c r="TXX579" s="108"/>
      <c r="TXY579" s="108"/>
      <c r="TXZ579" s="108"/>
      <c r="TYA579" s="108"/>
      <c r="TYB579" s="108"/>
      <c r="TYC579" s="108"/>
      <c r="TYD579" s="108"/>
      <c r="TYE579" s="108"/>
      <c r="TYF579" s="108"/>
      <c r="TYG579" s="108"/>
      <c r="TYH579" s="108"/>
      <c r="TYI579" s="108"/>
      <c r="TYJ579" s="108"/>
      <c r="TYK579" s="108"/>
      <c r="TYL579" s="108"/>
      <c r="TYM579" s="108"/>
      <c r="TYN579" s="108"/>
      <c r="TYO579" s="108"/>
      <c r="TYP579" s="108"/>
      <c r="TYQ579" s="108"/>
      <c r="TYR579" s="108"/>
      <c r="TYS579" s="108"/>
      <c r="TYT579" s="108"/>
      <c r="TYU579" s="108"/>
      <c r="TYV579" s="108"/>
      <c r="TYW579" s="108"/>
      <c r="TYX579" s="108"/>
      <c r="TYY579" s="108"/>
      <c r="TYZ579" s="108"/>
      <c r="TZA579" s="108"/>
      <c r="TZB579" s="108"/>
      <c r="TZC579" s="108"/>
      <c r="TZD579" s="108"/>
      <c r="TZE579" s="108"/>
      <c r="TZF579" s="108"/>
      <c r="TZG579" s="108"/>
      <c r="TZH579" s="108"/>
      <c r="TZI579" s="108"/>
      <c r="TZJ579" s="108"/>
      <c r="TZK579" s="108"/>
      <c r="TZL579" s="108"/>
      <c r="TZM579" s="108"/>
      <c r="TZN579" s="108"/>
      <c r="TZO579" s="108"/>
      <c r="TZP579" s="108"/>
      <c r="TZQ579" s="108"/>
      <c r="TZR579" s="108"/>
      <c r="TZS579" s="108"/>
      <c r="TZT579" s="108"/>
      <c r="TZU579" s="108"/>
      <c r="TZV579" s="108"/>
      <c r="TZW579" s="108"/>
      <c r="TZX579" s="108"/>
      <c r="TZY579" s="108"/>
      <c r="TZZ579" s="108"/>
      <c r="UAA579" s="108"/>
      <c r="UAB579" s="108"/>
      <c r="UAC579" s="108"/>
      <c r="UAD579" s="108"/>
      <c r="UAE579" s="108"/>
      <c r="UAF579" s="108"/>
      <c r="UAG579" s="108"/>
      <c r="UAH579" s="108"/>
      <c r="UAI579" s="108"/>
      <c r="UAJ579" s="108"/>
      <c r="UAK579" s="108"/>
      <c r="UAL579" s="108"/>
      <c r="UAM579" s="108"/>
      <c r="UAN579" s="108"/>
      <c r="UAO579" s="108"/>
      <c r="UAP579" s="108"/>
      <c r="UAQ579" s="108"/>
      <c r="UAR579" s="108"/>
      <c r="UAS579" s="108"/>
      <c r="UAT579" s="108"/>
      <c r="UAU579" s="108"/>
      <c r="UAV579" s="108"/>
      <c r="UAW579" s="108"/>
      <c r="UAX579" s="108"/>
      <c r="UAY579" s="108"/>
      <c r="UAZ579" s="108"/>
      <c r="UBA579" s="108"/>
      <c r="UBB579" s="108"/>
      <c r="UBC579" s="108"/>
      <c r="UBD579" s="108"/>
      <c r="UBE579" s="108"/>
      <c r="UBF579" s="108"/>
      <c r="UBG579" s="108"/>
      <c r="UBH579" s="108"/>
      <c r="UBI579" s="108"/>
      <c r="UBJ579" s="108"/>
      <c r="UBK579" s="108"/>
      <c r="UBL579" s="108"/>
      <c r="UBM579" s="108"/>
      <c r="UBN579" s="108"/>
      <c r="UBO579" s="108"/>
      <c r="UBP579" s="108"/>
      <c r="UBQ579" s="108"/>
      <c r="UBR579" s="108"/>
      <c r="UBS579" s="108"/>
      <c r="UBT579" s="108"/>
      <c r="UBU579" s="108"/>
      <c r="UBV579" s="108"/>
      <c r="UBW579" s="108"/>
      <c r="UBX579" s="108"/>
      <c r="UBY579" s="108"/>
      <c r="UBZ579" s="108"/>
      <c r="UCA579" s="108"/>
      <c r="UCB579" s="108"/>
      <c r="UCC579" s="108"/>
      <c r="UCD579" s="108"/>
      <c r="UCE579" s="108"/>
      <c r="UCF579" s="108"/>
      <c r="UCG579" s="108"/>
      <c r="UCH579" s="108"/>
      <c r="UCI579" s="108"/>
      <c r="UCJ579" s="108"/>
      <c r="UCK579" s="108"/>
      <c r="UCL579" s="108"/>
      <c r="UCM579" s="108"/>
      <c r="UCN579" s="108"/>
      <c r="UCO579" s="108"/>
      <c r="UCP579" s="108"/>
      <c r="UCQ579" s="108"/>
      <c r="UCR579" s="108"/>
      <c r="UCS579" s="108"/>
      <c r="UCT579" s="108"/>
      <c r="UCU579" s="108"/>
      <c r="UCV579" s="108"/>
      <c r="UCW579" s="108"/>
      <c r="UCX579" s="108"/>
      <c r="UCY579" s="108"/>
      <c r="UCZ579" s="108"/>
      <c r="UDA579" s="108"/>
      <c r="UDB579" s="108"/>
      <c r="UDC579" s="108"/>
      <c r="UDD579" s="108"/>
      <c r="UDE579" s="108"/>
      <c r="UDF579" s="108"/>
      <c r="UDG579" s="108"/>
      <c r="UDH579" s="108"/>
      <c r="UDI579" s="108"/>
      <c r="UDJ579" s="108"/>
      <c r="UDK579" s="108"/>
      <c r="UDL579" s="108"/>
      <c r="UDM579" s="108"/>
      <c r="UDN579" s="108"/>
      <c r="UDO579" s="108"/>
      <c r="UDP579" s="108"/>
      <c r="UDQ579" s="108"/>
      <c r="UDR579" s="108"/>
      <c r="UDS579" s="108"/>
      <c r="UDT579" s="108"/>
      <c r="UDU579" s="108"/>
      <c r="UDV579" s="108"/>
      <c r="UDW579" s="108"/>
      <c r="UDX579" s="108"/>
      <c r="UDY579" s="108"/>
      <c r="UDZ579" s="108"/>
      <c r="UEA579" s="108"/>
      <c r="UEB579" s="108"/>
      <c r="UEC579" s="108"/>
      <c r="UED579" s="108"/>
      <c r="UEE579" s="108"/>
      <c r="UEF579" s="108"/>
      <c r="UEG579" s="108"/>
      <c r="UEH579" s="108"/>
      <c r="UEI579" s="108"/>
      <c r="UEJ579" s="108"/>
      <c r="UEK579" s="108"/>
      <c r="UEL579" s="108"/>
      <c r="UEM579" s="108"/>
      <c r="UEN579" s="108"/>
      <c r="UEO579" s="108"/>
      <c r="UEP579" s="108"/>
      <c r="UEQ579" s="108"/>
      <c r="UER579" s="108"/>
      <c r="UES579" s="108"/>
      <c r="UET579" s="108"/>
      <c r="UEU579" s="108"/>
      <c r="UEV579" s="108"/>
      <c r="UEW579" s="108"/>
      <c r="UEX579" s="108"/>
      <c r="UEY579" s="108"/>
      <c r="UEZ579" s="108"/>
      <c r="UFA579" s="108"/>
      <c r="UFB579" s="108"/>
      <c r="UFC579" s="108"/>
      <c r="UFD579" s="108"/>
      <c r="UFE579" s="108"/>
      <c r="UFF579" s="108"/>
      <c r="UFG579" s="108"/>
      <c r="UFH579" s="108"/>
      <c r="UFI579" s="108"/>
      <c r="UFJ579" s="108"/>
      <c r="UFK579" s="108"/>
      <c r="UFL579" s="108"/>
      <c r="UFM579" s="108"/>
      <c r="UFN579" s="108"/>
      <c r="UFO579" s="108"/>
      <c r="UFP579" s="108"/>
      <c r="UFQ579" s="108"/>
      <c r="UFR579" s="108"/>
      <c r="UFS579" s="108"/>
      <c r="UFT579" s="108"/>
      <c r="UFU579" s="108"/>
      <c r="UFV579" s="108"/>
      <c r="UFW579" s="108"/>
      <c r="UFX579" s="108"/>
      <c r="UFY579" s="108"/>
      <c r="UFZ579" s="108"/>
      <c r="UGA579" s="108"/>
      <c r="UGB579" s="108"/>
      <c r="UGC579" s="108"/>
      <c r="UGD579" s="108"/>
      <c r="UGE579" s="108"/>
      <c r="UGF579" s="108"/>
      <c r="UGG579" s="108"/>
      <c r="UGH579" s="108"/>
      <c r="UGI579" s="108"/>
      <c r="UGJ579" s="108"/>
      <c r="UGK579" s="108"/>
      <c r="UGL579" s="108"/>
      <c r="UGM579" s="108"/>
      <c r="UGN579" s="108"/>
      <c r="UGO579" s="108"/>
      <c r="UGP579" s="108"/>
      <c r="UGQ579" s="108"/>
      <c r="UGR579" s="108"/>
      <c r="UGS579" s="108"/>
      <c r="UGT579" s="108"/>
      <c r="UGU579" s="108"/>
      <c r="UGV579" s="108"/>
      <c r="UGW579" s="108"/>
      <c r="UGX579" s="108"/>
      <c r="UGY579" s="108"/>
      <c r="UGZ579" s="108"/>
      <c r="UHA579" s="108"/>
      <c r="UHB579" s="108"/>
      <c r="UHC579" s="108"/>
      <c r="UHD579" s="108"/>
      <c r="UHE579" s="108"/>
      <c r="UHF579" s="108"/>
      <c r="UHG579" s="108"/>
      <c r="UHH579" s="108"/>
      <c r="UHI579" s="108"/>
      <c r="UHJ579" s="108"/>
      <c r="UHK579" s="108"/>
      <c r="UHL579" s="108"/>
      <c r="UHM579" s="108"/>
      <c r="UHN579" s="108"/>
      <c r="UHO579" s="108"/>
      <c r="UHP579" s="108"/>
      <c r="UHQ579" s="108"/>
      <c r="UHR579" s="108"/>
      <c r="UHS579" s="108"/>
      <c r="UHT579" s="108"/>
      <c r="UHU579" s="108"/>
      <c r="UHV579" s="108"/>
      <c r="UHW579" s="108"/>
      <c r="UHX579" s="108"/>
      <c r="UHY579" s="108"/>
      <c r="UHZ579" s="108"/>
      <c r="UIA579" s="108"/>
      <c r="UIB579" s="108"/>
      <c r="UIC579" s="108"/>
      <c r="UID579" s="108"/>
      <c r="UIE579" s="108"/>
      <c r="UIF579" s="108"/>
      <c r="UIG579" s="108"/>
      <c r="UIH579" s="108"/>
      <c r="UII579" s="108"/>
      <c r="UIJ579" s="108"/>
      <c r="UIK579" s="108"/>
      <c r="UIL579" s="108"/>
      <c r="UIM579" s="108"/>
      <c r="UIN579" s="108"/>
      <c r="UIO579" s="108"/>
      <c r="UIP579" s="108"/>
      <c r="UIQ579" s="108"/>
      <c r="UIR579" s="108"/>
      <c r="UIS579" s="108"/>
      <c r="UIT579" s="108"/>
      <c r="UIU579" s="108"/>
      <c r="UIV579" s="108"/>
      <c r="UIW579" s="108"/>
      <c r="UIX579" s="108"/>
      <c r="UIY579" s="108"/>
      <c r="UIZ579" s="108"/>
      <c r="UJA579" s="108"/>
      <c r="UJB579" s="108"/>
      <c r="UJC579" s="108"/>
      <c r="UJD579" s="108"/>
      <c r="UJE579" s="108"/>
      <c r="UJF579" s="108"/>
      <c r="UJG579" s="108"/>
      <c r="UJH579" s="108"/>
      <c r="UJI579" s="108"/>
      <c r="UJJ579" s="108"/>
      <c r="UJK579" s="108"/>
      <c r="UJL579" s="108"/>
      <c r="UJM579" s="108"/>
      <c r="UJN579" s="108"/>
      <c r="UJO579" s="108"/>
      <c r="UJP579" s="108"/>
      <c r="UJQ579" s="108"/>
      <c r="UJR579" s="108"/>
      <c r="UJS579" s="108"/>
      <c r="UJT579" s="108"/>
      <c r="UJU579" s="108"/>
      <c r="UJV579" s="108"/>
      <c r="UJW579" s="108"/>
      <c r="UJX579" s="108"/>
      <c r="UJY579" s="108"/>
      <c r="UJZ579" s="108"/>
      <c r="UKA579" s="108"/>
      <c r="UKB579" s="108"/>
      <c r="UKC579" s="108"/>
      <c r="UKD579" s="108"/>
      <c r="UKE579" s="108"/>
      <c r="UKF579" s="108"/>
      <c r="UKG579" s="108"/>
      <c r="UKH579" s="108"/>
      <c r="UKI579" s="108"/>
      <c r="UKJ579" s="108"/>
      <c r="UKK579" s="108"/>
      <c r="UKL579" s="108"/>
      <c r="UKM579" s="108"/>
      <c r="UKN579" s="108"/>
      <c r="UKO579" s="108"/>
      <c r="UKP579" s="108"/>
      <c r="UKQ579" s="108"/>
      <c r="UKR579" s="108"/>
      <c r="UKS579" s="108"/>
      <c r="UKT579" s="108"/>
      <c r="UKU579" s="108"/>
      <c r="UKV579" s="108"/>
      <c r="UKW579" s="108"/>
      <c r="UKX579" s="108"/>
      <c r="UKY579" s="108"/>
      <c r="UKZ579" s="108"/>
      <c r="ULA579" s="108"/>
      <c r="ULB579" s="108"/>
      <c r="ULC579" s="108"/>
      <c r="ULD579" s="108"/>
      <c r="ULE579" s="108"/>
      <c r="ULF579" s="108"/>
      <c r="ULG579" s="108"/>
      <c r="ULH579" s="108"/>
      <c r="ULI579" s="108"/>
      <c r="ULJ579" s="108"/>
      <c r="ULK579" s="108"/>
      <c r="ULL579" s="108"/>
      <c r="ULM579" s="108"/>
      <c r="ULN579" s="108"/>
      <c r="ULO579" s="108"/>
      <c r="ULP579" s="108"/>
      <c r="ULQ579" s="108"/>
      <c r="ULR579" s="108"/>
      <c r="ULS579" s="108"/>
      <c r="ULT579" s="108"/>
      <c r="ULU579" s="108"/>
      <c r="ULV579" s="108"/>
      <c r="ULW579" s="108"/>
      <c r="ULX579" s="108"/>
      <c r="ULY579" s="108"/>
      <c r="ULZ579" s="108"/>
      <c r="UMA579" s="108"/>
      <c r="UMB579" s="108"/>
      <c r="UMC579" s="108"/>
      <c r="UMD579" s="108"/>
      <c r="UME579" s="108"/>
      <c r="UMF579" s="108"/>
      <c r="UMG579" s="108"/>
      <c r="UMH579" s="108"/>
      <c r="UMI579" s="108"/>
      <c r="UMJ579" s="108"/>
      <c r="UMK579" s="108"/>
      <c r="UML579" s="108"/>
      <c r="UMM579" s="108"/>
      <c r="UMN579" s="108"/>
      <c r="UMO579" s="108"/>
      <c r="UMP579" s="108"/>
      <c r="UMQ579" s="108"/>
      <c r="UMR579" s="108"/>
      <c r="UMS579" s="108"/>
      <c r="UMT579" s="108"/>
      <c r="UMU579" s="108"/>
      <c r="UMV579" s="108"/>
      <c r="UMW579" s="108"/>
      <c r="UMX579" s="108"/>
      <c r="UMY579" s="108"/>
      <c r="UMZ579" s="108"/>
      <c r="UNA579" s="108"/>
      <c r="UNB579" s="108"/>
      <c r="UNC579" s="108"/>
      <c r="UND579" s="108"/>
      <c r="UNE579" s="108"/>
      <c r="UNF579" s="108"/>
      <c r="UNG579" s="108"/>
      <c r="UNH579" s="108"/>
      <c r="UNI579" s="108"/>
      <c r="UNJ579" s="108"/>
      <c r="UNK579" s="108"/>
      <c r="UNL579" s="108"/>
      <c r="UNM579" s="108"/>
      <c r="UNN579" s="108"/>
      <c r="UNO579" s="108"/>
      <c r="UNP579" s="108"/>
      <c r="UNQ579" s="108"/>
      <c r="UNR579" s="108"/>
      <c r="UNS579" s="108"/>
      <c r="UNT579" s="108"/>
      <c r="UNU579" s="108"/>
      <c r="UNV579" s="108"/>
      <c r="UNW579" s="108"/>
      <c r="UNX579" s="108"/>
      <c r="UNY579" s="108"/>
      <c r="UNZ579" s="108"/>
      <c r="UOA579" s="108"/>
      <c r="UOB579" s="108"/>
      <c r="UOC579" s="108"/>
      <c r="UOD579" s="108"/>
      <c r="UOE579" s="108"/>
      <c r="UOF579" s="108"/>
      <c r="UOG579" s="108"/>
      <c r="UOH579" s="108"/>
      <c r="UOI579" s="108"/>
      <c r="UOJ579" s="108"/>
      <c r="UOK579" s="108"/>
      <c r="UOL579" s="108"/>
      <c r="UOM579" s="108"/>
      <c r="UON579" s="108"/>
      <c r="UOO579" s="108"/>
      <c r="UOP579" s="108"/>
      <c r="UOQ579" s="108"/>
      <c r="UOR579" s="108"/>
      <c r="UOS579" s="108"/>
      <c r="UOT579" s="108"/>
      <c r="UOU579" s="108"/>
      <c r="UOV579" s="108"/>
      <c r="UOW579" s="108"/>
      <c r="UOX579" s="108"/>
      <c r="UOY579" s="108"/>
      <c r="UOZ579" s="108"/>
      <c r="UPA579" s="108"/>
      <c r="UPB579" s="108"/>
      <c r="UPC579" s="108"/>
      <c r="UPD579" s="108"/>
      <c r="UPE579" s="108"/>
      <c r="UPF579" s="108"/>
      <c r="UPG579" s="108"/>
      <c r="UPH579" s="108"/>
      <c r="UPI579" s="108"/>
      <c r="UPJ579" s="108"/>
      <c r="UPK579" s="108"/>
      <c r="UPL579" s="108"/>
      <c r="UPM579" s="108"/>
      <c r="UPN579" s="108"/>
      <c r="UPO579" s="108"/>
      <c r="UPP579" s="108"/>
      <c r="UPQ579" s="108"/>
      <c r="UPR579" s="108"/>
      <c r="UPS579" s="108"/>
      <c r="UPT579" s="108"/>
      <c r="UPU579" s="108"/>
      <c r="UPV579" s="108"/>
      <c r="UPW579" s="108"/>
      <c r="UPX579" s="108"/>
      <c r="UPY579" s="108"/>
      <c r="UPZ579" s="108"/>
      <c r="UQA579" s="108"/>
      <c r="UQB579" s="108"/>
      <c r="UQC579" s="108"/>
      <c r="UQD579" s="108"/>
      <c r="UQE579" s="108"/>
      <c r="UQF579" s="108"/>
      <c r="UQG579" s="108"/>
      <c r="UQH579" s="108"/>
      <c r="UQI579" s="108"/>
      <c r="UQJ579" s="108"/>
      <c r="UQK579" s="108"/>
      <c r="UQL579" s="108"/>
      <c r="UQM579" s="108"/>
      <c r="UQN579" s="108"/>
      <c r="UQO579" s="108"/>
      <c r="UQP579" s="108"/>
      <c r="UQQ579" s="108"/>
      <c r="UQR579" s="108"/>
      <c r="UQS579" s="108"/>
      <c r="UQT579" s="108"/>
      <c r="UQU579" s="108"/>
      <c r="UQV579" s="108"/>
      <c r="UQW579" s="108"/>
      <c r="UQX579" s="108"/>
      <c r="UQY579" s="108"/>
      <c r="UQZ579" s="108"/>
      <c r="URA579" s="108"/>
      <c r="URB579" s="108"/>
      <c r="URC579" s="108"/>
      <c r="URD579" s="108"/>
      <c r="URE579" s="108"/>
      <c r="URF579" s="108"/>
      <c r="URG579" s="108"/>
      <c r="URH579" s="108"/>
      <c r="URI579" s="108"/>
      <c r="URJ579" s="108"/>
      <c r="URK579" s="108"/>
      <c r="URL579" s="108"/>
      <c r="URM579" s="108"/>
      <c r="URN579" s="108"/>
      <c r="URO579" s="108"/>
      <c r="URP579" s="108"/>
      <c r="URQ579" s="108"/>
      <c r="URR579" s="108"/>
      <c r="URS579" s="108"/>
      <c r="URT579" s="108"/>
      <c r="URU579" s="108"/>
      <c r="URV579" s="108"/>
      <c r="URW579" s="108"/>
      <c r="URX579" s="108"/>
      <c r="URY579" s="108"/>
      <c r="URZ579" s="108"/>
      <c r="USA579" s="108"/>
      <c r="USB579" s="108"/>
      <c r="USC579" s="108"/>
      <c r="USD579" s="108"/>
      <c r="USE579" s="108"/>
      <c r="USF579" s="108"/>
      <c r="USG579" s="108"/>
      <c r="USH579" s="108"/>
      <c r="USI579" s="108"/>
      <c r="USJ579" s="108"/>
      <c r="USK579" s="108"/>
      <c r="USL579" s="108"/>
      <c r="USM579" s="108"/>
      <c r="USN579" s="108"/>
      <c r="USO579" s="108"/>
      <c r="USP579" s="108"/>
      <c r="USQ579" s="108"/>
      <c r="USR579" s="108"/>
      <c r="USS579" s="108"/>
      <c r="UST579" s="108"/>
      <c r="USU579" s="108"/>
      <c r="USV579" s="108"/>
      <c r="USW579" s="108"/>
      <c r="USX579" s="108"/>
      <c r="USY579" s="108"/>
      <c r="USZ579" s="108"/>
      <c r="UTA579" s="108"/>
      <c r="UTB579" s="108"/>
      <c r="UTC579" s="108"/>
      <c r="UTD579" s="108"/>
      <c r="UTE579" s="108"/>
      <c r="UTF579" s="108"/>
      <c r="UTG579" s="108"/>
      <c r="UTH579" s="108"/>
      <c r="UTI579" s="108"/>
      <c r="UTJ579" s="108"/>
      <c r="UTK579" s="108"/>
      <c r="UTL579" s="108"/>
      <c r="UTM579" s="108"/>
      <c r="UTN579" s="108"/>
      <c r="UTO579" s="108"/>
      <c r="UTP579" s="108"/>
      <c r="UTQ579" s="108"/>
      <c r="UTR579" s="108"/>
      <c r="UTS579" s="108"/>
      <c r="UTT579" s="108"/>
      <c r="UTU579" s="108"/>
      <c r="UTV579" s="108"/>
      <c r="UTW579" s="108"/>
      <c r="UTX579" s="108"/>
      <c r="UTY579" s="108"/>
      <c r="UTZ579" s="108"/>
      <c r="UUA579" s="108"/>
      <c r="UUB579" s="108"/>
      <c r="UUC579" s="108"/>
      <c r="UUD579" s="108"/>
      <c r="UUE579" s="108"/>
      <c r="UUF579" s="108"/>
      <c r="UUG579" s="108"/>
      <c r="UUH579" s="108"/>
      <c r="UUI579" s="108"/>
      <c r="UUJ579" s="108"/>
      <c r="UUK579" s="108"/>
      <c r="UUL579" s="108"/>
      <c r="UUM579" s="108"/>
      <c r="UUN579" s="108"/>
      <c r="UUO579" s="108"/>
      <c r="UUP579" s="108"/>
      <c r="UUQ579" s="108"/>
      <c r="UUR579" s="108"/>
      <c r="UUS579" s="108"/>
      <c r="UUT579" s="108"/>
      <c r="UUU579" s="108"/>
      <c r="UUV579" s="108"/>
      <c r="UUW579" s="108"/>
      <c r="UUX579" s="108"/>
      <c r="UUY579" s="108"/>
      <c r="UUZ579" s="108"/>
      <c r="UVA579" s="108"/>
      <c r="UVB579" s="108"/>
      <c r="UVC579" s="108"/>
      <c r="UVD579" s="108"/>
      <c r="UVE579" s="108"/>
      <c r="UVF579" s="108"/>
      <c r="UVG579" s="108"/>
      <c r="UVH579" s="108"/>
      <c r="UVI579" s="108"/>
      <c r="UVJ579" s="108"/>
      <c r="UVK579" s="108"/>
      <c r="UVL579" s="108"/>
      <c r="UVM579" s="108"/>
      <c r="UVN579" s="108"/>
      <c r="UVO579" s="108"/>
      <c r="UVP579" s="108"/>
      <c r="UVQ579" s="108"/>
      <c r="UVR579" s="108"/>
      <c r="UVS579" s="108"/>
      <c r="UVT579" s="108"/>
      <c r="UVU579" s="108"/>
      <c r="UVV579" s="108"/>
      <c r="UVW579" s="108"/>
      <c r="UVX579" s="108"/>
      <c r="UVY579" s="108"/>
      <c r="UVZ579" s="108"/>
      <c r="UWA579" s="108"/>
      <c r="UWB579" s="108"/>
      <c r="UWC579" s="108"/>
      <c r="UWD579" s="108"/>
      <c r="UWE579" s="108"/>
      <c r="UWF579" s="108"/>
      <c r="UWG579" s="108"/>
      <c r="UWH579" s="108"/>
      <c r="UWI579" s="108"/>
      <c r="UWJ579" s="108"/>
      <c r="UWK579" s="108"/>
      <c r="UWL579" s="108"/>
      <c r="UWM579" s="108"/>
      <c r="UWN579" s="108"/>
      <c r="UWO579" s="108"/>
      <c r="UWP579" s="108"/>
      <c r="UWQ579" s="108"/>
      <c r="UWR579" s="108"/>
      <c r="UWS579" s="108"/>
      <c r="UWT579" s="108"/>
      <c r="UWU579" s="108"/>
      <c r="UWV579" s="108"/>
      <c r="UWW579" s="108"/>
      <c r="UWX579" s="108"/>
      <c r="UWY579" s="108"/>
      <c r="UWZ579" s="108"/>
      <c r="UXA579" s="108"/>
      <c r="UXB579" s="108"/>
      <c r="UXC579" s="108"/>
      <c r="UXD579" s="108"/>
      <c r="UXE579" s="108"/>
      <c r="UXF579" s="108"/>
      <c r="UXG579" s="108"/>
      <c r="UXH579" s="108"/>
      <c r="UXI579" s="108"/>
      <c r="UXJ579" s="108"/>
      <c r="UXK579" s="108"/>
      <c r="UXL579" s="108"/>
      <c r="UXM579" s="108"/>
      <c r="UXN579" s="108"/>
      <c r="UXO579" s="108"/>
      <c r="UXP579" s="108"/>
      <c r="UXQ579" s="108"/>
      <c r="UXR579" s="108"/>
      <c r="UXS579" s="108"/>
      <c r="UXT579" s="108"/>
      <c r="UXU579" s="108"/>
      <c r="UXV579" s="108"/>
      <c r="UXW579" s="108"/>
      <c r="UXX579" s="108"/>
      <c r="UXY579" s="108"/>
      <c r="UXZ579" s="108"/>
      <c r="UYA579" s="108"/>
      <c r="UYB579" s="108"/>
      <c r="UYC579" s="108"/>
      <c r="UYD579" s="108"/>
      <c r="UYE579" s="108"/>
      <c r="UYF579" s="108"/>
      <c r="UYG579" s="108"/>
      <c r="UYH579" s="108"/>
      <c r="UYI579" s="108"/>
      <c r="UYJ579" s="108"/>
      <c r="UYK579" s="108"/>
      <c r="UYL579" s="108"/>
      <c r="UYM579" s="108"/>
      <c r="UYN579" s="108"/>
      <c r="UYO579" s="108"/>
      <c r="UYP579" s="108"/>
      <c r="UYQ579" s="108"/>
      <c r="UYR579" s="108"/>
      <c r="UYS579" s="108"/>
      <c r="UYT579" s="108"/>
      <c r="UYU579" s="108"/>
      <c r="UYV579" s="108"/>
      <c r="UYW579" s="108"/>
      <c r="UYX579" s="108"/>
      <c r="UYY579" s="108"/>
      <c r="UYZ579" s="108"/>
      <c r="UZA579" s="108"/>
      <c r="UZB579" s="108"/>
      <c r="UZC579" s="108"/>
      <c r="UZD579" s="108"/>
      <c r="UZE579" s="108"/>
      <c r="UZF579" s="108"/>
      <c r="UZG579" s="108"/>
      <c r="UZH579" s="108"/>
      <c r="UZI579" s="108"/>
      <c r="UZJ579" s="108"/>
      <c r="UZK579" s="108"/>
      <c r="UZL579" s="108"/>
      <c r="UZM579" s="108"/>
      <c r="UZN579" s="108"/>
      <c r="UZO579" s="108"/>
      <c r="UZP579" s="108"/>
      <c r="UZQ579" s="108"/>
      <c r="UZR579" s="108"/>
      <c r="UZS579" s="108"/>
      <c r="UZT579" s="108"/>
      <c r="UZU579" s="108"/>
      <c r="UZV579" s="108"/>
      <c r="UZW579" s="108"/>
      <c r="UZX579" s="108"/>
      <c r="UZY579" s="108"/>
      <c r="UZZ579" s="108"/>
      <c r="VAA579" s="108"/>
      <c r="VAB579" s="108"/>
      <c r="VAC579" s="108"/>
      <c r="VAD579" s="108"/>
      <c r="VAE579" s="108"/>
      <c r="VAF579" s="108"/>
      <c r="VAG579" s="108"/>
      <c r="VAH579" s="108"/>
      <c r="VAI579" s="108"/>
      <c r="VAJ579" s="108"/>
      <c r="VAK579" s="108"/>
      <c r="VAL579" s="108"/>
      <c r="VAM579" s="108"/>
      <c r="VAN579" s="108"/>
      <c r="VAO579" s="108"/>
      <c r="VAP579" s="108"/>
      <c r="VAQ579" s="108"/>
      <c r="VAR579" s="108"/>
      <c r="VAS579" s="108"/>
      <c r="VAT579" s="108"/>
      <c r="VAU579" s="108"/>
      <c r="VAV579" s="108"/>
      <c r="VAW579" s="108"/>
      <c r="VAX579" s="108"/>
      <c r="VAY579" s="108"/>
      <c r="VAZ579" s="108"/>
      <c r="VBA579" s="108"/>
      <c r="VBB579" s="108"/>
      <c r="VBC579" s="108"/>
      <c r="VBD579" s="108"/>
      <c r="VBE579" s="108"/>
      <c r="VBF579" s="108"/>
      <c r="VBG579" s="108"/>
      <c r="VBH579" s="108"/>
      <c r="VBI579" s="108"/>
      <c r="VBJ579" s="108"/>
      <c r="VBK579" s="108"/>
      <c r="VBL579" s="108"/>
      <c r="VBM579" s="108"/>
      <c r="VBN579" s="108"/>
      <c r="VBO579" s="108"/>
      <c r="VBP579" s="108"/>
      <c r="VBQ579" s="108"/>
      <c r="VBR579" s="108"/>
      <c r="VBS579" s="108"/>
      <c r="VBT579" s="108"/>
      <c r="VBU579" s="108"/>
      <c r="VBV579" s="108"/>
      <c r="VBW579" s="108"/>
      <c r="VBX579" s="108"/>
      <c r="VBY579" s="108"/>
      <c r="VBZ579" s="108"/>
      <c r="VCA579" s="108"/>
      <c r="VCB579" s="108"/>
      <c r="VCC579" s="108"/>
      <c r="VCD579" s="108"/>
      <c r="VCE579" s="108"/>
      <c r="VCF579" s="108"/>
      <c r="VCG579" s="108"/>
      <c r="VCH579" s="108"/>
      <c r="VCI579" s="108"/>
      <c r="VCJ579" s="108"/>
      <c r="VCK579" s="108"/>
      <c r="VCL579" s="108"/>
      <c r="VCM579" s="108"/>
      <c r="VCN579" s="108"/>
      <c r="VCO579" s="108"/>
      <c r="VCP579" s="108"/>
      <c r="VCQ579" s="108"/>
      <c r="VCR579" s="108"/>
      <c r="VCS579" s="108"/>
      <c r="VCT579" s="108"/>
      <c r="VCU579" s="108"/>
      <c r="VCV579" s="108"/>
      <c r="VCW579" s="108"/>
      <c r="VCX579" s="108"/>
      <c r="VCY579" s="108"/>
      <c r="VCZ579" s="108"/>
      <c r="VDA579" s="108"/>
      <c r="VDB579" s="108"/>
      <c r="VDC579" s="108"/>
      <c r="VDD579" s="108"/>
      <c r="VDE579" s="108"/>
      <c r="VDF579" s="108"/>
      <c r="VDG579" s="108"/>
      <c r="VDH579" s="108"/>
      <c r="VDI579" s="108"/>
      <c r="VDJ579" s="108"/>
      <c r="VDK579" s="108"/>
      <c r="VDL579" s="108"/>
      <c r="VDM579" s="108"/>
      <c r="VDN579" s="108"/>
      <c r="VDO579" s="108"/>
      <c r="VDP579" s="108"/>
      <c r="VDQ579" s="108"/>
      <c r="VDR579" s="108"/>
      <c r="VDS579" s="108"/>
      <c r="VDT579" s="108"/>
      <c r="VDU579" s="108"/>
      <c r="VDV579" s="108"/>
      <c r="VDW579" s="108"/>
      <c r="VDX579" s="108"/>
      <c r="VDY579" s="108"/>
      <c r="VDZ579" s="108"/>
      <c r="VEA579" s="108"/>
      <c r="VEB579" s="108"/>
      <c r="VEC579" s="108"/>
      <c r="VED579" s="108"/>
      <c r="VEE579" s="108"/>
      <c r="VEF579" s="108"/>
      <c r="VEG579" s="108"/>
      <c r="VEH579" s="108"/>
      <c r="VEI579" s="108"/>
      <c r="VEJ579" s="108"/>
      <c r="VEK579" s="108"/>
      <c r="VEL579" s="108"/>
      <c r="VEM579" s="108"/>
      <c r="VEN579" s="108"/>
      <c r="VEO579" s="108"/>
      <c r="VEP579" s="108"/>
      <c r="VEQ579" s="108"/>
      <c r="VER579" s="108"/>
      <c r="VES579" s="108"/>
      <c r="VET579" s="108"/>
      <c r="VEU579" s="108"/>
      <c r="VEV579" s="108"/>
      <c r="VEW579" s="108"/>
      <c r="VEX579" s="108"/>
      <c r="VEY579" s="108"/>
      <c r="VEZ579" s="108"/>
      <c r="VFA579" s="108"/>
      <c r="VFB579" s="108"/>
      <c r="VFC579" s="108"/>
      <c r="VFD579" s="108"/>
      <c r="VFE579" s="108"/>
      <c r="VFF579" s="108"/>
      <c r="VFG579" s="108"/>
      <c r="VFH579" s="108"/>
      <c r="VFI579" s="108"/>
      <c r="VFJ579" s="108"/>
      <c r="VFK579" s="108"/>
      <c r="VFL579" s="108"/>
      <c r="VFM579" s="108"/>
      <c r="VFN579" s="108"/>
      <c r="VFO579" s="108"/>
      <c r="VFP579" s="108"/>
      <c r="VFQ579" s="108"/>
      <c r="VFR579" s="108"/>
      <c r="VFS579" s="108"/>
      <c r="VFT579" s="108"/>
      <c r="VFU579" s="108"/>
      <c r="VFV579" s="108"/>
      <c r="VFW579" s="108"/>
      <c r="VFX579" s="108"/>
      <c r="VFY579" s="108"/>
      <c r="VFZ579" s="108"/>
      <c r="VGA579" s="108"/>
      <c r="VGB579" s="108"/>
      <c r="VGC579" s="108"/>
      <c r="VGD579" s="108"/>
      <c r="VGE579" s="108"/>
      <c r="VGF579" s="108"/>
      <c r="VGG579" s="108"/>
      <c r="VGH579" s="108"/>
      <c r="VGI579" s="108"/>
      <c r="VGJ579" s="108"/>
      <c r="VGK579" s="108"/>
      <c r="VGL579" s="108"/>
      <c r="VGM579" s="108"/>
      <c r="VGN579" s="108"/>
      <c r="VGO579" s="108"/>
      <c r="VGP579" s="108"/>
      <c r="VGQ579" s="108"/>
      <c r="VGR579" s="108"/>
      <c r="VGS579" s="108"/>
      <c r="VGT579" s="108"/>
      <c r="VGU579" s="108"/>
      <c r="VGV579" s="108"/>
      <c r="VGW579" s="108"/>
      <c r="VGX579" s="108"/>
      <c r="VGY579" s="108"/>
      <c r="VGZ579" s="108"/>
      <c r="VHA579" s="108"/>
      <c r="VHB579" s="108"/>
      <c r="VHC579" s="108"/>
      <c r="VHD579" s="108"/>
      <c r="VHE579" s="108"/>
      <c r="VHF579" s="108"/>
      <c r="VHG579" s="108"/>
      <c r="VHH579" s="108"/>
      <c r="VHI579" s="108"/>
      <c r="VHJ579" s="108"/>
      <c r="VHK579" s="108"/>
      <c r="VHL579" s="108"/>
      <c r="VHM579" s="108"/>
      <c r="VHN579" s="108"/>
      <c r="VHO579" s="108"/>
      <c r="VHP579" s="108"/>
      <c r="VHQ579" s="108"/>
      <c r="VHR579" s="108"/>
      <c r="VHS579" s="108"/>
      <c r="VHT579" s="108"/>
      <c r="VHU579" s="108"/>
      <c r="VHV579" s="108"/>
      <c r="VHW579" s="108"/>
      <c r="VHX579" s="108"/>
      <c r="VHY579" s="108"/>
      <c r="VHZ579" s="108"/>
      <c r="VIA579" s="108"/>
      <c r="VIB579" s="108"/>
      <c r="VIC579" s="108"/>
      <c r="VID579" s="108"/>
      <c r="VIE579" s="108"/>
      <c r="VIF579" s="108"/>
      <c r="VIG579" s="108"/>
      <c r="VIH579" s="108"/>
      <c r="VII579" s="108"/>
      <c r="VIJ579" s="108"/>
      <c r="VIK579" s="108"/>
      <c r="VIL579" s="108"/>
      <c r="VIM579" s="108"/>
      <c r="VIN579" s="108"/>
      <c r="VIO579" s="108"/>
      <c r="VIP579" s="108"/>
      <c r="VIQ579" s="108"/>
      <c r="VIR579" s="108"/>
      <c r="VIS579" s="108"/>
      <c r="VIT579" s="108"/>
      <c r="VIU579" s="108"/>
      <c r="VIV579" s="108"/>
      <c r="VIW579" s="108"/>
      <c r="VIX579" s="108"/>
      <c r="VIY579" s="108"/>
      <c r="VIZ579" s="108"/>
      <c r="VJA579" s="108"/>
      <c r="VJB579" s="108"/>
      <c r="VJC579" s="108"/>
      <c r="VJD579" s="108"/>
      <c r="VJE579" s="108"/>
      <c r="VJF579" s="108"/>
      <c r="VJG579" s="108"/>
      <c r="VJH579" s="108"/>
      <c r="VJI579" s="108"/>
      <c r="VJJ579" s="108"/>
      <c r="VJK579" s="108"/>
      <c r="VJL579" s="108"/>
      <c r="VJM579" s="108"/>
      <c r="VJN579" s="108"/>
      <c r="VJO579" s="108"/>
      <c r="VJP579" s="108"/>
      <c r="VJQ579" s="108"/>
      <c r="VJR579" s="108"/>
      <c r="VJS579" s="108"/>
      <c r="VJT579" s="108"/>
      <c r="VJU579" s="108"/>
      <c r="VJV579" s="108"/>
      <c r="VJW579" s="108"/>
      <c r="VJX579" s="108"/>
      <c r="VJY579" s="108"/>
      <c r="VJZ579" s="108"/>
      <c r="VKA579" s="108"/>
      <c r="VKB579" s="108"/>
      <c r="VKC579" s="108"/>
      <c r="VKD579" s="108"/>
      <c r="VKE579" s="108"/>
      <c r="VKF579" s="108"/>
      <c r="VKG579" s="108"/>
      <c r="VKH579" s="108"/>
      <c r="VKI579" s="108"/>
      <c r="VKJ579" s="108"/>
      <c r="VKK579" s="108"/>
      <c r="VKL579" s="108"/>
      <c r="VKM579" s="108"/>
      <c r="VKN579" s="108"/>
      <c r="VKO579" s="108"/>
      <c r="VKP579" s="108"/>
      <c r="VKQ579" s="108"/>
      <c r="VKR579" s="108"/>
      <c r="VKS579" s="108"/>
      <c r="VKT579" s="108"/>
      <c r="VKU579" s="108"/>
      <c r="VKV579" s="108"/>
      <c r="VKW579" s="108"/>
      <c r="VKX579" s="108"/>
      <c r="VKY579" s="108"/>
      <c r="VKZ579" s="108"/>
      <c r="VLA579" s="108"/>
      <c r="VLB579" s="108"/>
      <c r="VLC579" s="108"/>
      <c r="VLD579" s="108"/>
      <c r="VLE579" s="108"/>
      <c r="VLF579" s="108"/>
      <c r="VLG579" s="108"/>
      <c r="VLH579" s="108"/>
      <c r="VLI579" s="108"/>
      <c r="VLJ579" s="108"/>
      <c r="VLK579" s="108"/>
      <c r="VLL579" s="108"/>
      <c r="VLM579" s="108"/>
      <c r="VLN579" s="108"/>
      <c r="VLO579" s="108"/>
      <c r="VLP579" s="108"/>
      <c r="VLQ579" s="108"/>
      <c r="VLR579" s="108"/>
      <c r="VLS579" s="108"/>
      <c r="VLT579" s="108"/>
      <c r="VLU579" s="108"/>
      <c r="VLV579" s="108"/>
      <c r="VLW579" s="108"/>
      <c r="VLX579" s="108"/>
      <c r="VLY579" s="108"/>
      <c r="VLZ579" s="108"/>
      <c r="VMA579" s="108"/>
      <c r="VMB579" s="108"/>
      <c r="VMC579" s="108"/>
      <c r="VMD579" s="108"/>
      <c r="VME579" s="108"/>
      <c r="VMF579" s="108"/>
      <c r="VMG579" s="108"/>
      <c r="VMH579" s="108"/>
      <c r="VMI579" s="108"/>
      <c r="VMJ579" s="108"/>
      <c r="VMK579" s="108"/>
      <c r="VML579" s="108"/>
      <c r="VMM579" s="108"/>
      <c r="VMN579" s="108"/>
      <c r="VMO579" s="108"/>
      <c r="VMP579" s="108"/>
      <c r="VMQ579" s="108"/>
      <c r="VMR579" s="108"/>
      <c r="VMS579" s="108"/>
      <c r="VMT579" s="108"/>
      <c r="VMU579" s="108"/>
      <c r="VMV579" s="108"/>
      <c r="VMW579" s="108"/>
      <c r="VMX579" s="108"/>
      <c r="VMY579" s="108"/>
      <c r="VMZ579" s="108"/>
      <c r="VNA579" s="108"/>
      <c r="VNB579" s="108"/>
      <c r="VNC579" s="108"/>
      <c r="VND579" s="108"/>
      <c r="VNE579" s="108"/>
      <c r="VNF579" s="108"/>
      <c r="VNG579" s="108"/>
      <c r="VNH579" s="108"/>
      <c r="VNI579" s="108"/>
      <c r="VNJ579" s="108"/>
      <c r="VNK579" s="108"/>
      <c r="VNL579" s="108"/>
      <c r="VNM579" s="108"/>
      <c r="VNN579" s="108"/>
      <c r="VNO579" s="108"/>
      <c r="VNP579" s="108"/>
      <c r="VNQ579" s="108"/>
      <c r="VNR579" s="108"/>
      <c r="VNS579" s="108"/>
      <c r="VNT579" s="108"/>
      <c r="VNU579" s="108"/>
      <c r="VNV579" s="108"/>
      <c r="VNW579" s="108"/>
      <c r="VNX579" s="108"/>
      <c r="VNY579" s="108"/>
      <c r="VNZ579" s="108"/>
      <c r="VOA579" s="108"/>
      <c r="VOB579" s="108"/>
      <c r="VOC579" s="108"/>
      <c r="VOD579" s="108"/>
      <c r="VOE579" s="108"/>
      <c r="VOF579" s="108"/>
      <c r="VOG579" s="108"/>
      <c r="VOH579" s="108"/>
      <c r="VOI579" s="108"/>
      <c r="VOJ579" s="108"/>
      <c r="VOK579" s="108"/>
      <c r="VOL579" s="108"/>
      <c r="VOM579" s="108"/>
      <c r="VON579" s="108"/>
      <c r="VOO579" s="108"/>
      <c r="VOP579" s="108"/>
      <c r="VOQ579" s="108"/>
      <c r="VOR579" s="108"/>
      <c r="VOS579" s="108"/>
      <c r="VOT579" s="108"/>
      <c r="VOU579" s="108"/>
      <c r="VOV579" s="108"/>
      <c r="VOW579" s="108"/>
      <c r="VOX579" s="108"/>
      <c r="VOY579" s="108"/>
      <c r="VOZ579" s="108"/>
      <c r="VPA579" s="108"/>
      <c r="VPB579" s="108"/>
      <c r="VPC579" s="108"/>
      <c r="VPD579" s="108"/>
      <c r="VPE579" s="108"/>
      <c r="VPF579" s="108"/>
      <c r="VPG579" s="108"/>
      <c r="VPH579" s="108"/>
      <c r="VPI579" s="108"/>
      <c r="VPJ579" s="108"/>
      <c r="VPK579" s="108"/>
      <c r="VPL579" s="108"/>
      <c r="VPM579" s="108"/>
      <c r="VPN579" s="108"/>
      <c r="VPO579" s="108"/>
      <c r="VPP579" s="108"/>
      <c r="VPQ579" s="108"/>
      <c r="VPR579" s="108"/>
      <c r="VPS579" s="108"/>
      <c r="VPT579" s="108"/>
      <c r="VPU579" s="108"/>
      <c r="VPV579" s="108"/>
      <c r="VPW579" s="108"/>
      <c r="VPX579" s="108"/>
      <c r="VPY579" s="108"/>
      <c r="VPZ579" s="108"/>
      <c r="VQA579" s="108"/>
      <c r="VQB579" s="108"/>
      <c r="VQC579" s="108"/>
      <c r="VQD579" s="108"/>
      <c r="VQE579" s="108"/>
      <c r="VQF579" s="108"/>
      <c r="VQG579" s="108"/>
      <c r="VQH579" s="108"/>
      <c r="VQI579" s="108"/>
      <c r="VQJ579" s="108"/>
      <c r="VQK579" s="108"/>
      <c r="VQL579" s="108"/>
      <c r="VQM579" s="108"/>
      <c r="VQN579" s="108"/>
      <c r="VQO579" s="108"/>
      <c r="VQP579" s="108"/>
      <c r="VQQ579" s="108"/>
      <c r="VQR579" s="108"/>
      <c r="VQS579" s="108"/>
      <c r="VQT579" s="108"/>
      <c r="VQU579" s="108"/>
      <c r="VQV579" s="108"/>
      <c r="VQW579" s="108"/>
      <c r="VQX579" s="108"/>
      <c r="VQY579" s="108"/>
      <c r="VQZ579" s="108"/>
      <c r="VRA579" s="108"/>
      <c r="VRB579" s="108"/>
      <c r="VRC579" s="108"/>
      <c r="VRD579" s="108"/>
      <c r="VRE579" s="108"/>
      <c r="VRF579" s="108"/>
      <c r="VRG579" s="108"/>
      <c r="VRH579" s="108"/>
      <c r="VRI579" s="108"/>
      <c r="VRJ579" s="108"/>
      <c r="VRK579" s="108"/>
      <c r="VRL579" s="108"/>
      <c r="VRM579" s="108"/>
      <c r="VRN579" s="108"/>
      <c r="VRO579" s="108"/>
      <c r="VRP579" s="108"/>
      <c r="VRQ579" s="108"/>
      <c r="VRR579" s="108"/>
      <c r="VRS579" s="108"/>
      <c r="VRT579" s="108"/>
      <c r="VRU579" s="108"/>
      <c r="VRV579" s="108"/>
      <c r="VRW579" s="108"/>
      <c r="VRX579" s="108"/>
      <c r="VRY579" s="108"/>
      <c r="VRZ579" s="108"/>
      <c r="VSA579" s="108"/>
      <c r="VSB579" s="108"/>
      <c r="VSC579" s="108"/>
      <c r="VSD579" s="108"/>
      <c r="VSE579" s="108"/>
      <c r="VSF579" s="108"/>
      <c r="VSG579" s="108"/>
      <c r="VSH579" s="108"/>
      <c r="VSI579" s="108"/>
      <c r="VSJ579" s="108"/>
      <c r="VSK579" s="108"/>
      <c r="VSL579" s="108"/>
      <c r="VSM579" s="108"/>
      <c r="VSN579" s="108"/>
      <c r="VSO579" s="108"/>
      <c r="VSP579" s="108"/>
      <c r="VSQ579" s="108"/>
      <c r="VSR579" s="108"/>
      <c r="VSS579" s="108"/>
      <c r="VST579" s="108"/>
      <c r="VSU579" s="108"/>
      <c r="VSV579" s="108"/>
      <c r="VSW579" s="108"/>
      <c r="VSX579" s="108"/>
      <c r="VSY579" s="108"/>
      <c r="VSZ579" s="108"/>
      <c r="VTA579" s="108"/>
      <c r="VTB579" s="108"/>
      <c r="VTC579" s="108"/>
      <c r="VTD579" s="108"/>
      <c r="VTE579" s="108"/>
      <c r="VTF579" s="108"/>
      <c r="VTG579" s="108"/>
      <c r="VTH579" s="108"/>
      <c r="VTI579" s="108"/>
      <c r="VTJ579" s="108"/>
      <c r="VTK579" s="108"/>
      <c r="VTL579" s="108"/>
      <c r="VTM579" s="108"/>
      <c r="VTN579" s="108"/>
      <c r="VTO579" s="108"/>
      <c r="VTP579" s="108"/>
      <c r="VTQ579" s="108"/>
      <c r="VTR579" s="108"/>
      <c r="VTS579" s="108"/>
      <c r="VTT579" s="108"/>
      <c r="VTU579" s="108"/>
      <c r="VTV579" s="108"/>
      <c r="VTW579" s="108"/>
      <c r="VTX579" s="108"/>
      <c r="VTY579" s="108"/>
      <c r="VTZ579" s="108"/>
      <c r="VUA579" s="108"/>
      <c r="VUB579" s="108"/>
      <c r="VUC579" s="108"/>
      <c r="VUD579" s="108"/>
      <c r="VUE579" s="108"/>
      <c r="VUF579" s="108"/>
      <c r="VUG579" s="108"/>
      <c r="VUH579" s="108"/>
      <c r="VUI579" s="108"/>
      <c r="VUJ579" s="108"/>
      <c r="VUK579" s="108"/>
      <c r="VUL579" s="108"/>
      <c r="VUM579" s="108"/>
      <c r="VUN579" s="108"/>
      <c r="VUO579" s="108"/>
      <c r="VUP579" s="108"/>
      <c r="VUQ579" s="108"/>
      <c r="VUR579" s="108"/>
      <c r="VUS579" s="108"/>
      <c r="VUT579" s="108"/>
      <c r="VUU579" s="108"/>
      <c r="VUV579" s="108"/>
      <c r="VUW579" s="108"/>
      <c r="VUX579" s="108"/>
      <c r="VUY579" s="108"/>
      <c r="VUZ579" s="108"/>
      <c r="VVA579" s="108"/>
      <c r="VVB579" s="108"/>
      <c r="VVC579" s="108"/>
      <c r="VVD579" s="108"/>
      <c r="VVE579" s="108"/>
      <c r="VVF579" s="108"/>
      <c r="VVG579" s="108"/>
      <c r="VVH579" s="108"/>
      <c r="VVI579" s="108"/>
      <c r="VVJ579" s="108"/>
      <c r="VVK579" s="108"/>
      <c r="VVL579" s="108"/>
      <c r="VVM579" s="108"/>
      <c r="VVN579" s="108"/>
      <c r="VVO579" s="108"/>
      <c r="VVP579" s="108"/>
      <c r="VVQ579" s="108"/>
      <c r="VVR579" s="108"/>
      <c r="VVS579" s="108"/>
      <c r="VVT579" s="108"/>
      <c r="VVU579" s="108"/>
      <c r="VVV579" s="108"/>
      <c r="VVW579" s="108"/>
      <c r="VVX579" s="108"/>
      <c r="VVY579" s="108"/>
      <c r="VVZ579" s="108"/>
      <c r="VWA579" s="108"/>
      <c r="VWB579" s="108"/>
      <c r="VWC579" s="108"/>
      <c r="VWD579" s="108"/>
      <c r="VWE579" s="108"/>
      <c r="VWF579" s="108"/>
      <c r="VWG579" s="108"/>
      <c r="VWH579" s="108"/>
      <c r="VWI579" s="108"/>
      <c r="VWJ579" s="108"/>
      <c r="VWK579" s="108"/>
      <c r="VWL579" s="108"/>
      <c r="VWM579" s="108"/>
      <c r="VWN579" s="108"/>
      <c r="VWO579" s="108"/>
      <c r="VWP579" s="108"/>
      <c r="VWQ579" s="108"/>
      <c r="VWR579" s="108"/>
      <c r="VWS579" s="108"/>
      <c r="VWT579" s="108"/>
      <c r="VWU579" s="108"/>
      <c r="VWV579" s="108"/>
      <c r="VWW579" s="108"/>
      <c r="VWX579" s="108"/>
      <c r="VWY579" s="108"/>
      <c r="VWZ579" s="108"/>
      <c r="VXA579" s="108"/>
      <c r="VXB579" s="108"/>
      <c r="VXC579" s="108"/>
      <c r="VXD579" s="108"/>
      <c r="VXE579" s="108"/>
      <c r="VXF579" s="108"/>
      <c r="VXG579" s="108"/>
      <c r="VXH579" s="108"/>
      <c r="VXI579" s="108"/>
      <c r="VXJ579" s="108"/>
      <c r="VXK579" s="108"/>
      <c r="VXL579" s="108"/>
      <c r="VXM579" s="108"/>
      <c r="VXN579" s="108"/>
      <c r="VXO579" s="108"/>
      <c r="VXP579" s="108"/>
      <c r="VXQ579" s="108"/>
      <c r="VXR579" s="108"/>
      <c r="VXS579" s="108"/>
      <c r="VXT579" s="108"/>
      <c r="VXU579" s="108"/>
      <c r="VXV579" s="108"/>
      <c r="VXW579" s="108"/>
      <c r="VXX579" s="108"/>
      <c r="VXY579" s="108"/>
      <c r="VXZ579" s="108"/>
      <c r="VYA579" s="108"/>
      <c r="VYB579" s="108"/>
      <c r="VYC579" s="108"/>
      <c r="VYD579" s="108"/>
      <c r="VYE579" s="108"/>
      <c r="VYF579" s="108"/>
      <c r="VYG579" s="108"/>
      <c r="VYH579" s="108"/>
      <c r="VYI579" s="108"/>
      <c r="VYJ579" s="108"/>
      <c r="VYK579" s="108"/>
      <c r="VYL579" s="108"/>
      <c r="VYM579" s="108"/>
      <c r="VYN579" s="108"/>
      <c r="VYO579" s="108"/>
      <c r="VYP579" s="108"/>
      <c r="VYQ579" s="108"/>
      <c r="VYR579" s="108"/>
      <c r="VYS579" s="108"/>
      <c r="VYT579" s="108"/>
      <c r="VYU579" s="108"/>
      <c r="VYV579" s="108"/>
      <c r="VYW579" s="108"/>
      <c r="VYX579" s="108"/>
      <c r="VYY579" s="108"/>
      <c r="VYZ579" s="108"/>
      <c r="VZA579" s="108"/>
      <c r="VZB579" s="108"/>
      <c r="VZC579" s="108"/>
      <c r="VZD579" s="108"/>
      <c r="VZE579" s="108"/>
      <c r="VZF579" s="108"/>
      <c r="VZG579" s="108"/>
      <c r="VZH579" s="108"/>
      <c r="VZI579" s="108"/>
      <c r="VZJ579" s="108"/>
      <c r="VZK579" s="108"/>
      <c r="VZL579" s="108"/>
      <c r="VZM579" s="108"/>
      <c r="VZN579" s="108"/>
      <c r="VZO579" s="108"/>
      <c r="VZP579" s="108"/>
      <c r="VZQ579" s="108"/>
      <c r="VZR579" s="108"/>
      <c r="VZS579" s="108"/>
      <c r="VZT579" s="108"/>
      <c r="VZU579" s="108"/>
      <c r="VZV579" s="108"/>
      <c r="VZW579" s="108"/>
      <c r="VZX579" s="108"/>
      <c r="VZY579" s="108"/>
      <c r="VZZ579" s="108"/>
      <c r="WAA579" s="108"/>
      <c r="WAB579" s="108"/>
      <c r="WAC579" s="108"/>
      <c r="WAD579" s="108"/>
      <c r="WAE579" s="108"/>
      <c r="WAF579" s="108"/>
      <c r="WAG579" s="108"/>
      <c r="WAH579" s="108"/>
      <c r="WAI579" s="108"/>
      <c r="WAJ579" s="108"/>
      <c r="WAK579" s="108"/>
      <c r="WAL579" s="108"/>
      <c r="WAM579" s="108"/>
      <c r="WAN579" s="108"/>
      <c r="WAO579" s="108"/>
      <c r="WAP579" s="108"/>
      <c r="WAQ579" s="108"/>
      <c r="WAR579" s="108"/>
      <c r="WAS579" s="108"/>
      <c r="WAT579" s="108"/>
      <c r="WAU579" s="108"/>
      <c r="WAV579" s="108"/>
      <c r="WAW579" s="108"/>
      <c r="WAX579" s="108"/>
      <c r="WAY579" s="108"/>
      <c r="WAZ579" s="108"/>
      <c r="WBA579" s="108"/>
      <c r="WBB579" s="108"/>
      <c r="WBC579" s="108"/>
      <c r="WBD579" s="108"/>
      <c r="WBE579" s="108"/>
      <c r="WBF579" s="108"/>
      <c r="WBG579" s="108"/>
      <c r="WBH579" s="108"/>
      <c r="WBI579" s="108"/>
      <c r="WBJ579" s="108"/>
      <c r="WBK579" s="108"/>
      <c r="WBL579" s="108"/>
      <c r="WBM579" s="108"/>
      <c r="WBN579" s="108"/>
      <c r="WBO579" s="108"/>
      <c r="WBP579" s="108"/>
      <c r="WBQ579" s="108"/>
      <c r="WBR579" s="108"/>
      <c r="WBS579" s="108"/>
      <c r="WBT579" s="108"/>
      <c r="WBU579" s="108"/>
      <c r="WBV579" s="108"/>
      <c r="WBW579" s="108"/>
      <c r="WBX579" s="108"/>
      <c r="WBY579" s="108"/>
      <c r="WBZ579" s="108"/>
      <c r="WCA579" s="108"/>
      <c r="WCB579" s="108"/>
      <c r="WCC579" s="108"/>
      <c r="WCD579" s="108"/>
      <c r="WCE579" s="108"/>
      <c r="WCF579" s="108"/>
      <c r="WCG579" s="108"/>
      <c r="WCH579" s="108"/>
      <c r="WCI579" s="108"/>
      <c r="WCJ579" s="108"/>
      <c r="WCK579" s="108"/>
      <c r="WCL579" s="108"/>
      <c r="WCM579" s="108"/>
      <c r="WCN579" s="108"/>
      <c r="WCO579" s="108"/>
      <c r="WCP579" s="108"/>
      <c r="WCQ579" s="108"/>
      <c r="WCR579" s="108"/>
      <c r="WCS579" s="108"/>
      <c r="WCT579" s="108"/>
      <c r="WCU579" s="108"/>
      <c r="WCV579" s="108"/>
      <c r="WCW579" s="108"/>
      <c r="WCX579" s="108"/>
      <c r="WCY579" s="108"/>
      <c r="WCZ579" s="108"/>
      <c r="WDA579" s="108"/>
      <c r="WDB579" s="108"/>
      <c r="WDC579" s="108"/>
      <c r="WDD579" s="108"/>
      <c r="WDE579" s="108"/>
      <c r="WDF579" s="108"/>
      <c r="WDG579" s="108"/>
      <c r="WDH579" s="108"/>
      <c r="WDI579" s="108"/>
      <c r="WDJ579" s="108"/>
      <c r="WDK579" s="108"/>
      <c r="WDL579" s="108"/>
      <c r="WDM579" s="108"/>
      <c r="WDN579" s="108"/>
      <c r="WDO579" s="108"/>
      <c r="WDP579" s="108"/>
      <c r="WDQ579" s="108"/>
      <c r="WDR579" s="108"/>
      <c r="WDS579" s="108"/>
      <c r="WDT579" s="108"/>
      <c r="WDU579" s="108"/>
      <c r="WDV579" s="108"/>
      <c r="WDW579" s="108"/>
      <c r="WDX579" s="108"/>
      <c r="WDY579" s="108"/>
      <c r="WDZ579" s="108"/>
      <c r="WEA579" s="108"/>
      <c r="WEB579" s="108"/>
      <c r="WEC579" s="108"/>
      <c r="WED579" s="108"/>
      <c r="WEE579" s="108"/>
      <c r="WEF579" s="108"/>
      <c r="WEG579" s="108"/>
      <c r="WEH579" s="108"/>
      <c r="WEI579" s="108"/>
      <c r="WEJ579" s="108"/>
      <c r="WEK579" s="108"/>
      <c r="WEL579" s="108"/>
      <c r="WEM579" s="108"/>
      <c r="WEN579" s="108"/>
      <c r="WEO579" s="108"/>
      <c r="WEP579" s="108"/>
      <c r="WEQ579" s="108"/>
      <c r="WER579" s="108"/>
      <c r="WES579" s="108"/>
      <c r="WET579" s="108"/>
      <c r="WEU579" s="108"/>
      <c r="WEV579" s="108"/>
      <c r="WEW579" s="108"/>
      <c r="WEX579" s="108"/>
      <c r="WEY579" s="108"/>
      <c r="WEZ579" s="108"/>
      <c r="WFA579" s="108"/>
      <c r="WFB579" s="108"/>
      <c r="WFC579" s="108"/>
      <c r="WFD579" s="108"/>
      <c r="WFE579" s="108"/>
      <c r="WFF579" s="108"/>
      <c r="WFG579" s="108"/>
      <c r="WFH579" s="108"/>
      <c r="WFI579" s="108"/>
      <c r="WFJ579" s="108"/>
      <c r="WFK579" s="108"/>
      <c r="WFL579" s="108"/>
      <c r="WFM579" s="108"/>
      <c r="WFN579" s="108"/>
      <c r="WFO579" s="108"/>
      <c r="WFP579" s="108"/>
      <c r="WFQ579" s="108"/>
      <c r="WFR579" s="108"/>
      <c r="WFS579" s="108"/>
      <c r="WFT579" s="108"/>
      <c r="WFU579" s="108"/>
      <c r="WFV579" s="108"/>
      <c r="WFW579" s="108"/>
      <c r="WFX579" s="108"/>
      <c r="WFY579" s="108"/>
      <c r="WFZ579" s="108"/>
      <c r="WGA579" s="108"/>
      <c r="WGB579" s="108"/>
      <c r="WGC579" s="108"/>
      <c r="WGD579" s="108"/>
      <c r="WGE579" s="108"/>
      <c r="WGF579" s="108"/>
      <c r="WGG579" s="108"/>
      <c r="WGH579" s="108"/>
      <c r="WGI579" s="108"/>
      <c r="WGJ579" s="108"/>
      <c r="WGK579" s="108"/>
      <c r="WGL579" s="108"/>
      <c r="WGM579" s="108"/>
      <c r="WGN579" s="108"/>
      <c r="WGO579" s="108"/>
      <c r="WGP579" s="108"/>
      <c r="WGQ579" s="108"/>
      <c r="WGR579" s="108"/>
      <c r="WGS579" s="108"/>
      <c r="WGT579" s="108"/>
      <c r="WGU579" s="108"/>
      <c r="WGV579" s="108"/>
      <c r="WGW579" s="108"/>
      <c r="WGX579" s="108"/>
      <c r="WGY579" s="108"/>
      <c r="WGZ579" s="108"/>
      <c r="WHA579" s="108"/>
      <c r="WHB579" s="108"/>
      <c r="WHC579" s="108"/>
      <c r="WHD579" s="108"/>
      <c r="WHE579" s="108"/>
      <c r="WHF579" s="108"/>
      <c r="WHG579" s="108"/>
      <c r="WHH579" s="108"/>
      <c r="WHI579" s="108"/>
      <c r="WHJ579" s="108"/>
      <c r="WHK579" s="108"/>
      <c r="WHL579" s="108"/>
      <c r="WHM579" s="108"/>
      <c r="WHN579" s="108"/>
      <c r="WHO579" s="108"/>
      <c r="WHP579" s="108"/>
      <c r="WHQ579" s="108"/>
      <c r="WHR579" s="108"/>
      <c r="WHS579" s="108"/>
      <c r="WHT579" s="108"/>
      <c r="WHU579" s="108"/>
      <c r="WHV579" s="108"/>
      <c r="WHW579" s="108"/>
      <c r="WHX579" s="108"/>
      <c r="WHY579" s="108"/>
      <c r="WHZ579" s="108"/>
      <c r="WIA579" s="108"/>
      <c r="WIB579" s="108"/>
      <c r="WIC579" s="108"/>
      <c r="WID579" s="108"/>
      <c r="WIE579" s="108"/>
      <c r="WIF579" s="108"/>
      <c r="WIG579" s="108"/>
      <c r="WIH579" s="108"/>
      <c r="WII579" s="108"/>
      <c r="WIJ579" s="108"/>
      <c r="WIK579" s="108"/>
      <c r="WIL579" s="108"/>
      <c r="WIM579" s="108"/>
      <c r="WIN579" s="108"/>
      <c r="WIO579" s="108"/>
      <c r="WIP579" s="108"/>
      <c r="WIQ579" s="108"/>
      <c r="WIR579" s="108"/>
      <c r="WIS579" s="108"/>
      <c r="WIT579" s="108"/>
      <c r="WIU579" s="108"/>
      <c r="WIV579" s="108"/>
      <c r="WIW579" s="108"/>
      <c r="WIX579" s="108"/>
      <c r="WIY579" s="108"/>
      <c r="WIZ579" s="108"/>
      <c r="WJA579" s="108"/>
      <c r="WJB579" s="108"/>
      <c r="WJC579" s="108"/>
      <c r="WJD579" s="108"/>
      <c r="WJE579" s="108"/>
      <c r="WJF579" s="108"/>
      <c r="WJG579" s="108"/>
      <c r="WJH579" s="108"/>
      <c r="WJI579" s="108"/>
      <c r="WJJ579" s="108"/>
      <c r="WJK579" s="108"/>
      <c r="WJL579" s="108"/>
      <c r="WJM579" s="108"/>
      <c r="WJN579" s="108"/>
      <c r="WJO579" s="108"/>
      <c r="WJP579" s="108"/>
      <c r="WJQ579" s="108"/>
      <c r="WJR579" s="108"/>
      <c r="WJS579" s="108"/>
      <c r="WJT579" s="108"/>
      <c r="WJU579" s="108"/>
      <c r="WJV579" s="108"/>
      <c r="WJW579" s="108"/>
      <c r="WJX579" s="108"/>
      <c r="WJY579" s="108"/>
      <c r="WJZ579" s="108"/>
      <c r="WKA579" s="108"/>
      <c r="WKB579" s="108"/>
      <c r="WKC579" s="108"/>
      <c r="WKD579" s="108"/>
      <c r="WKE579" s="108"/>
      <c r="WKF579" s="108"/>
      <c r="WKG579" s="108"/>
      <c r="WKH579" s="108"/>
      <c r="WKI579" s="108"/>
      <c r="WKJ579" s="108"/>
      <c r="WKK579" s="108"/>
      <c r="WKL579" s="108"/>
      <c r="WKM579" s="108"/>
      <c r="WKN579" s="108"/>
      <c r="WKO579" s="108"/>
      <c r="WKP579" s="108"/>
      <c r="WKQ579" s="108"/>
      <c r="WKR579" s="108"/>
      <c r="WKS579" s="108"/>
      <c r="WKT579" s="108"/>
      <c r="WKU579" s="108"/>
      <c r="WKV579" s="108"/>
      <c r="WKW579" s="108"/>
      <c r="WKX579" s="108"/>
      <c r="WKY579" s="108"/>
      <c r="WKZ579" s="108"/>
      <c r="WLA579" s="108"/>
      <c r="WLB579" s="108"/>
      <c r="WLC579" s="108"/>
      <c r="WLD579" s="108"/>
      <c r="WLE579" s="108"/>
      <c r="WLF579" s="108"/>
      <c r="WLG579" s="108"/>
      <c r="WLH579" s="108"/>
      <c r="WLI579" s="108"/>
      <c r="WLJ579" s="108"/>
      <c r="WLK579" s="108"/>
      <c r="WLL579" s="108"/>
      <c r="WLM579" s="108"/>
      <c r="WLN579" s="108"/>
      <c r="WLO579" s="108"/>
      <c r="WLP579" s="108"/>
      <c r="WLQ579" s="108"/>
      <c r="WLR579" s="108"/>
      <c r="WLS579" s="108"/>
      <c r="WLT579" s="108"/>
      <c r="WLU579" s="108"/>
      <c r="WLV579" s="108"/>
      <c r="WLW579" s="108"/>
      <c r="WLX579" s="108"/>
      <c r="WLY579" s="108"/>
      <c r="WLZ579" s="108"/>
      <c r="WMA579" s="108"/>
      <c r="WMB579" s="108"/>
      <c r="WMC579" s="108"/>
      <c r="WMD579" s="108"/>
      <c r="WME579" s="108"/>
      <c r="WMF579" s="108"/>
      <c r="WMG579" s="108"/>
      <c r="WMH579" s="108"/>
      <c r="WMI579" s="108"/>
      <c r="WMJ579" s="108"/>
      <c r="WMK579" s="108"/>
      <c r="WML579" s="108"/>
      <c r="WMM579" s="108"/>
      <c r="WMN579" s="108"/>
      <c r="WMO579" s="108"/>
      <c r="WMP579" s="108"/>
      <c r="WMQ579" s="108"/>
      <c r="WMR579" s="108"/>
      <c r="WMS579" s="108"/>
      <c r="WMT579" s="108"/>
      <c r="WMU579" s="108"/>
      <c r="WMV579" s="108"/>
      <c r="WMW579" s="108"/>
      <c r="WMX579" s="108"/>
      <c r="WMY579" s="108"/>
      <c r="WMZ579" s="108"/>
      <c r="WNA579" s="108"/>
      <c r="WNB579" s="108"/>
      <c r="WNC579" s="108"/>
      <c r="WND579" s="108"/>
      <c r="WNE579" s="108"/>
      <c r="WNF579" s="108"/>
      <c r="WNG579" s="108"/>
      <c r="WNH579" s="108"/>
      <c r="WNI579" s="108"/>
      <c r="WNJ579" s="108"/>
      <c r="WNK579" s="108"/>
      <c r="WNL579" s="108"/>
      <c r="WNM579" s="108"/>
      <c r="WNN579" s="108"/>
      <c r="WNO579" s="108"/>
      <c r="WNP579" s="108"/>
      <c r="WNQ579" s="108"/>
      <c r="WNR579" s="108"/>
      <c r="WNS579" s="108"/>
      <c r="WNT579" s="108"/>
      <c r="WNU579" s="108"/>
      <c r="WNV579" s="108"/>
      <c r="WNW579" s="108"/>
      <c r="WNX579" s="108"/>
      <c r="WNY579" s="108"/>
      <c r="WNZ579" s="108"/>
      <c r="WOA579" s="108"/>
      <c r="WOB579" s="108"/>
      <c r="WOC579" s="108"/>
      <c r="WOD579" s="108"/>
      <c r="WOE579" s="108"/>
      <c r="WOF579" s="108"/>
      <c r="WOG579" s="108"/>
      <c r="WOH579" s="108"/>
      <c r="WOI579" s="108"/>
      <c r="WOJ579" s="108"/>
      <c r="WOK579" s="108"/>
      <c r="WOL579" s="108"/>
      <c r="WOM579" s="108"/>
      <c r="WON579" s="108"/>
      <c r="WOO579" s="108"/>
      <c r="WOP579" s="108"/>
      <c r="WOQ579" s="108"/>
      <c r="WOR579" s="108"/>
      <c r="WOS579" s="108"/>
      <c r="WOT579" s="108"/>
      <c r="WOU579" s="108"/>
      <c r="WOV579" s="108"/>
      <c r="WOW579" s="108"/>
      <c r="WOX579" s="108"/>
      <c r="WOY579" s="108"/>
      <c r="WOZ579" s="108"/>
      <c r="WPA579" s="108"/>
      <c r="WPB579" s="108"/>
      <c r="WPC579" s="108"/>
      <c r="WPD579" s="108"/>
      <c r="WPE579" s="108"/>
      <c r="WPF579" s="108"/>
      <c r="WPG579" s="108"/>
      <c r="WPH579" s="108"/>
      <c r="WPI579" s="108"/>
      <c r="WPJ579" s="108"/>
      <c r="WPK579" s="108"/>
      <c r="WPL579" s="108"/>
      <c r="WPM579" s="108"/>
      <c r="WPN579" s="108"/>
      <c r="WPO579" s="108"/>
      <c r="WPP579" s="108"/>
      <c r="WPQ579" s="108"/>
      <c r="WPR579" s="108"/>
      <c r="WPS579" s="108"/>
      <c r="WPT579" s="108"/>
      <c r="WPU579" s="108"/>
      <c r="WPV579" s="108"/>
      <c r="WPW579" s="108"/>
      <c r="WPX579" s="108"/>
      <c r="WPY579" s="108"/>
      <c r="WPZ579" s="108"/>
      <c r="WQA579" s="108"/>
      <c r="WQB579" s="108"/>
      <c r="WQC579" s="108"/>
      <c r="WQD579" s="108"/>
      <c r="WQE579" s="108"/>
      <c r="WQF579" s="108"/>
      <c r="WQG579" s="108"/>
      <c r="WQH579" s="108"/>
      <c r="WQI579" s="108"/>
      <c r="WQJ579" s="108"/>
      <c r="WQK579" s="108"/>
      <c r="WQL579" s="108"/>
      <c r="WQM579" s="108"/>
      <c r="WQN579" s="108"/>
      <c r="WQO579" s="108"/>
      <c r="WQP579" s="108"/>
      <c r="WQQ579" s="108"/>
      <c r="WQR579" s="108"/>
      <c r="WQS579" s="108"/>
      <c r="WQT579" s="108"/>
      <c r="WQU579" s="108"/>
      <c r="WQV579" s="108"/>
      <c r="WQW579" s="108"/>
      <c r="WQX579" s="108"/>
      <c r="WQY579" s="108"/>
      <c r="WQZ579" s="108"/>
      <c r="WRA579" s="108"/>
      <c r="WRB579" s="108"/>
      <c r="WRC579" s="108"/>
      <c r="WRD579" s="108"/>
      <c r="WRE579" s="108"/>
      <c r="WRF579" s="108"/>
      <c r="WRG579" s="108"/>
      <c r="WRH579" s="108"/>
      <c r="WRI579" s="108"/>
      <c r="WRJ579" s="108"/>
      <c r="WRK579" s="108"/>
      <c r="WRL579" s="108"/>
      <c r="WRM579" s="108"/>
      <c r="WRN579" s="108"/>
      <c r="WRO579" s="108"/>
      <c r="WRP579" s="108"/>
      <c r="WRQ579" s="108"/>
      <c r="WRR579" s="108"/>
      <c r="WRS579" s="108"/>
      <c r="WRT579" s="108"/>
      <c r="WRU579" s="108"/>
      <c r="WRV579" s="108"/>
      <c r="WRW579" s="108"/>
      <c r="WRX579" s="108"/>
      <c r="WRY579" s="108"/>
      <c r="WRZ579" s="108"/>
      <c r="WSA579" s="108"/>
      <c r="WSB579" s="108"/>
      <c r="WSC579" s="108"/>
      <c r="WSD579" s="108"/>
      <c r="WSE579" s="108"/>
      <c r="WSF579" s="108"/>
      <c r="WSG579" s="108"/>
      <c r="WSH579" s="108"/>
      <c r="WSI579" s="108"/>
      <c r="WSJ579" s="108"/>
      <c r="WSK579" s="108"/>
      <c r="WSL579" s="108"/>
      <c r="WSM579" s="108"/>
      <c r="WSN579" s="108"/>
      <c r="WSO579" s="108"/>
      <c r="WSP579" s="108"/>
      <c r="WSQ579" s="108"/>
      <c r="WSR579" s="108"/>
      <c r="WSS579" s="108"/>
      <c r="WST579" s="108"/>
      <c r="WSU579" s="108"/>
      <c r="WSV579" s="108"/>
      <c r="WSW579" s="108"/>
      <c r="WSX579" s="108"/>
      <c r="WSY579" s="108"/>
      <c r="WSZ579" s="108"/>
      <c r="WTA579" s="108"/>
      <c r="WTB579" s="108"/>
      <c r="WTC579" s="108"/>
      <c r="WTD579" s="108"/>
      <c r="WTE579" s="108"/>
      <c r="WTF579" s="108"/>
      <c r="WTG579" s="108"/>
      <c r="WTH579" s="108"/>
      <c r="WTI579" s="108"/>
      <c r="WTJ579" s="108"/>
      <c r="WTK579" s="108"/>
      <c r="WTL579" s="108"/>
      <c r="WTM579" s="108"/>
      <c r="WTN579" s="108"/>
      <c r="WTO579" s="108"/>
      <c r="WTP579" s="108"/>
      <c r="WTQ579" s="108"/>
      <c r="WTR579" s="108"/>
      <c r="WTS579" s="108"/>
      <c r="WTT579" s="108"/>
      <c r="WTU579" s="108"/>
      <c r="WTV579" s="108"/>
      <c r="WTW579" s="108"/>
      <c r="WTX579" s="108"/>
      <c r="WTY579" s="108"/>
      <c r="WTZ579" s="108"/>
      <c r="WUA579" s="108"/>
      <c r="WUB579" s="108"/>
      <c r="WUC579" s="108"/>
      <c r="WUD579" s="108"/>
      <c r="WUE579" s="108"/>
      <c r="WUF579" s="108"/>
      <c r="WUG579" s="108"/>
      <c r="WUH579" s="108"/>
      <c r="WUI579" s="108"/>
      <c r="WUJ579" s="108"/>
      <c r="WUK579" s="108"/>
      <c r="WUL579" s="108"/>
      <c r="WUM579" s="108"/>
      <c r="WUN579" s="108"/>
      <c r="WUO579" s="108"/>
      <c r="WUP579" s="108"/>
      <c r="WUQ579" s="108"/>
      <c r="WUR579" s="108"/>
      <c r="WUS579" s="108"/>
      <c r="WUT579" s="108"/>
      <c r="WUU579" s="108"/>
      <c r="WUV579" s="108"/>
      <c r="WUW579" s="108"/>
      <c r="WUX579" s="108"/>
      <c r="WUY579" s="108"/>
      <c r="WUZ579" s="108"/>
      <c r="WVA579" s="108"/>
      <c r="WVB579" s="108"/>
      <c r="WVC579" s="108"/>
      <c r="WVD579" s="108"/>
      <c r="WVE579" s="108"/>
      <c r="WVF579" s="108"/>
      <c r="WVG579" s="108"/>
      <c r="WVH579" s="108"/>
      <c r="WVI579" s="108"/>
      <c r="WVJ579" s="108"/>
      <c r="WVK579" s="108"/>
      <c r="WVL579" s="108"/>
      <c r="WVM579" s="108"/>
      <c r="WVN579" s="108"/>
      <c r="WVO579" s="108"/>
      <c r="WVP579" s="108"/>
      <c r="WVQ579" s="108"/>
      <c r="WVR579" s="108"/>
      <c r="WVS579" s="108"/>
      <c r="WVT579" s="108"/>
      <c r="WVU579" s="108"/>
      <c r="WVV579" s="108"/>
      <c r="WVW579" s="108"/>
      <c r="WVX579" s="108"/>
      <c r="WVY579" s="108"/>
      <c r="WVZ579" s="108"/>
      <c r="WWA579" s="108"/>
      <c r="WWB579" s="108"/>
      <c r="WWC579" s="108"/>
      <c r="WWD579" s="108"/>
      <c r="WWE579" s="108"/>
      <c r="WWF579" s="108"/>
      <c r="WWG579" s="108"/>
      <c r="WWH579" s="108"/>
      <c r="WWI579" s="108"/>
      <c r="WWJ579" s="108"/>
      <c r="WWK579" s="108"/>
      <c r="WWL579" s="108"/>
      <c r="WWM579" s="108"/>
      <c r="WWN579" s="108"/>
      <c r="WWO579" s="108"/>
      <c r="WWP579" s="108"/>
      <c r="WWQ579" s="108"/>
      <c r="WWR579" s="108"/>
      <c r="WWS579" s="108"/>
      <c r="WWT579" s="108"/>
      <c r="WWU579" s="108"/>
      <c r="WWV579" s="108"/>
      <c r="WWW579" s="108"/>
      <c r="WWX579" s="108"/>
      <c r="WWY579" s="108"/>
      <c r="WWZ579" s="108"/>
      <c r="WXA579" s="108"/>
      <c r="WXB579" s="108"/>
      <c r="WXC579" s="108"/>
      <c r="WXD579" s="108"/>
      <c r="WXE579" s="108"/>
      <c r="WXF579" s="108"/>
      <c r="WXG579" s="108"/>
      <c r="WXH579" s="108"/>
      <c r="WXI579" s="108"/>
      <c r="WXJ579" s="108"/>
      <c r="WXK579" s="108"/>
      <c r="WXL579" s="108"/>
      <c r="WXM579" s="108"/>
      <c r="WXN579" s="108"/>
      <c r="WXO579" s="108"/>
      <c r="WXP579" s="108"/>
      <c r="WXQ579" s="108"/>
      <c r="WXR579" s="108"/>
      <c r="WXS579" s="108"/>
      <c r="WXT579" s="108"/>
      <c r="WXU579" s="108"/>
      <c r="WXV579" s="108"/>
      <c r="WXW579" s="108"/>
      <c r="WXX579" s="108"/>
      <c r="WXY579" s="108"/>
      <c r="WXZ579" s="108"/>
      <c r="WYA579" s="108"/>
      <c r="WYB579" s="108"/>
      <c r="WYC579" s="108"/>
      <c r="WYD579" s="108"/>
      <c r="WYE579" s="108"/>
      <c r="WYF579" s="108"/>
      <c r="WYG579" s="108"/>
      <c r="WYH579" s="108"/>
      <c r="WYI579" s="108"/>
      <c r="WYJ579" s="108"/>
      <c r="WYK579" s="108"/>
      <c r="WYL579" s="108"/>
      <c r="WYM579" s="108"/>
      <c r="WYN579" s="108"/>
      <c r="WYO579" s="108"/>
      <c r="WYP579" s="108"/>
      <c r="WYQ579" s="108"/>
      <c r="WYR579" s="108"/>
      <c r="WYS579" s="108"/>
      <c r="WYT579" s="108"/>
      <c r="WYU579" s="108"/>
      <c r="WYV579" s="108"/>
      <c r="WYW579" s="108"/>
      <c r="WYX579" s="108"/>
      <c r="WYY579" s="108"/>
      <c r="WYZ579" s="108"/>
      <c r="WZA579" s="108"/>
      <c r="WZB579" s="108"/>
      <c r="WZC579" s="108"/>
      <c r="WZD579" s="108"/>
      <c r="WZE579" s="108"/>
      <c r="WZF579" s="108"/>
      <c r="WZG579" s="108"/>
      <c r="WZH579" s="108"/>
      <c r="WZI579" s="108"/>
      <c r="WZJ579" s="108"/>
      <c r="WZK579" s="108"/>
      <c r="WZL579" s="108"/>
      <c r="WZM579" s="108"/>
      <c r="WZN579" s="108"/>
      <c r="WZO579" s="108"/>
      <c r="WZP579" s="108"/>
      <c r="WZQ579" s="108"/>
      <c r="WZR579" s="108"/>
      <c r="WZS579" s="108"/>
      <c r="WZT579" s="108"/>
      <c r="WZU579" s="108"/>
      <c r="WZV579" s="108"/>
      <c r="WZW579" s="108"/>
      <c r="WZX579" s="108"/>
      <c r="WZY579" s="108"/>
      <c r="WZZ579" s="108"/>
      <c r="XAA579" s="108"/>
      <c r="XAB579" s="108"/>
      <c r="XAC579" s="108"/>
      <c r="XAD579" s="108"/>
      <c r="XAE579" s="108"/>
      <c r="XAF579" s="108"/>
      <c r="XAG579" s="108"/>
      <c r="XAH579" s="108"/>
      <c r="XAI579" s="108"/>
      <c r="XAJ579" s="108"/>
      <c r="XAK579" s="108"/>
      <c r="XAL579" s="108"/>
      <c r="XAM579" s="108"/>
      <c r="XAN579" s="108"/>
      <c r="XAO579" s="108"/>
      <c r="XAP579" s="108"/>
      <c r="XAQ579" s="108"/>
      <c r="XAR579" s="108"/>
      <c r="XAS579" s="108"/>
      <c r="XAT579" s="108"/>
      <c r="XAU579" s="108"/>
      <c r="XAV579" s="108"/>
      <c r="XAW579" s="108"/>
      <c r="XAX579" s="108"/>
      <c r="XAY579" s="108"/>
      <c r="XAZ579" s="108"/>
      <c r="XBA579" s="108"/>
      <c r="XBB579" s="108"/>
      <c r="XBC579" s="108"/>
      <c r="XBD579" s="108"/>
      <c r="XBE579" s="108"/>
      <c r="XBF579" s="108"/>
      <c r="XBG579" s="108"/>
      <c r="XBH579" s="108"/>
      <c r="XBI579" s="108"/>
      <c r="XBJ579" s="108"/>
      <c r="XBK579" s="108"/>
      <c r="XBL579" s="108"/>
      <c r="XBM579" s="108"/>
      <c r="XBN579" s="108"/>
      <c r="XBO579" s="108"/>
      <c r="XBP579" s="108"/>
      <c r="XBQ579" s="108"/>
      <c r="XBR579" s="108"/>
      <c r="XBS579" s="108"/>
      <c r="XBT579" s="108"/>
      <c r="XBU579" s="108"/>
      <c r="XBV579" s="108"/>
      <c r="XBW579" s="108"/>
      <c r="XBX579" s="108"/>
      <c r="XBY579" s="108"/>
      <c r="XBZ579" s="108"/>
      <c r="XCA579" s="108"/>
      <c r="XCB579" s="108"/>
      <c r="XCC579" s="108"/>
      <c r="XCD579" s="108"/>
      <c r="XCE579" s="108"/>
      <c r="XCF579" s="108"/>
      <c r="XCG579" s="108"/>
      <c r="XCH579" s="108"/>
      <c r="XCI579" s="108"/>
      <c r="XCJ579" s="108"/>
      <c r="XCK579" s="108"/>
      <c r="XCL579" s="108"/>
      <c r="XCM579" s="108"/>
      <c r="XCN579" s="108"/>
      <c r="XCO579" s="108"/>
      <c r="XCP579" s="108"/>
      <c r="XCQ579" s="108"/>
      <c r="XCR579" s="108"/>
      <c r="XCS579" s="108"/>
      <c r="XCT579" s="108"/>
      <c r="XCU579" s="108"/>
      <c r="XCV579" s="108"/>
      <c r="XCW579" s="108"/>
      <c r="XCX579" s="108"/>
      <c r="XCY579" s="108"/>
      <c r="XCZ579" s="108"/>
      <c r="XDA579" s="108"/>
      <c r="XDB579" s="108"/>
      <c r="XDC579" s="108"/>
      <c r="XDD579" s="108"/>
      <c r="XDE579" s="108"/>
      <c r="XDF579" s="108"/>
      <c r="XDG579" s="108"/>
      <c r="XDH579" s="108"/>
      <c r="XDI579" s="108"/>
      <c r="XDJ579" s="108"/>
      <c r="XDK579" s="108"/>
      <c r="XDL579" s="108"/>
      <c r="XDM579" s="108"/>
      <c r="XDN579" s="108"/>
      <c r="XDO579" s="108"/>
      <c r="XDP579" s="108"/>
      <c r="XDQ579" s="108"/>
      <c r="XDR579" s="108"/>
      <c r="XDS579" s="108"/>
      <c r="XDT579" s="108"/>
      <c r="XDU579" s="108"/>
      <c r="XDV579" s="108"/>
      <c r="XDW579" s="108"/>
      <c r="XDX579" s="108"/>
      <c r="XDY579" s="108"/>
      <c r="XDZ579" s="108"/>
      <c r="XEA579" s="108"/>
      <c r="XEB579" s="108"/>
      <c r="XEC579" s="108"/>
      <c r="XED579" s="108"/>
      <c r="XEE579" s="108"/>
      <c r="XEF579" s="108"/>
      <c r="XEG579" s="108"/>
      <c r="XEH579" s="108"/>
      <c r="XEI579" s="108"/>
      <c r="XEJ579" s="108"/>
      <c r="XEK579" s="108"/>
      <c r="XEL579" s="108"/>
      <c r="XEM579" s="108"/>
      <c r="XEN579" s="108"/>
      <c r="XEO579" s="108"/>
      <c r="XEP579" s="108"/>
      <c r="XEQ579" s="108"/>
      <c r="XER579" s="108"/>
      <c r="XES579" s="108"/>
      <c r="XET579" s="108"/>
      <c r="XEU579" s="108"/>
      <c r="XEV579" s="108"/>
      <c r="XEW579" s="108"/>
      <c r="XEX579" s="108"/>
      <c r="XEY579" s="108"/>
      <c r="XEZ579" s="108"/>
      <c r="XFA579" s="108"/>
      <c r="XFB579" s="108"/>
      <c r="XFC579" s="108"/>
      <c r="XFD579" s="108"/>
    </row>
    <row r="580" spans="1:16384" ht="14.1" customHeight="1" x14ac:dyDescent="0.2">
      <c r="A580" s="45"/>
      <c r="B580" s="45"/>
      <c r="C580" s="45"/>
      <c r="D580" s="45"/>
      <c r="E580" s="73" t="s">
        <v>12552</v>
      </c>
      <c r="F580" s="74">
        <f ca="1">SUM(Table319[MONTO TOTAL ESTIMADO])</f>
        <v>38683</v>
      </c>
      <c r="G580" s="45"/>
      <c r="H580" s="45" t="str">
        <f>C514</f>
        <v>Bienes</v>
      </c>
      <c r="I580" s="45" t="str">
        <f>E514</f>
        <v>Sí</v>
      </c>
      <c r="J580" s="45" t="str">
        <f>D514</f>
        <v>Compras por debajo del Umbral</v>
      </c>
      <c r="L580" s="114"/>
    </row>
    <row r="581" spans="1:16384" ht="14.1" customHeight="1" thickBot="1" x14ac:dyDescent="0.3"/>
    <row r="582" spans="1:16384" ht="33.75" customHeight="1" thickBot="1" x14ac:dyDescent="0.25">
      <c r="A582" s="64" t="s">
        <v>16383</v>
      </c>
      <c r="B582" s="64" t="s">
        <v>161</v>
      </c>
      <c r="C582" s="64" t="s">
        <v>11726</v>
      </c>
      <c r="D582" s="64" t="s">
        <v>14380</v>
      </c>
      <c r="E582" s="64" t="s">
        <v>10964</v>
      </c>
      <c r="F582" s="64" t="s">
        <v>11097</v>
      </c>
      <c r="G582" s="45"/>
      <c r="H582" s="45"/>
      <c r="I582" s="45"/>
      <c r="J582" s="45"/>
    </row>
    <row r="583" spans="1:16384" ht="13.5" customHeight="1" thickBot="1" x14ac:dyDescent="0.25">
      <c r="A583" s="66" t="s">
        <v>18839</v>
      </c>
      <c r="B583" s="91" t="s">
        <v>18840</v>
      </c>
      <c r="C583" s="66" t="s">
        <v>17798</v>
      </c>
      <c r="D583" s="66" t="s">
        <v>10173</v>
      </c>
      <c r="E583" s="66" t="s">
        <v>8857</v>
      </c>
      <c r="F583" s="66"/>
      <c r="G583" s="45"/>
      <c r="H583" s="45"/>
      <c r="I583" s="45"/>
      <c r="J583" s="45"/>
    </row>
    <row r="584" spans="1:16384" ht="14.1" customHeight="1" thickBot="1" x14ac:dyDescent="0.25">
      <c r="A584" s="119" t="s">
        <v>14830</v>
      </c>
      <c r="B584" s="67" t="s">
        <v>8531</v>
      </c>
      <c r="C584" s="76">
        <v>44378</v>
      </c>
      <c r="D584" s="119" t="s">
        <v>9388</v>
      </c>
      <c r="E584" s="67" t="s">
        <v>13095</v>
      </c>
      <c r="F584" s="66" t="s">
        <v>3082</v>
      </c>
      <c r="G584" s="45"/>
      <c r="H584" s="45"/>
      <c r="I584" s="45"/>
      <c r="J584" s="45"/>
    </row>
    <row r="585" spans="1:16384" ht="14.1" customHeight="1" thickBot="1" x14ac:dyDescent="0.25">
      <c r="A585" s="120"/>
      <c r="B585" s="67" t="s">
        <v>1787</v>
      </c>
      <c r="C585" s="93">
        <f>IF(C584="","",IF(AND(MONTH(C584)&gt;=1,MONTH(C584)&lt;=3),1,IF(AND(MONTH(C584)&gt;=4,MONTH(C584)&lt;=6),2,IF(AND(MONTH(C584)&gt;=7,MONTH(C584)&lt;=9),3,4))))</f>
        <v>3</v>
      </c>
      <c r="D585" s="120"/>
      <c r="E585" s="67" t="s">
        <v>2419</v>
      </c>
      <c r="F585" s="66" t="s">
        <v>14451</v>
      </c>
      <c r="G585" s="45"/>
      <c r="H585" s="45"/>
      <c r="I585" s="45"/>
      <c r="J585" s="45"/>
    </row>
    <row r="586" spans="1:16384" ht="14.1" customHeight="1" thickBot="1" x14ac:dyDescent="0.25">
      <c r="A586" s="120"/>
      <c r="B586" s="67" t="s">
        <v>12944</v>
      </c>
      <c r="C586" s="76">
        <v>44470</v>
      </c>
      <c r="D586" s="120"/>
      <c r="E586" s="67" t="s">
        <v>3075</v>
      </c>
      <c r="F586" s="66" t="s">
        <v>4623</v>
      </c>
      <c r="G586" s="45"/>
      <c r="H586" s="45"/>
      <c r="I586" s="45"/>
      <c r="J586" s="45"/>
    </row>
    <row r="587" spans="1:16384" ht="14.1" customHeight="1" thickBot="1" x14ac:dyDescent="0.25">
      <c r="A587" s="120"/>
      <c r="B587" s="67" t="s">
        <v>1787</v>
      </c>
      <c r="C587" s="93">
        <f>IF(C586="","",IF(AND(MONTH(C586)&gt;=1,MONTH(C586)&lt;=3),1,IF(AND(MONTH(C586)&gt;=4,MONTH(C586)&lt;=6),2,IF(AND(MONTH(C586)&gt;=7,MONTH(C586)&lt;=9),3,4))))</f>
        <v>4</v>
      </c>
      <c r="D587" s="120"/>
      <c r="E587" s="67" t="s">
        <v>13194</v>
      </c>
      <c r="F587" s="66" t="s">
        <v>4623</v>
      </c>
      <c r="G587" s="45"/>
      <c r="H587" s="45"/>
      <c r="I587" s="45"/>
      <c r="J587" s="45"/>
    </row>
    <row r="588" spans="1:16384" ht="14.1" customHeight="1" thickBot="1" x14ac:dyDescent="0.25">
      <c r="A588" s="45"/>
      <c r="B588" s="45"/>
      <c r="C588" s="45"/>
      <c r="D588" s="45"/>
      <c r="E588" s="45"/>
      <c r="F588" s="45"/>
      <c r="G588" s="45"/>
      <c r="H588" s="45"/>
      <c r="I588" s="45"/>
      <c r="J588" s="45"/>
    </row>
    <row r="589" spans="1:16384" ht="14.1" customHeight="1" thickBot="1" x14ac:dyDescent="0.25">
      <c r="A589" s="72" t="s">
        <v>15736</v>
      </c>
      <c r="B589" s="72" t="s">
        <v>16147</v>
      </c>
      <c r="C589" s="72" t="s">
        <v>15642</v>
      </c>
      <c r="D589" s="72" t="s">
        <v>15252</v>
      </c>
      <c r="E589" s="72" t="s">
        <v>6935</v>
      </c>
      <c r="F589" s="72" t="s">
        <v>15281</v>
      </c>
      <c r="G589" s="45"/>
      <c r="H589" s="45"/>
      <c r="I589" s="45"/>
      <c r="J589" s="45"/>
    </row>
    <row r="590" spans="1:16384" ht="13.5" customHeight="1" x14ac:dyDescent="0.2">
      <c r="A590" s="92">
        <v>11151606</v>
      </c>
      <c r="B590" s="69" t="str">
        <f t="shared" ref="B590:B607" ca="1" si="30">IFERROR(INDEX(UNSPSCDes,MATCH(INDIRECT(ADDRESS(ROW(),COLUMN()-1,4)),UNSPSCCode,0)),"")</f>
        <v>Hebra de fibra de vidrio</v>
      </c>
      <c r="C590" s="81" t="s">
        <v>8631</v>
      </c>
      <c r="D590" s="81">
        <v>2</v>
      </c>
      <c r="E590" s="71">
        <v>98</v>
      </c>
      <c r="F590" s="70">
        <f t="shared" ref="F590:F607" ca="1" si="31">INDIRECT(ADDRESS(ROW(),COLUMN()-2,4))*INDIRECT(ADDRESS(ROW(),COLUMN()-1,4))</f>
        <v>196</v>
      </c>
      <c r="G590" s="45"/>
      <c r="H590" s="45"/>
      <c r="I590" s="45"/>
      <c r="J590" s="45"/>
    </row>
    <row r="591" spans="1:16384" ht="13.5" customHeight="1" x14ac:dyDescent="0.2">
      <c r="A591" s="92">
        <v>31191509</v>
      </c>
      <c r="B591" s="69" t="str">
        <f t="shared" ca="1" si="30"/>
        <v>Pulidores abrasivos</v>
      </c>
      <c r="C591" s="81" t="s">
        <v>1450</v>
      </c>
      <c r="D591" s="81">
        <v>1</v>
      </c>
      <c r="E591" s="71">
        <v>100</v>
      </c>
      <c r="F591" s="70">
        <f t="shared" ca="1" si="31"/>
        <v>100</v>
      </c>
      <c r="G591" s="45"/>
      <c r="H591" s="45"/>
      <c r="I591" s="45"/>
      <c r="J591" s="45"/>
    </row>
    <row r="592" spans="1:16384" ht="13.5" customHeight="1" x14ac:dyDescent="0.2">
      <c r="A592" s="92">
        <v>15121511</v>
      </c>
      <c r="B592" s="69" t="str">
        <f t="shared" ca="1" si="30"/>
        <v>Pastas de ensamble</v>
      </c>
      <c r="C592" s="81" t="s">
        <v>9562</v>
      </c>
      <c r="D592" s="81">
        <v>1</v>
      </c>
      <c r="E592" s="71">
        <v>215</v>
      </c>
      <c r="F592" s="70">
        <f t="shared" ca="1" si="31"/>
        <v>215</v>
      </c>
      <c r="G592" s="45"/>
      <c r="H592" s="45"/>
      <c r="I592" s="45"/>
      <c r="J592" s="45"/>
    </row>
    <row r="593" spans="1:10" ht="13.5" customHeight="1" x14ac:dyDescent="0.2">
      <c r="A593" s="92">
        <v>27111720</v>
      </c>
      <c r="B593" s="69" t="str">
        <f t="shared" ca="1" si="30"/>
        <v>Llave manual en t para grifos</v>
      </c>
      <c r="C593" s="81" t="s">
        <v>1450</v>
      </c>
      <c r="D593" s="81">
        <v>1</v>
      </c>
      <c r="E593" s="71">
        <v>200</v>
      </c>
      <c r="F593" s="70">
        <f t="shared" ca="1" si="31"/>
        <v>200</v>
      </c>
      <c r="G593" s="45"/>
      <c r="H593" s="45"/>
      <c r="I593" s="45"/>
      <c r="J593" s="45"/>
    </row>
    <row r="594" spans="1:10" ht="13.5" customHeight="1" x14ac:dyDescent="0.2">
      <c r="A594" s="92">
        <v>40142612</v>
      </c>
      <c r="B594" s="69" t="str">
        <f t="shared" ca="1" si="30"/>
        <v>Adaptadores de tubo</v>
      </c>
      <c r="C594" s="81" t="s">
        <v>1450</v>
      </c>
      <c r="D594" s="81">
        <v>1</v>
      </c>
      <c r="E594" s="71">
        <v>8</v>
      </c>
      <c r="F594" s="70">
        <f t="shared" ca="1" si="31"/>
        <v>8</v>
      </c>
      <c r="G594" s="45"/>
      <c r="H594" s="45"/>
      <c r="I594" s="45"/>
      <c r="J594" s="45"/>
    </row>
    <row r="595" spans="1:10" ht="13.5" customHeight="1" x14ac:dyDescent="0.2">
      <c r="A595" s="92">
        <v>11111701</v>
      </c>
      <c r="B595" s="69" t="str">
        <f t="shared" ca="1" si="30"/>
        <v>Arena de sílice</v>
      </c>
      <c r="C595" s="81" t="s">
        <v>13266</v>
      </c>
      <c r="D595" s="81">
        <v>4</v>
      </c>
      <c r="E595" s="71">
        <v>325</v>
      </c>
      <c r="F595" s="70">
        <f t="shared" ca="1" si="31"/>
        <v>1300</v>
      </c>
      <c r="G595" s="45"/>
      <c r="H595" s="45"/>
      <c r="I595" s="45"/>
      <c r="J595" s="45"/>
    </row>
    <row r="596" spans="1:10" ht="13.5" customHeight="1" x14ac:dyDescent="0.2">
      <c r="A596" s="92">
        <v>12142004</v>
      </c>
      <c r="B596" s="69" t="str">
        <f t="shared" ca="1" si="30"/>
        <v>Gas argón ar</v>
      </c>
      <c r="C596" s="81" t="s">
        <v>1450</v>
      </c>
      <c r="D596" s="81">
        <v>1</v>
      </c>
      <c r="E596" s="71">
        <v>300</v>
      </c>
      <c r="F596" s="70">
        <f t="shared" ca="1" si="31"/>
        <v>300</v>
      </c>
      <c r="G596" s="45"/>
      <c r="H596" s="45"/>
      <c r="I596" s="45"/>
      <c r="J596" s="45"/>
    </row>
    <row r="597" spans="1:10" ht="13.5" customHeight="1" x14ac:dyDescent="0.2">
      <c r="A597" s="92">
        <v>12142004</v>
      </c>
      <c r="B597" s="69" t="str">
        <f t="shared" ca="1" si="30"/>
        <v>Gas argón ar</v>
      </c>
      <c r="C597" s="81" t="s">
        <v>1450</v>
      </c>
      <c r="D597" s="81">
        <v>1</v>
      </c>
      <c r="E597" s="71">
        <v>150</v>
      </c>
      <c r="F597" s="70">
        <f t="shared" ca="1" si="31"/>
        <v>150</v>
      </c>
      <c r="G597" s="45"/>
      <c r="H597" s="45"/>
      <c r="I597" s="45"/>
      <c r="J597" s="45"/>
    </row>
    <row r="598" spans="1:10" ht="13.5" customHeight="1" x14ac:dyDescent="0.2">
      <c r="A598" s="92">
        <v>42272214</v>
      </c>
      <c r="B598" s="69" t="str">
        <f t="shared" ca="1" si="30"/>
        <v>Conectores o adaptadores o válvulas de circuitos</v>
      </c>
      <c r="C598" s="81" t="s">
        <v>1450</v>
      </c>
      <c r="D598" s="81">
        <v>2</v>
      </c>
      <c r="E598" s="71">
        <v>20</v>
      </c>
      <c r="F598" s="70">
        <f t="shared" ca="1" si="31"/>
        <v>40</v>
      </c>
      <c r="G598" s="45"/>
      <c r="H598" s="45"/>
      <c r="I598" s="45"/>
      <c r="J598" s="45"/>
    </row>
    <row r="599" spans="1:10" ht="13.5" customHeight="1" x14ac:dyDescent="0.2">
      <c r="A599" s="92">
        <v>31201605</v>
      </c>
      <c r="B599" s="69" t="str">
        <f ca="1">IFERROR(INDEX(UNSPSCDes,MATCH(INDIRECT(ADDRESS(ROW(),COLUMN()-1,4)),UNSPSCCode,0)),"")</f>
        <v>Masillas</v>
      </c>
      <c r="C599" s="81" t="s">
        <v>1450</v>
      </c>
      <c r="D599" s="81">
        <v>1</v>
      </c>
      <c r="E599" s="71">
        <v>200</v>
      </c>
      <c r="F599" s="70">
        <f t="shared" ca="1" si="31"/>
        <v>200</v>
      </c>
      <c r="G599" s="45"/>
      <c r="H599" s="45"/>
      <c r="I599" s="45"/>
      <c r="J599" s="45"/>
    </row>
    <row r="600" spans="1:10" ht="13.5" customHeight="1" x14ac:dyDescent="0.2">
      <c r="A600" s="92">
        <v>31162002</v>
      </c>
      <c r="B600" s="69" t="str">
        <f t="shared" ca="1" si="30"/>
        <v>Clavos de sombrerete</v>
      </c>
      <c r="C600" s="81" t="s">
        <v>15637</v>
      </c>
      <c r="D600" s="81">
        <v>1</v>
      </c>
      <c r="E600" s="71">
        <v>45</v>
      </c>
      <c r="F600" s="70">
        <f t="shared" ca="1" si="31"/>
        <v>45</v>
      </c>
      <c r="G600" s="45"/>
      <c r="H600" s="45"/>
      <c r="I600" s="45"/>
      <c r="J600" s="45"/>
    </row>
    <row r="601" spans="1:10" ht="13.5" customHeight="1" x14ac:dyDescent="0.2">
      <c r="A601" s="92">
        <v>31162402</v>
      </c>
      <c r="B601" s="69" t="str">
        <f t="shared" ca="1" si="30"/>
        <v>Cerraduras</v>
      </c>
      <c r="C601" s="81" t="s">
        <v>1450</v>
      </c>
      <c r="D601" s="81">
        <v>1</v>
      </c>
      <c r="E601" s="71">
        <v>250</v>
      </c>
      <c r="F601" s="70">
        <f t="shared" ca="1" si="31"/>
        <v>250</v>
      </c>
      <c r="G601" s="45"/>
      <c r="H601" s="45"/>
      <c r="I601" s="45"/>
      <c r="J601" s="45"/>
    </row>
    <row r="602" spans="1:10" ht="13.5" customHeight="1" x14ac:dyDescent="0.2">
      <c r="A602" s="92">
        <v>30101504</v>
      </c>
      <c r="B602" s="69" t="str">
        <f ca="1">IFERROR(INDEX(UNSPSCDes,MATCH(INDIRECT(ADDRESS(ROW(),COLUMN()-1,4)),UNSPSCCode,0)),"")</f>
        <v>Ángulos de acero</v>
      </c>
      <c r="C602" s="81" t="s">
        <v>1450</v>
      </c>
      <c r="D602" s="81">
        <v>1</v>
      </c>
      <c r="E602" s="71">
        <v>535</v>
      </c>
      <c r="F602" s="70">
        <f t="shared" ca="1" si="31"/>
        <v>535</v>
      </c>
      <c r="G602" s="45"/>
      <c r="H602" s="45"/>
      <c r="I602" s="45"/>
      <c r="J602" s="45"/>
    </row>
    <row r="603" spans="1:10" ht="13.5" customHeight="1" x14ac:dyDescent="0.2">
      <c r="A603" s="92">
        <v>11121610</v>
      </c>
      <c r="B603" s="69" t="str">
        <f t="shared" ca="1" si="30"/>
        <v>Maderas duras</v>
      </c>
      <c r="C603" s="81" t="s">
        <v>1450</v>
      </c>
      <c r="D603" s="81">
        <v>1</v>
      </c>
      <c r="E603" s="71">
        <v>245</v>
      </c>
      <c r="F603" s="70">
        <f t="shared" ca="1" si="31"/>
        <v>245</v>
      </c>
      <c r="G603" s="45"/>
      <c r="H603" s="45"/>
      <c r="I603" s="45"/>
      <c r="J603" s="45"/>
    </row>
    <row r="604" spans="1:10" ht="13.5" customHeight="1" x14ac:dyDescent="0.2">
      <c r="A604" s="92">
        <v>23171512</v>
      </c>
      <c r="B604" s="69" t="str">
        <f t="shared" ca="1" si="30"/>
        <v>Varillas soldadoras</v>
      </c>
      <c r="C604" s="81" t="s">
        <v>15637</v>
      </c>
      <c r="D604" s="81">
        <v>10</v>
      </c>
      <c r="E604" s="71">
        <v>12</v>
      </c>
      <c r="F604" s="70">
        <f t="shared" ca="1" si="31"/>
        <v>120</v>
      </c>
      <c r="G604" s="45"/>
      <c r="H604" s="45"/>
      <c r="I604" s="45"/>
      <c r="J604" s="45"/>
    </row>
    <row r="605" spans="1:10" ht="13.5" customHeight="1" x14ac:dyDescent="0.2">
      <c r="A605" s="92">
        <v>11111701</v>
      </c>
      <c r="B605" s="69" t="str">
        <f t="shared" ca="1" si="30"/>
        <v>Arena de sílice</v>
      </c>
      <c r="C605" s="81" t="s">
        <v>13266</v>
      </c>
      <c r="D605" s="112">
        <v>4</v>
      </c>
      <c r="E605" s="113">
        <v>365</v>
      </c>
      <c r="F605" s="70">
        <f t="shared" ca="1" si="31"/>
        <v>1460</v>
      </c>
      <c r="G605" s="45"/>
      <c r="H605" s="45"/>
      <c r="I605" s="45"/>
      <c r="J605" s="45"/>
    </row>
    <row r="606" spans="1:10" ht="13.5" customHeight="1" x14ac:dyDescent="0.2">
      <c r="A606" s="92">
        <v>23171510</v>
      </c>
      <c r="B606" s="69" t="str">
        <f t="shared" ca="1" si="30"/>
        <v>Alambre soldador</v>
      </c>
      <c r="C606" s="81" t="s">
        <v>15637</v>
      </c>
      <c r="D606" s="81">
        <v>2</v>
      </c>
      <c r="E606" s="71">
        <v>100</v>
      </c>
      <c r="F606" s="70">
        <f t="shared" ca="1" si="31"/>
        <v>200</v>
      </c>
      <c r="G606" s="45"/>
      <c r="H606" s="45"/>
      <c r="I606" s="45"/>
      <c r="J606" s="45"/>
    </row>
    <row r="607" spans="1:10" ht="13.5" customHeight="1" x14ac:dyDescent="0.2">
      <c r="A607" s="92">
        <v>30101504</v>
      </c>
      <c r="B607" s="69" t="str">
        <f t="shared" ca="1" si="30"/>
        <v>Ángulos de acero</v>
      </c>
      <c r="C607" s="81" t="s">
        <v>1450</v>
      </c>
      <c r="D607" s="81">
        <v>2</v>
      </c>
      <c r="E607" s="71">
        <v>100</v>
      </c>
      <c r="F607" s="70">
        <f t="shared" ca="1" si="31"/>
        <v>200</v>
      </c>
      <c r="G607" s="45"/>
      <c r="H607" s="45"/>
      <c r="I607" s="45"/>
      <c r="J607" s="45"/>
    </row>
    <row r="608" spans="1:10" ht="13.5" customHeight="1" x14ac:dyDescent="0.2">
      <c r="A608" s="92">
        <v>30101504</v>
      </c>
      <c r="B608" s="69" t="str">
        <f t="shared" ref="B608:B637" ca="1" si="32">IFERROR(INDEX(UNSPSCDes,MATCH(INDIRECT(ADDRESS(ROW(),COLUMN()-1,4)),UNSPSCCode,0)),"")</f>
        <v>Ángulos de acero</v>
      </c>
      <c r="C608" s="81" t="s">
        <v>1450</v>
      </c>
      <c r="D608" s="81">
        <v>1</v>
      </c>
      <c r="E608" s="71">
        <v>125</v>
      </c>
      <c r="F608" s="70">
        <f t="shared" ref="F608:F637" ca="1" si="33">INDIRECT(ADDRESS(ROW(),COLUMN()-2,4))*INDIRECT(ADDRESS(ROW(),COLUMN()-1,4))</f>
        <v>125</v>
      </c>
      <c r="G608" s="45"/>
      <c r="H608" s="45"/>
      <c r="I608" s="45"/>
      <c r="J608" s="45"/>
    </row>
    <row r="609" spans="1:10" ht="13.5" customHeight="1" x14ac:dyDescent="0.2">
      <c r="A609" s="92">
        <v>13102030</v>
      </c>
      <c r="B609" s="69" t="str">
        <f ca="1">IFERROR(INDEX(UNSPSCDes,MATCH(INDIRECT(ADDRESS(ROW(),COLUMN()-1,4)),UNSPSCCode,0)),"")</f>
        <v>Cloruro de polivinilo pvc</v>
      </c>
      <c r="C609" s="81" t="s">
        <v>1450</v>
      </c>
      <c r="D609" s="81">
        <v>1</v>
      </c>
      <c r="E609" s="71">
        <v>150</v>
      </c>
      <c r="F609" s="70">
        <f t="shared" ca="1" si="33"/>
        <v>150</v>
      </c>
      <c r="G609" s="45"/>
      <c r="H609" s="45"/>
      <c r="I609" s="45"/>
      <c r="J609" s="45"/>
    </row>
    <row r="610" spans="1:10" ht="13.5" customHeight="1" x14ac:dyDescent="0.2">
      <c r="A610" s="92">
        <v>40142317</v>
      </c>
      <c r="B610" s="69" t="str">
        <f ca="1">IFERROR(INDEX(UNSPSCDes,MATCH(INDIRECT(ADDRESS(ROW(),COLUMN()-1,4)),UNSPSCCode,0)),"")</f>
        <v>Codo de tubería</v>
      </c>
      <c r="C610" s="81" t="s">
        <v>1450</v>
      </c>
      <c r="D610" s="81">
        <v>9</v>
      </c>
      <c r="E610" s="71">
        <v>10</v>
      </c>
      <c r="F610" s="70">
        <f t="shared" ca="1" si="33"/>
        <v>90</v>
      </c>
      <c r="G610" s="45"/>
      <c r="H610" s="45"/>
      <c r="I610" s="45"/>
      <c r="J610" s="45"/>
    </row>
    <row r="611" spans="1:10" ht="13.5" customHeight="1" x14ac:dyDescent="0.2">
      <c r="A611" s="92">
        <v>40142605</v>
      </c>
      <c r="B611" s="69" t="str">
        <f t="shared" ca="1" si="32"/>
        <v>Piezas en T de tubo</v>
      </c>
      <c r="C611" s="81" t="s">
        <v>1450</v>
      </c>
      <c r="D611" s="81">
        <v>2</v>
      </c>
      <c r="E611" s="71">
        <v>18</v>
      </c>
      <c r="F611" s="70">
        <f t="shared" ca="1" si="33"/>
        <v>36</v>
      </c>
      <c r="G611" s="45"/>
      <c r="H611" s="45"/>
      <c r="I611" s="45"/>
      <c r="J611" s="45"/>
    </row>
    <row r="612" spans="1:10" ht="13.5" customHeight="1" x14ac:dyDescent="0.2">
      <c r="A612" s="92">
        <v>27112802</v>
      </c>
      <c r="B612" s="69" t="str">
        <f ca="1">IFERROR(INDEX(UNSPSCDes,MATCH(INDIRECT(ADDRESS(ROW(),COLUMN()-1,4)),UNSPSCCode,0)),"")</f>
        <v>Hojas de sierra</v>
      </c>
      <c r="C612" s="81" t="s">
        <v>1450</v>
      </c>
      <c r="D612" s="81">
        <v>2</v>
      </c>
      <c r="E612" s="71">
        <v>245</v>
      </c>
      <c r="F612" s="70">
        <f t="shared" ca="1" si="33"/>
        <v>490</v>
      </c>
      <c r="G612" s="45"/>
      <c r="H612" s="45"/>
      <c r="I612" s="45"/>
      <c r="J612" s="45"/>
    </row>
    <row r="613" spans="1:10" ht="13.5" customHeight="1" x14ac:dyDescent="0.2">
      <c r="A613" s="92">
        <v>31191501</v>
      </c>
      <c r="B613" s="69" t="str">
        <f ca="1">IFERROR(INDEX(UNSPSCDes,MATCH(INDIRECT(ADDRESS(ROW(),COLUMN()-1,4)),UNSPSCCode,0)),"")</f>
        <v>Papeles abrasivos</v>
      </c>
      <c r="C613" s="81" t="s">
        <v>1450</v>
      </c>
      <c r="D613" s="81">
        <v>3</v>
      </c>
      <c r="E613" s="71">
        <v>25</v>
      </c>
      <c r="F613" s="70">
        <f t="shared" ca="1" si="33"/>
        <v>75</v>
      </c>
      <c r="G613" s="45"/>
      <c r="H613" s="45"/>
      <c r="I613" s="45"/>
      <c r="J613" s="45"/>
    </row>
    <row r="614" spans="1:10" ht="13.5" customHeight="1" x14ac:dyDescent="0.2">
      <c r="A614" s="92">
        <v>31201617</v>
      </c>
      <c r="B614" s="69" t="str">
        <f ca="1">IFERROR(INDEX(UNSPSCDes,MATCH(INDIRECT(ADDRESS(ROW(),COLUMN()-1,4)),UNSPSCCode,0)),"")</f>
        <v>Cementos disolventes</v>
      </c>
      <c r="C614" s="81" t="s">
        <v>1450</v>
      </c>
      <c r="D614" s="81">
        <v>2</v>
      </c>
      <c r="E614" s="71">
        <v>125</v>
      </c>
      <c r="F614" s="70">
        <f t="shared" ca="1" si="33"/>
        <v>250</v>
      </c>
      <c r="G614" s="45"/>
      <c r="H614" s="45"/>
      <c r="I614" s="45"/>
      <c r="J614" s="45"/>
    </row>
    <row r="615" spans="1:10" ht="13.5" customHeight="1" x14ac:dyDescent="0.2">
      <c r="A615" s="92">
        <v>40142323</v>
      </c>
      <c r="B615" s="69" t="str">
        <f t="shared" ca="1" si="32"/>
        <v>Disco de ruptura</v>
      </c>
      <c r="C615" s="81" t="s">
        <v>1450</v>
      </c>
      <c r="D615" s="81">
        <v>1</v>
      </c>
      <c r="E615" s="71">
        <v>125</v>
      </c>
      <c r="F615" s="70">
        <f t="shared" ca="1" si="33"/>
        <v>125</v>
      </c>
      <c r="G615" s="45"/>
      <c r="H615" s="45"/>
      <c r="I615" s="45"/>
      <c r="J615" s="45"/>
    </row>
    <row r="616" spans="1:10" ht="13.5" customHeight="1" x14ac:dyDescent="0.2">
      <c r="A616" s="92">
        <v>31201503</v>
      </c>
      <c r="B616" s="69" t="str">
        <f t="shared" ca="1" si="32"/>
        <v>Cinta de enmascarar</v>
      </c>
      <c r="C616" s="81" t="s">
        <v>1450</v>
      </c>
      <c r="D616" s="81">
        <v>1</v>
      </c>
      <c r="E616" s="71">
        <v>85</v>
      </c>
      <c r="F616" s="70">
        <f t="shared" ca="1" si="33"/>
        <v>85</v>
      </c>
      <c r="G616" s="45"/>
      <c r="H616" s="45"/>
      <c r="I616" s="45"/>
      <c r="J616" s="45"/>
    </row>
    <row r="617" spans="1:10" ht="13.5" customHeight="1" x14ac:dyDescent="0.2">
      <c r="A617" s="92">
        <v>27111902</v>
      </c>
      <c r="B617" s="69" t="str">
        <f t="shared" ca="1" si="32"/>
        <v>Limas</v>
      </c>
      <c r="C617" s="81" t="s">
        <v>1450</v>
      </c>
      <c r="D617" s="81">
        <v>1</v>
      </c>
      <c r="E617" s="71">
        <v>100</v>
      </c>
      <c r="F617" s="70">
        <f t="shared" ca="1" si="33"/>
        <v>100</v>
      </c>
      <c r="G617" s="45"/>
      <c r="H617" s="45"/>
      <c r="I617" s="45"/>
      <c r="J617" s="45"/>
    </row>
    <row r="618" spans="1:10" ht="13.5" customHeight="1" x14ac:dyDescent="0.2">
      <c r="A618" s="92">
        <v>27112819</v>
      </c>
      <c r="B618" s="69" t="str">
        <f ca="1">IFERROR(INDEX(UNSPSCDes,MATCH(INDIRECT(ADDRESS(ROW(),COLUMN()-1,4)),UNSPSCCode,0)),"")</f>
        <v>Cuchillas de corte para encuadernación</v>
      </c>
      <c r="C618" s="81" t="s">
        <v>1450</v>
      </c>
      <c r="D618" s="81">
        <v>1</v>
      </c>
      <c r="E618" s="71">
        <v>186</v>
      </c>
      <c r="F618" s="70">
        <f t="shared" ca="1" si="33"/>
        <v>186</v>
      </c>
      <c r="G618" s="45"/>
      <c r="H618" s="45"/>
      <c r="I618" s="45"/>
      <c r="J618" s="45"/>
    </row>
    <row r="619" spans="1:10" ht="13.5" customHeight="1" x14ac:dyDescent="0.2">
      <c r="A619" s="92">
        <v>31162606</v>
      </c>
      <c r="B619" s="69" t="str">
        <f t="shared" ca="1" si="32"/>
        <v>Ganchos en j</v>
      </c>
      <c r="C619" s="81" t="s">
        <v>1450</v>
      </c>
      <c r="D619" s="81">
        <v>1</v>
      </c>
      <c r="E619" s="71">
        <v>345</v>
      </c>
      <c r="F619" s="70">
        <f t="shared" ca="1" si="33"/>
        <v>345</v>
      </c>
      <c r="G619" s="45"/>
      <c r="H619" s="45"/>
      <c r="I619" s="45"/>
      <c r="J619" s="45"/>
    </row>
    <row r="620" spans="1:10" ht="13.5" customHeight="1" x14ac:dyDescent="0.2">
      <c r="A620" s="92">
        <v>24101507</v>
      </c>
      <c r="B620" s="69" t="str">
        <f t="shared" ca="1" si="32"/>
        <v>Carretillas</v>
      </c>
      <c r="C620" s="81" t="s">
        <v>1450</v>
      </c>
      <c r="D620" s="81">
        <v>1</v>
      </c>
      <c r="E620" s="71">
        <v>1300</v>
      </c>
      <c r="F620" s="70">
        <f t="shared" ca="1" si="33"/>
        <v>1300</v>
      </c>
      <c r="G620" s="45"/>
      <c r="H620" s="45"/>
      <c r="I620" s="45"/>
      <c r="J620" s="45"/>
    </row>
    <row r="621" spans="1:10" ht="13.5" customHeight="1" x14ac:dyDescent="0.2">
      <c r="A621" s="92">
        <v>27112003</v>
      </c>
      <c r="B621" s="69" t="str">
        <f t="shared" ca="1" si="32"/>
        <v>Rastrillos</v>
      </c>
      <c r="C621" s="81" t="s">
        <v>1450</v>
      </c>
      <c r="D621" s="81">
        <v>1</v>
      </c>
      <c r="E621" s="71">
        <v>350</v>
      </c>
      <c r="F621" s="70">
        <f t="shared" ca="1" si="33"/>
        <v>350</v>
      </c>
      <c r="G621" s="45"/>
      <c r="H621" s="45"/>
      <c r="I621" s="45"/>
      <c r="J621" s="45"/>
    </row>
    <row r="622" spans="1:10" ht="13.5" customHeight="1" x14ac:dyDescent="0.2">
      <c r="A622" s="92">
        <v>31162606</v>
      </c>
      <c r="B622" s="69" t="str">
        <f t="shared" ca="1" si="32"/>
        <v>Ganchos en j</v>
      </c>
      <c r="C622" s="81" t="s">
        <v>1450</v>
      </c>
      <c r="D622" s="81">
        <v>1</v>
      </c>
      <c r="E622" s="71">
        <v>245</v>
      </c>
      <c r="F622" s="70">
        <f t="shared" ca="1" si="33"/>
        <v>245</v>
      </c>
      <c r="G622" s="45"/>
      <c r="H622" s="45"/>
      <c r="I622" s="45"/>
      <c r="J622" s="45"/>
    </row>
    <row r="623" spans="1:10" ht="13.5" customHeight="1" x14ac:dyDescent="0.2">
      <c r="A623" s="92">
        <v>27112001</v>
      </c>
      <c r="B623" s="69" t="str">
        <f t="shared" ca="1" si="32"/>
        <v>Machetes</v>
      </c>
      <c r="C623" s="81" t="s">
        <v>1450</v>
      </c>
      <c r="D623" s="81">
        <v>3</v>
      </c>
      <c r="E623" s="71">
        <v>376</v>
      </c>
      <c r="F623" s="70">
        <f t="shared" ca="1" si="33"/>
        <v>1128</v>
      </c>
      <c r="G623" s="45"/>
      <c r="H623" s="45"/>
      <c r="I623" s="45"/>
      <c r="J623" s="45"/>
    </row>
    <row r="624" spans="1:10" ht="13.5" customHeight="1" x14ac:dyDescent="0.2">
      <c r="A624" s="92">
        <v>11101506</v>
      </c>
      <c r="B624" s="69" t="str">
        <f t="shared" ca="1" si="32"/>
        <v>Tiza</v>
      </c>
      <c r="C624" s="81" t="s">
        <v>1450</v>
      </c>
      <c r="D624" s="81">
        <v>1</v>
      </c>
      <c r="E624" s="71">
        <v>18</v>
      </c>
      <c r="F624" s="70">
        <f t="shared" ca="1" si="33"/>
        <v>18</v>
      </c>
      <c r="G624" s="45"/>
      <c r="H624" s="45"/>
      <c r="I624" s="45"/>
      <c r="J624" s="45"/>
    </row>
    <row r="625" spans="1:10" ht="13.5" customHeight="1" x14ac:dyDescent="0.2">
      <c r="A625" s="92">
        <v>46181504</v>
      </c>
      <c r="B625" s="69" t="str">
        <f t="shared" ca="1" si="32"/>
        <v>Guantes de protección</v>
      </c>
      <c r="C625" s="81" t="s">
        <v>1450</v>
      </c>
      <c r="D625" s="81">
        <v>4</v>
      </c>
      <c r="E625" s="71">
        <v>35</v>
      </c>
      <c r="F625" s="70">
        <f t="shared" ca="1" si="33"/>
        <v>140</v>
      </c>
      <c r="G625" s="45"/>
      <c r="H625" s="45"/>
      <c r="I625" s="45"/>
      <c r="J625" s="45"/>
    </row>
    <row r="626" spans="1:10" ht="13.5" customHeight="1" x14ac:dyDescent="0.2">
      <c r="A626" s="92">
        <v>46181804</v>
      </c>
      <c r="B626" s="69" t="str">
        <f t="shared" ca="1" si="32"/>
        <v>Gafas protectoras</v>
      </c>
      <c r="C626" s="81" t="s">
        <v>1450</v>
      </c>
      <c r="D626" s="81">
        <v>2</v>
      </c>
      <c r="E626" s="71">
        <v>100</v>
      </c>
      <c r="F626" s="70">
        <f t="shared" ca="1" si="33"/>
        <v>200</v>
      </c>
      <c r="G626" s="45"/>
      <c r="H626" s="45"/>
      <c r="I626" s="45"/>
      <c r="J626" s="45"/>
    </row>
    <row r="627" spans="1:10" ht="13.5" customHeight="1" x14ac:dyDescent="0.2">
      <c r="A627" s="92">
        <v>40101833</v>
      </c>
      <c r="B627" s="69" t="str">
        <f t="shared" ca="1" si="32"/>
        <v>Encendedor para calderas o calentadores</v>
      </c>
      <c r="C627" s="81" t="s">
        <v>1450</v>
      </c>
      <c r="D627" s="81">
        <v>2</v>
      </c>
      <c r="E627" s="71">
        <v>95</v>
      </c>
      <c r="F627" s="70">
        <f t="shared" ca="1" si="33"/>
        <v>190</v>
      </c>
      <c r="G627" s="45"/>
      <c r="H627" s="45"/>
      <c r="I627" s="45"/>
      <c r="J627" s="45"/>
    </row>
    <row r="628" spans="1:10" ht="13.5" customHeight="1" x14ac:dyDescent="0.2">
      <c r="A628" s="92">
        <v>30102403</v>
      </c>
      <c r="B628" s="69" t="str">
        <f t="shared" ca="1" si="32"/>
        <v>Varillas de hierro</v>
      </c>
      <c r="C628" s="81" t="s">
        <v>1781</v>
      </c>
      <c r="D628" s="112">
        <v>6</v>
      </c>
      <c r="E628" s="113">
        <v>1100</v>
      </c>
      <c r="F628" s="70">
        <f t="shared" ca="1" si="33"/>
        <v>6600</v>
      </c>
      <c r="G628" s="45"/>
      <c r="H628" s="45"/>
      <c r="I628" s="45"/>
      <c r="J628" s="45"/>
    </row>
    <row r="629" spans="1:10" ht="13.5" customHeight="1" x14ac:dyDescent="0.2">
      <c r="A629" s="92">
        <v>31151504</v>
      </c>
      <c r="B629" s="69" t="str">
        <f t="shared" ca="1" si="32"/>
        <v>Cuerda de nylon</v>
      </c>
      <c r="C629" s="81" t="s">
        <v>14112</v>
      </c>
      <c r="D629" s="81">
        <v>800</v>
      </c>
      <c r="E629" s="71">
        <v>18</v>
      </c>
      <c r="F629" s="70">
        <f t="shared" ca="1" si="33"/>
        <v>14400</v>
      </c>
      <c r="G629" s="45"/>
      <c r="H629" s="45"/>
      <c r="I629" s="45"/>
      <c r="J629" s="45"/>
    </row>
    <row r="630" spans="1:10" ht="13.5" customHeight="1" x14ac:dyDescent="0.2">
      <c r="A630" s="92">
        <v>31201616</v>
      </c>
      <c r="B630" s="69" t="str">
        <f t="shared" ca="1" si="32"/>
        <v>Adhesivos líquidos</v>
      </c>
      <c r="C630" s="81" t="s">
        <v>1450</v>
      </c>
      <c r="D630" s="81">
        <v>1</v>
      </c>
      <c r="E630" s="71">
        <v>100</v>
      </c>
      <c r="F630" s="70">
        <f t="shared" ca="1" si="33"/>
        <v>100</v>
      </c>
      <c r="G630" s="45"/>
      <c r="H630" s="45"/>
      <c r="I630" s="45"/>
      <c r="J630" s="45"/>
    </row>
    <row r="631" spans="1:10" ht="13.5" customHeight="1" x14ac:dyDescent="0.2">
      <c r="A631" s="92">
        <v>27111508</v>
      </c>
      <c r="B631" s="69" t="str">
        <f t="shared" ca="1" si="32"/>
        <v>Sierras</v>
      </c>
      <c r="C631" s="81" t="s">
        <v>1450</v>
      </c>
      <c r="D631" s="81">
        <v>1</v>
      </c>
      <c r="E631" s="71">
        <v>140</v>
      </c>
      <c r="F631" s="70">
        <f t="shared" ca="1" si="33"/>
        <v>140</v>
      </c>
      <c r="G631" s="45"/>
      <c r="H631" s="45"/>
      <c r="I631" s="45"/>
      <c r="J631" s="45"/>
    </row>
    <row r="632" spans="1:10" ht="13.5" customHeight="1" x14ac:dyDescent="0.2">
      <c r="A632" s="92">
        <v>27112004</v>
      </c>
      <c r="B632" s="69" t="str">
        <f t="shared" ca="1" si="32"/>
        <v>Palas</v>
      </c>
      <c r="C632" s="81" t="s">
        <v>1450</v>
      </c>
      <c r="D632" s="81">
        <v>5</v>
      </c>
      <c r="E632" s="71">
        <v>235</v>
      </c>
      <c r="F632" s="70">
        <f t="shared" ca="1" si="33"/>
        <v>1175</v>
      </c>
      <c r="G632" s="45"/>
      <c r="H632" s="45"/>
      <c r="I632" s="45"/>
      <c r="J632" s="45"/>
    </row>
    <row r="633" spans="1:10" ht="13.5" customHeight="1" x14ac:dyDescent="0.2">
      <c r="A633" s="92">
        <v>27112002</v>
      </c>
      <c r="B633" s="69" t="str">
        <f t="shared" ca="1" si="32"/>
        <v>Azadones</v>
      </c>
      <c r="C633" s="81" t="s">
        <v>1450</v>
      </c>
      <c r="D633" s="81">
        <v>1</v>
      </c>
      <c r="E633" s="71">
        <v>225</v>
      </c>
      <c r="F633" s="70">
        <f t="shared" ca="1" si="33"/>
        <v>225</v>
      </c>
      <c r="G633" s="45"/>
      <c r="H633" s="45"/>
      <c r="I633" s="45"/>
      <c r="J633" s="45"/>
    </row>
    <row r="634" spans="1:10" ht="13.5" customHeight="1" x14ac:dyDescent="0.2">
      <c r="A634" s="92">
        <v>30111601</v>
      </c>
      <c r="B634" s="69" t="str">
        <f t="shared" ca="1" si="32"/>
        <v>Cemento</v>
      </c>
      <c r="C634" s="112" t="s">
        <v>1450</v>
      </c>
      <c r="D634" s="112">
        <v>40</v>
      </c>
      <c r="E634" s="113">
        <v>168</v>
      </c>
      <c r="F634" s="70">
        <f t="shared" ca="1" si="33"/>
        <v>6720</v>
      </c>
      <c r="G634" s="45"/>
      <c r="H634" s="45"/>
      <c r="I634" s="45"/>
      <c r="J634" s="45"/>
    </row>
    <row r="635" spans="1:10" ht="13.5" customHeight="1" x14ac:dyDescent="0.2">
      <c r="A635" s="92">
        <v>30131501</v>
      </c>
      <c r="B635" s="69" t="str">
        <f t="shared" ca="1" si="32"/>
        <v>Bloques de cemento</v>
      </c>
      <c r="C635" s="112" t="s">
        <v>1450</v>
      </c>
      <c r="D635" s="112">
        <v>100</v>
      </c>
      <c r="E635" s="113">
        <v>12</v>
      </c>
      <c r="F635" s="70">
        <f t="shared" ca="1" si="33"/>
        <v>1200</v>
      </c>
      <c r="G635" s="45"/>
      <c r="H635" s="45"/>
      <c r="I635" s="45"/>
      <c r="J635" s="45"/>
    </row>
    <row r="636" spans="1:10" ht="13.5" customHeight="1" x14ac:dyDescent="0.2">
      <c r="A636" s="92">
        <v>11111611</v>
      </c>
      <c r="B636" s="69" t="str">
        <f t="shared" ca="1" si="32"/>
        <v>Gravilla</v>
      </c>
      <c r="C636" s="112" t="s">
        <v>13266</v>
      </c>
      <c r="D636" s="112">
        <v>3</v>
      </c>
      <c r="E636" s="113">
        <v>550</v>
      </c>
      <c r="F636" s="70">
        <f t="shared" ca="1" si="33"/>
        <v>1650</v>
      </c>
      <c r="G636" s="45"/>
      <c r="H636" s="45"/>
      <c r="I636" s="45"/>
      <c r="J636" s="45"/>
    </row>
    <row r="637" spans="1:10" ht="13.5" customHeight="1" x14ac:dyDescent="0.2">
      <c r="A637" s="92">
        <v>60124412</v>
      </c>
      <c r="B637" s="69" t="str">
        <f t="shared" ca="1" si="32"/>
        <v>Alambre suave galvanizado</v>
      </c>
      <c r="C637" s="112" t="s">
        <v>1450</v>
      </c>
      <c r="D637" s="112">
        <v>25</v>
      </c>
      <c r="E637" s="113">
        <v>15</v>
      </c>
      <c r="F637" s="70">
        <f t="shared" ca="1" si="33"/>
        <v>375</v>
      </c>
      <c r="G637" s="45"/>
      <c r="H637" s="45"/>
      <c r="I637" s="45"/>
      <c r="J637" s="45"/>
    </row>
    <row r="638" spans="1:10" ht="14.1" customHeight="1" x14ac:dyDescent="0.2">
      <c r="A638" s="45"/>
      <c r="B638" s="45"/>
      <c r="C638" s="45"/>
      <c r="D638" s="45"/>
      <c r="E638" s="73" t="s">
        <v>12552</v>
      </c>
      <c r="F638" s="74">
        <f ca="1">SUM(Table320[MONTO TOTAL ESTIMADO])</f>
        <v>43977</v>
      </c>
      <c r="G638" s="45"/>
      <c r="H638" s="45" t="str">
        <f>C583</f>
        <v>Bienes</v>
      </c>
      <c r="I638" s="45" t="str">
        <f>E583</f>
        <v>Sí</v>
      </c>
      <c r="J638" s="45" t="str">
        <f>D583</f>
        <v>Compras por debajo del Umbral</v>
      </c>
    </row>
    <row r="639" spans="1:10" ht="14.1" customHeight="1" thickBot="1" x14ac:dyDescent="0.3"/>
    <row r="640" spans="1:10" ht="33.75" customHeight="1" thickBot="1" x14ac:dyDescent="0.25">
      <c r="A640" s="64" t="s">
        <v>16383</v>
      </c>
      <c r="B640" s="64" t="s">
        <v>161</v>
      </c>
      <c r="C640" s="64" t="s">
        <v>11726</v>
      </c>
      <c r="D640" s="64" t="s">
        <v>14380</v>
      </c>
      <c r="E640" s="64" t="s">
        <v>10964</v>
      </c>
      <c r="F640" s="64" t="s">
        <v>11097</v>
      </c>
      <c r="G640" s="45"/>
      <c r="H640" s="45"/>
      <c r="I640" s="45"/>
      <c r="J640" s="45"/>
    </row>
    <row r="641" spans="1:10" ht="13.5" customHeight="1" thickBot="1" x14ac:dyDescent="0.25">
      <c r="A641" s="66" t="s">
        <v>18841</v>
      </c>
      <c r="B641" s="66" t="s">
        <v>18842</v>
      </c>
      <c r="C641" s="66" t="s">
        <v>17798</v>
      </c>
      <c r="D641" s="66" t="s">
        <v>10173</v>
      </c>
      <c r="E641" s="66" t="s">
        <v>8857</v>
      </c>
      <c r="F641" s="66"/>
      <c r="G641" s="45"/>
      <c r="H641" s="45"/>
      <c r="I641" s="45"/>
      <c r="J641" s="45"/>
    </row>
    <row r="642" spans="1:10" ht="14.1" customHeight="1" thickBot="1" x14ac:dyDescent="0.25">
      <c r="A642" s="119" t="s">
        <v>14830</v>
      </c>
      <c r="B642" s="67" t="s">
        <v>8531</v>
      </c>
      <c r="C642" s="76">
        <v>44201</v>
      </c>
      <c r="D642" s="119" t="s">
        <v>9388</v>
      </c>
      <c r="E642" s="67" t="s">
        <v>13095</v>
      </c>
      <c r="F642" s="66" t="s">
        <v>3082</v>
      </c>
      <c r="G642" s="45"/>
      <c r="H642" s="45"/>
      <c r="I642" s="45"/>
      <c r="J642" s="45"/>
    </row>
    <row r="643" spans="1:10" ht="14.1" customHeight="1" thickBot="1" x14ac:dyDescent="0.25">
      <c r="A643" s="120"/>
      <c r="B643" s="67" t="s">
        <v>1787</v>
      </c>
      <c r="C643" s="94">
        <f>IF(C642="","",IF(AND(MONTH(C642)&gt;=1,MONTH(C642)&lt;=3),1,IF(AND(MONTH(C642)&gt;=4,MONTH(C642)&lt;=6),2,IF(AND(MONTH(C642)&gt;=7,MONTH(C642)&lt;=9),3,4))))</f>
        <v>1</v>
      </c>
      <c r="D643" s="120"/>
      <c r="E643" s="67" t="s">
        <v>2419</v>
      </c>
      <c r="F643" s="66" t="s">
        <v>14451</v>
      </c>
      <c r="G643" s="45"/>
      <c r="H643" s="45"/>
      <c r="I643" s="45"/>
      <c r="J643" s="45"/>
    </row>
    <row r="644" spans="1:10" ht="14.1" customHeight="1" thickBot="1" x14ac:dyDescent="0.25">
      <c r="A644" s="120"/>
      <c r="B644" s="67" t="s">
        <v>12944</v>
      </c>
      <c r="C644" s="76">
        <v>44287</v>
      </c>
      <c r="D644" s="120"/>
      <c r="E644" s="67" t="s">
        <v>3075</v>
      </c>
      <c r="F644" s="66" t="s">
        <v>4623</v>
      </c>
      <c r="G644" s="45"/>
      <c r="H644" s="45"/>
      <c r="I644" s="45"/>
      <c r="J644" s="45"/>
    </row>
    <row r="645" spans="1:10" ht="14.1" customHeight="1" thickBot="1" x14ac:dyDescent="0.25">
      <c r="A645" s="120"/>
      <c r="B645" s="67" t="s">
        <v>1787</v>
      </c>
      <c r="C645" s="94">
        <f>IF(C644="","",IF(AND(MONTH(C644)&gt;=1,MONTH(C644)&lt;=3),1,IF(AND(MONTH(C644)&gt;=4,MONTH(C644)&lt;=6),2,IF(AND(MONTH(C644)&gt;=7,MONTH(C644)&lt;=9),3,4))))</f>
        <v>2</v>
      </c>
      <c r="D645" s="120"/>
      <c r="E645" s="67" t="s">
        <v>13194</v>
      </c>
      <c r="F645" s="66" t="s">
        <v>4623</v>
      </c>
      <c r="G645" s="45"/>
      <c r="H645" s="45"/>
      <c r="I645" s="45"/>
      <c r="J645" s="45"/>
    </row>
    <row r="646" spans="1:10" ht="14.1" customHeight="1" thickBot="1" x14ac:dyDescent="0.25">
      <c r="A646" s="45"/>
      <c r="B646" s="45"/>
      <c r="C646" s="45"/>
      <c r="D646" s="45"/>
      <c r="E646" s="45"/>
      <c r="F646" s="45"/>
      <c r="G646" s="45"/>
      <c r="H646" s="45"/>
      <c r="I646" s="45"/>
      <c r="J646" s="45"/>
    </row>
    <row r="647" spans="1:10" ht="14.1" customHeight="1" thickBot="1" x14ac:dyDescent="0.25">
      <c r="A647" s="72" t="s">
        <v>15736</v>
      </c>
      <c r="B647" s="72" t="s">
        <v>16147</v>
      </c>
      <c r="C647" s="72" t="s">
        <v>15642</v>
      </c>
      <c r="D647" s="72" t="s">
        <v>15252</v>
      </c>
      <c r="E647" s="72" t="s">
        <v>6935</v>
      </c>
      <c r="F647" s="72" t="s">
        <v>15281</v>
      </c>
      <c r="G647" s="45"/>
      <c r="H647" s="45"/>
      <c r="I647" s="45"/>
      <c r="J647" s="45"/>
    </row>
    <row r="648" spans="1:10" ht="13.5" customHeight="1" x14ac:dyDescent="0.2">
      <c r="A648" s="92">
        <v>42182103</v>
      </c>
      <c r="B648" s="69" t="str">
        <f ca="1">IFERROR(INDEX(UNSPSCDes,MATCH(INDIRECT(ADDRESS(ROW(),COLUMN()-1,4)),UNSPSCCode,0)),"")</f>
        <v>Estetoscopio acústico para uso médico o accesorios</v>
      </c>
      <c r="C648" s="81" t="s">
        <v>1450</v>
      </c>
      <c r="D648" s="81">
        <v>2</v>
      </c>
      <c r="E648" s="71">
        <v>3000</v>
      </c>
      <c r="F648" s="70">
        <f ca="1">INDIRECT(ADDRESS(ROW(),COLUMN()-2,4))*INDIRECT(ADDRESS(ROW(),COLUMN()-1,4))</f>
        <v>6000</v>
      </c>
      <c r="G648" s="45"/>
      <c r="H648" s="45"/>
      <c r="I648" s="45"/>
      <c r="J648" s="45"/>
    </row>
    <row r="649" spans="1:10" ht="13.5" customHeight="1" x14ac:dyDescent="0.2">
      <c r="A649" s="92">
        <v>31171504</v>
      </c>
      <c r="B649" s="69" t="str">
        <f ca="1">IFERROR(INDEX(UNSPSCDes,MATCH(INDIRECT(ADDRESS(ROW(),COLUMN()-1,4)),UNSPSCCode,0)),"")</f>
        <v>Rodamientos de balineras</v>
      </c>
      <c r="C649" s="81" t="s">
        <v>1450</v>
      </c>
      <c r="D649" s="81">
        <v>2</v>
      </c>
      <c r="E649" s="71">
        <v>1000</v>
      </c>
      <c r="F649" s="70">
        <f ca="1">INDIRECT(ADDRESS(ROW(),COLUMN()-2,4))*INDIRECT(ADDRESS(ROW(),COLUMN()-1,4))</f>
        <v>2000</v>
      </c>
      <c r="G649" s="45"/>
      <c r="H649" s="45"/>
      <c r="I649" s="45"/>
      <c r="J649" s="45"/>
    </row>
    <row r="650" spans="1:10" ht="14.1" customHeight="1" x14ac:dyDescent="0.2">
      <c r="A650" s="45"/>
      <c r="B650" s="45"/>
      <c r="C650" s="45"/>
      <c r="D650" s="45"/>
      <c r="E650" s="73" t="s">
        <v>12552</v>
      </c>
      <c r="F650" s="74">
        <f ca="1">SUM(Table322[MONTO TOTAL ESTIMADO])</f>
        <v>8000</v>
      </c>
      <c r="G650" s="45"/>
      <c r="H650" s="45" t="str">
        <f>C641</f>
        <v>Bienes</v>
      </c>
      <c r="I650" s="45" t="str">
        <f>E641</f>
        <v>Sí</v>
      </c>
      <c r="J650" s="45" t="str">
        <f>D641</f>
        <v>Compras por debajo del Umbral</v>
      </c>
    </row>
    <row r="651" spans="1:10" ht="14.1" customHeight="1" thickBot="1" x14ac:dyDescent="0.3"/>
    <row r="652" spans="1:10" ht="33.75" customHeight="1" thickBot="1" x14ac:dyDescent="0.25">
      <c r="A652" s="64" t="s">
        <v>16383</v>
      </c>
      <c r="B652" s="64" t="s">
        <v>161</v>
      </c>
      <c r="C652" s="64" t="s">
        <v>11726</v>
      </c>
      <c r="D652" s="64" t="s">
        <v>14380</v>
      </c>
      <c r="E652" s="64" t="s">
        <v>10964</v>
      </c>
      <c r="F652" s="64" t="s">
        <v>11097</v>
      </c>
      <c r="G652" s="45"/>
      <c r="H652" s="45"/>
      <c r="I652" s="45"/>
      <c r="J652" s="45"/>
    </row>
    <row r="653" spans="1:10" ht="13.5" customHeight="1" thickBot="1" x14ac:dyDescent="0.25">
      <c r="A653" s="66" t="s">
        <v>18843</v>
      </c>
      <c r="B653" s="91" t="s">
        <v>18844</v>
      </c>
      <c r="C653" s="66" t="s">
        <v>17798</v>
      </c>
      <c r="D653" s="66" t="s">
        <v>10173</v>
      </c>
      <c r="E653" s="66" t="s">
        <v>8857</v>
      </c>
      <c r="F653" s="66"/>
      <c r="G653" s="45"/>
      <c r="H653" s="45"/>
      <c r="I653" s="45"/>
      <c r="J653" s="45"/>
    </row>
    <row r="654" spans="1:10" ht="14.1" customHeight="1" thickBot="1" x14ac:dyDescent="0.25">
      <c r="A654" s="119" t="s">
        <v>14830</v>
      </c>
      <c r="B654" s="67" t="s">
        <v>8531</v>
      </c>
      <c r="C654" s="76">
        <v>44201</v>
      </c>
      <c r="D654" s="119" t="s">
        <v>9388</v>
      </c>
      <c r="E654" s="67" t="s">
        <v>13095</v>
      </c>
      <c r="F654" s="66" t="s">
        <v>3082</v>
      </c>
      <c r="G654" s="45"/>
      <c r="H654" s="45"/>
      <c r="I654" s="45"/>
      <c r="J654" s="45"/>
    </row>
    <row r="655" spans="1:10" ht="14.1" customHeight="1" thickBot="1" x14ac:dyDescent="0.25">
      <c r="A655" s="120"/>
      <c r="B655" s="67" t="s">
        <v>1787</v>
      </c>
      <c r="C655" s="95">
        <f>IF(C654="","",IF(AND(MONTH(C654)&gt;=1,MONTH(C654)&lt;=3),1,IF(AND(MONTH(C654)&gt;=4,MONTH(C654)&lt;=6),2,IF(AND(MONTH(C654)&gt;=7,MONTH(C654)&lt;=9),3,4))))</f>
        <v>1</v>
      </c>
      <c r="D655" s="120"/>
      <c r="E655" s="67" t="s">
        <v>2419</v>
      </c>
      <c r="F655" s="66" t="s">
        <v>14451</v>
      </c>
      <c r="G655" s="45"/>
      <c r="H655" s="45"/>
      <c r="I655" s="45"/>
      <c r="J655" s="45"/>
    </row>
    <row r="656" spans="1:10" ht="14.1" customHeight="1" thickBot="1" x14ac:dyDescent="0.25">
      <c r="A656" s="120"/>
      <c r="B656" s="67" t="s">
        <v>12944</v>
      </c>
      <c r="C656" s="76">
        <v>44316</v>
      </c>
      <c r="D656" s="120"/>
      <c r="E656" s="67" t="s">
        <v>3075</v>
      </c>
      <c r="F656" s="66" t="s">
        <v>4623</v>
      </c>
      <c r="G656" s="45"/>
      <c r="H656" s="45"/>
      <c r="I656" s="45"/>
      <c r="J656" s="45"/>
    </row>
    <row r="657" spans="1:10" ht="14.1" customHeight="1" thickBot="1" x14ac:dyDescent="0.25">
      <c r="A657" s="120"/>
      <c r="B657" s="67" t="s">
        <v>1787</v>
      </c>
      <c r="C657" s="95">
        <f>IF(C656="","",IF(AND(MONTH(C656)&gt;=1,MONTH(C656)&lt;=3),1,IF(AND(MONTH(C656)&gt;=4,MONTH(C656)&lt;=6),2,IF(AND(MONTH(C656)&gt;=7,MONTH(C656)&lt;=9),3,4))))</f>
        <v>2</v>
      </c>
      <c r="D657" s="120"/>
      <c r="E657" s="67" t="s">
        <v>13194</v>
      </c>
      <c r="F657" s="66" t="s">
        <v>4623</v>
      </c>
      <c r="G657" s="45"/>
      <c r="H657" s="45"/>
      <c r="I657" s="45"/>
      <c r="J657" s="45"/>
    </row>
    <row r="658" spans="1:10" ht="14.1" customHeight="1" thickBot="1" x14ac:dyDescent="0.25">
      <c r="A658" s="45"/>
      <c r="B658" s="45"/>
      <c r="C658" s="45"/>
      <c r="D658" s="45"/>
      <c r="E658" s="45"/>
      <c r="F658" s="45"/>
      <c r="G658" s="45"/>
      <c r="H658" s="45"/>
      <c r="I658" s="45"/>
      <c r="J658" s="45"/>
    </row>
    <row r="659" spans="1:10" ht="14.1" customHeight="1" thickBot="1" x14ac:dyDescent="0.25">
      <c r="A659" s="72" t="s">
        <v>15736</v>
      </c>
      <c r="B659" s="72" t="s">
        <v>16147</v>
      </c>
      <c r="C659" s="72" t="s">
        <v>15642</v>
      </c>
      <c r="D659" s="72" t="s">
        <v>15252</v>
      </c>
      <c r="E659" s="72" t="s">
        <v>6935</v>
      </c>
      <c r="F659" s="72" t="s">
        <v>15281</v>
      </c>
      <c r="G659" s="45"/>
      <c r="H659" s="45"/>
      <c r="I659" s="45"/>
      <c r="J659" s="45"/>
    </row>
    <row r="660" spans="1:10" ht="13.5" customHeight="1" x14ac:dyDescent="0.2">
      <c r="A660" s="92">
        <v>31211504</v>
      </c>
      <c r="B660" s="69" t="str">
        <f t="shared" ref="B660:B699" ca="1" si="34">IFERROR(INDEX(UNSPSCDes,MATCH(INDIRECT(ADDRESS(ROW(),COLUMN()-1,4)),UNSPSCCode,0)),"")</f>
        <v>Pinturas de revestimiento</v>
      </c>
      <c r="C660" s="81" t="s">
        <v>9562</v>
      </c>
      <c r="D660" s="81">
        <v>2</v>
      </c>
      <c r="E660" s="71">
        <v>900</v>
      </c>
      <c r="F660" s="70">
        <f t="shared" ref="F660:F699" ca="1" si="35">INDIRECT(ADDRESS(ROW(),COLUMN()-2,4))*INDIRECT(ADDRESS(ROW(),COLUMN()-1,4))</f>
        <v>1800</v>
      </c>
      <c r="G660" s="45"/>
      <c r="H660" s="45"/>
      <c r="I660" s="45"/>
      <c r="J660" s="45"/>
    </row>
    <row r="661" spans="1:10" ht="13.5" customHeight="1" x14ac:dyDescent="0.2">
      <c r="A661" s="92">
        <v>31211505</v>
      </c>
      <c r="B661" s="69" t="str">
        <f t="shared" ca="1" si="34"/>
        <v>Pinturas de aceite</v>
      </c>
      <c r="C661" s="81" t="s">
        <v>9562</v>
      </c>
      <c r="D661" s="81">
        <v>2</v>
      </c>
      <c r="E661" s="71">
        <v>900</v>
      </c>
      <c r="F661" s="70">
        <f t="shared" ca="1" si="35"/>
        <v>1800</v>
      </c>
      <c r="G661" s="45"/>
      <c r="H661" s="45"/>
      <c r="I661" s="45"/>
      <c r="J661" s="45"/>
    </row>
    <row r="662" spans="1:10" ht="13.5" customHeight="1" x14ac:dyDescent="0.2">
      <c r="A662" s="92">
        <v>31211508</v>
      </c>
      <c r="B662" s="69" t="str">
        <f t="shared" ca="1" si="34"/>
        <v>Pinturas acrílicas</v>
      </c>
      <c r="C662" s="81" t="s">
        <v>9562</v>
      </c>
      <c r="D662" s="81">
        <v>2</v>
      </c>
      <c r="E662" s="71">
        <v>900</v>
      </c>
      <c r="F662" s="70">
        <f t="shared" ca="1" si="35"/>
        <v>1800</v>
      </c>
      <c r="G662" s="45"/>
      <c r="H662" s="45"/>
      <c r="I662" s="45"/>
      <c r="J662" s="45"/>
    </row>
    <row r="663" spans="1:10" ht="13.5" customHeight="1" x14ac:dyDescent="0.2">
      <c r="A663" s="92">
        <v>31211508</v>
      </c>
      <c r="B663" s="69" t="str">
        <f t="shared" ca="1" si="34"/>
        <v>Pinturas acrílicas</v>
      </c>
      <c r="C663" s="81" t="s">
        <v>9562</v>
      </c>
      <c r="D663" s="81">
        <v>2</v>
      </c>
      <c r="E663" s="71">
        <v>900</v>
      </c>
      <c r="F663" s="70">
        <f t="shared" ca="1" si="35"/>
        <v>1800</v>
      </c>
      <c r="G663" s="45"/>
      <c r="H663" s="45"/>
      <c r="I663" s="45"/>
      <c r="J663" s="45"/>
    </row>
    <row r="664" spans="1:10" ht="13.5" customHeight="1" x14ac:dyDescent="0.2">
      <c r="A664" s="92">
        <v>31211508</v>
      </c>
      <c r="B664" s="69" t="str">
        <f t="shared" ca="1" si="34"/>
        <v>Pinturas acrílicas</v>
      </c>
      <c r="C664" s="81" t="s">
        <v>9562</v>
      </c>
      <c r="D664" s="81">
        <v>2</v>
      </c>
      <c r="E664" s="71">
        <v>900</v>
      </c>
      <c r="F664" s="70">
        <f t="shared" ca="1" si="35"/>
        <v>1800</v>
      </c>
      <c r="G664" s="45"/>
      <c r="H664" s="45"/>
      <c r="I664" s="45"/>
      <c r="J664" s="45"/>
    </row>
    <row r="665" spans="1:10" ht="13.5" customHeight="1" x14ac:dyDescent="0.2">
      <c r="A665" s="92">
        <v>31211508</v>
      </c>
      <c r="B665" s="69" t="str">
        <f t="shared" ca="1" si="34"/>
        <v>Pinturas acrílicas</v>
      </c>
      <c r="C665" s="81" t="s">
        <v>9562</v>
      </c>
      <c r="D665" s="81">
        <v>2</v>
      </c>
      <c r="E665" s="71">
        <v>900</v>
      </c>
      <c r="F665" s="70">
        <f t="shared" ca="1" si="35"/>
        <v>1800</v>
      </c>
      <c r="G665" s="45"/>
      <c r="H665" s="45"/>
      <c r="I665" s="45"/>
      <c r="J665" s="45"/>
    </row>
    <row r="666" spans="1:10" ht="13.5" customHeight="1" x14ac:dyDescent="0.2">
      <c r="A666" s="92">
        <v>31211508</v>
      </c>
      <c r="B666" s="69" t="str">
        <f t="shared" ca="1" si="34"/>
        <v>Pinturas acrílicas</v>
      </c>
      <c r="C666" s="81" t="s">
        <v>9562</v>
      </c>
      <c r="D666" s="81">
        <v>2</v>
      </c>
      <c r="E666" s="71">
        <v>1000</v>
      </c>
      <c r="F666" s="70">
        <f t="shared" ca="1" si="35"/>
        <v>2000</v>
      </c>
      <c r="G666" s="45"/>
      <c r="H666" s="45"/>
      <c r="I666" s="45"/>
      <c r="J666" s="45"/>
    </row>
    <row r="667" spans="1:10" ht="13.5" customHeight="1" x14ac:dyDescent="0.2">
      <c r="A667" s="92">
        <v>31211508</v>
      </c>
      <c r="B667" s="69" t="str">
        <f t="shared" ca="1" si="34"/>
        <v>Pinturas acrílicas</v>
      </c>
      <c r="C667" s="81" t="s">
        <v>9562</v>
      </c>
      <c r="D667" s="81">
        <v>2</v>
      </c>
      <c r="E667" s="71">
        <v>1000</v>
      </c>
      <c r="F667" s="70">
        <f t="shared" ca="1" si="35"/>
        <v>2000</v>
      </c>
      <c r="G667" s="45"/>
      <c r="H667" s="45"/>
      <c r="I667" s="45"/>
      <c r="J667" s="45"/>
    </row>
    <row r="668" spans="1:10" ht="13.5" customHeight="1" x14ac:dyDescent="0.2">
      <c r="A668" s="92">
        <v>31211508</v>
      </c>
      <c r="B668" s="69" t="str">
        <f t="shared" ca="1" si="34"/>
        <v>Pinturas acrílicas</v>
      </c>
      <c r="C668" s="81" t="s">
        <v>9562</v>
      </c>
      <c r="D668" s="81">
        <v>2</v>
      </c>
      <c r="E668" s="71">
        <v>1000</v>
      </c>
      <c r="F668" s="70">
        <f t="shared" ca="1" si="35"/>
        <v>2000</v>
      </c>
      <c r="G668" s="45"/>
      <c r="H668" s="45"/>
      <c r="I668" s="45"/>
      <c r="J668" s="45"/>
    </row>
    <row r="669" spans="1:10" ht="13.5" customHeight="1" x14ac:dyDescent="0.2">
      <c r="A669" s="92">
        <v>31211504</v>
      </c>
      <c r="B669" s="69" t="str">
        <f t="shared" ca="1" si="34"/>
        <v>Pinturas de revestimiento</v>
      </c>
      <c r="C669" s="81" t="s">
        <v>9562</v>
      </c>
      <c r="D669" s="81">
        <v>2</v>
      </c>
      <c r="E669" s="71">
        <v>900</v>
      </c>
      <c r="F669" s="70">
        <f t="shared" ca="1" si="35"/>
        <v>1800</v>
      </c>
      <c r="G669" s="45"/>
      <c r="H669" s="45"/>
      <c r="I669" s="45"/>
      <c r="J669" s="45"/>
    </row>
    <row r="670" spans="1:10" ht="13.5" customHeight="1" x14ac:dyDescent="0.2">
      <c r="A670" s="92">
        <v>31211504</v>
      </c>
      <c r="B670" s="69" t="str">
        <f t="shared" ca="1" si="34"/>
        <v>Pinturas de revestimiento</v>
      </c>
      <c r="C670" s="81" t="s">
        <v>9562</v>
      </c>
      <c r="D670" s="81">
        <v>2</v>
      </c>
      <c r="E670" s="71">
        <v>900</v>
      </c>
      <c r="F670" s="70">
        <f t="shared" ca="1" si="35"/>
        <v>1800</v>
      </c>
      <c r="G670" s="45"/>
      <c r="H670" s="45"/>
      <c r="I670" s="45"/>
      <c r="J670" s="45"/>
    </row>
    <row r="671" spans="1:10" ht="13.5" customHeight="1" x14ac:dyDescent="0.2">
      <c r="A671" s="92">
        <v>31211504</v>
      </c>
      <c r="B671" s="69" t="str">
        <f t="shared" ca="1" si="34"/>
        <v>Pinturas de revestimiento</v>
      </c>
      <c r="C671" s="81" t="s">
        <v>9562</v>
      </c>
      <c r="D671" s="81">
        <v>2</v>
      </c>
      <c r="E671" s="71">
        <v>900</v>
      </c>
      <c r="F671" s="70">
        <f t="shared" ca="1" si="35"/>
        <v>1800</v>
      </c>
      <c r="G671" s="45"/>
      <c r="H671" s="45"/>
      <c r="I671" s="45"/>
      <c r="J671" s="45"/>
    </row>
    <row r="672" spans="1:10" ht="13.5" customHeight="1" x14ac:dyDescent="0.2">
      <c r="A672" s="92">
        <v>31211505</v>
      </c>
      <c r="B672" s="69" t="str">
        <f t="shared" ca="1" si="34"/>
        <v>Pinturas de aceite</v>
      </c>
      <c r="C672" s="81" t="s">
        <v>9562</v>
      </c>
      <c r="D672" s="81">
        <v>2</v>
      </c>
      <c r="E672" s="71">
        <v>500</v>
      </c>
      <c r="F672" s="70">
        <f t="shared" ca="1" si="35"/>
        <v>1000</v>
      </c>
      <c r="G672" s="45"/>
      <c r="H672" s="45"/>
      <c r="I672" s="45"/>
      <c r="J672" s="45"/>
    </row>
    <row r="673" spans="1:10" ht="13.5" customHeight="1" x14ac:dyDescent="0.2">
      <c r="A673" s="92">
        <v>31211505</v>
      </c>
      <c r="B673" s="69" t="str">
        <f t="shared" ca="1" si="34"/>
        <v>Pinturas de aceite</v>
      </c>
      <c r="C673" s="81" t="s">
        <v>9562</v>
      </c>
      <c r="D673" s="81">
        <v>2</v>
      </c>
      <c r="E673" s="71">
        <v>500</v>
      </c>
      <c r="F673" s="70">
        <f t="shared" ca="1" si="35"/>
        <v>1000</v>
      </c>
      <c r="G673" s="45"/>
      <c r="H673" s="45"/>
      <c r="I673" s="45"/>
      <c r="J673" s="45"/>
    </row>
    <row r="674" spans="1:10" ht="13.5" customHeight="1" x14ac:dyDescent="0.2">
      <c r="A674" s="92">
        <v>31211505</v>
      </c>
      <c r="B674" s="69" t="str">
        <f t="shared" ca="1" si="34"/>
        <v>Pinturas de aceite</v>
      </c>
      <c r="C674" s="81" t="s">
        <v>9562</v>
      </c>
      <c r="D674" s="81">
        <v>2</v>
      </c>
      <c r="E674" s="71">
        <v>600</v>
      </c>
      <c r="F674" s="70">
        <f t="shared" ca="1" si="35"/>
        <v>1200</v>
      </c>
      <c r="G674" s="45"/>
      <c r="H674" s="45"/>
      <c r="I674" s="45"/>
      <c r="J674" s="45"/>
    </row>
    <row r="675" spans="1:10" ht="13.5" customHeight="1" x14ac:dyDescent="0.2">
      <c r="A675" s="92">
        <v>31211505</v>
      </c>
      <c r="B675" s="69" t="str">
        <f t="shared" ca="1" si="34"/>
        <v>Pinturas de aceite</v>
      </c>
      <c r="C675" s="81" t="s">
        <v>9562</v>
      </c>
      <c r="D675" s="81">
        <v>2</v>
      </c>
      <c r="E675" s="71">
        <v>900</v>
      </c>
      <c r="F675" s="70">
        <f t="shared" ca="1" si="35"/>
        <v>1800</v>
      </c>
      <c r="G675" s="45"/>
      <c r="H675" s="45"/>
      <c r="I675" s="45"/>
      <c r="J675" s="45"/>
    </row>
    <row r="676" spans="1:10" ht="13.5" customHeight="1" x14ac:dyDescent="0.2">
      <c r="A676" s="92">
        <v>31211505</v>
      </c>
      <c r="B676" s="69" t="str">
        <f t="shared" ca="1" si="34"/>
        <v>Pinturas de aceite</v>
      </c>
      <c r="C676" s="81" t="s">
        <v>9562</v>
      </c>
      <c r="D676" s="81">
        <v>2</v>
      </c>
      <c r="E676" s="71">
        <v>900</v>
      </c>
      <c r="F676" s="70">
        <f t="shared" ca="1" si="35"/>
        <v>1800</v>
      </c>
      <c r="G676" s="45"/>
      <c r="H676" s="45"/>
      <c r="I676" s="45"/>
      <c r="J676" s="45"/>
    </row>
    <row r="677" spans="1:10" ht="13.5" customHeight="1" x14ac:dyDescent="0.2">
      <c r="A677" s="92">
        <v>11121503</v>
      </c>
      <c r="B677" s="69" t="str">
        <f t="shared" ca="1" si="34"/>
        <v>Laca</v>
      </c>
      <c r="C677" s="81" t="s">
        <v>1450</v>
      </c>
      <c r="D677" s="81">
        <v>2</v>
      </c>
      <c r="E677" s="71">
        <v>400</v>
      </c>
      <c r="F677" s="70">
        <f t="shared" ca="1" si="35"/>
        <v>800</v>
      </c>
      <c r="G677" s="45"/>
      <c r="H677" s="45"/>
      <c r="I677" s="45"/>
      <c r="J677" s="45"/>
    </row>
    <row r="678" spans="1:10" ht="13.5" customHeight="1" x14ac:dyDescent="0.2">
      <c r="A678" s="92">
        <v>60121803</v>
      </c>
      <c r="B678" s="69" t="str">
        <f t="shared" ca="1" si="34"/>
        <v>Tintas para serigrafía a base de aceite</v>
      </c>
      <c r="C678" s="81" t="s">
        <v>1450</v>
      </c>
      <c r="D678" s="81">
        <v>1</v>
      </c>
      <c r="E678" s="71">
        <v>958</v>
      </c>
      <c r="F678" s="70">
        <f t="shared" ca="1" si="35"/>
        <v>958</v>
      </c>
      <c r="G678" s="45"/>
      <c r="H678" s="45"/>
      <c r="I678" s="45"/>
      <c r="J678" s="45"/>
    </row>
    <row r="679" spans="1:10" ht="13.5" customHeight="1" x14ac:dyDescent="0.2">
      <c r="A679" s="92">
        <v>31211501</v>
      </c>
      <c r="B679" s="69" t="str">
        <f t="shared" ca="1" si="34"/>
        <v>Pinturas de esmalte</v>
      </c>
      <c r="C679" s="81" t="s">
        <v>9562</v>
      </c>
      <c r="D679" s="81">
        <v>2</v>
      </c>
      <c r="E679" s="71">
        <v>1000</v>
      </c>
      <c r="F679" s="70">
        <f t="shared" ca="1" si="35"/>
        <v>2000</v>
      </c>
      <c r="G679" s="45"/>
      <c r="H679" s="45"/>
      <c r="I679" s="45"/>
      <c r="J679" s="45"/>
    </row>
    <row r="680" spans="1:10" ht="13.5" customHeight="1" x14ac:dyDescent="0.2">
      <c r="A680" s="92">
        <v>31211511</v>
      </c>
      <c r="B680" s="69" t="str">
        <f t="shared" ca="1" si="34"/>
        <v>Bases de uretano</v>
      </c>
      <c r="C680" s="81" t="s">
        <v>9562</v>
      </c>
      <c r="D680" s="81">
        <v>1</v>
      </c>
      <c r="E680" s="71">
        <v>1000</v>
      </c>
      <c r="F680" s="70">
        <f t="shared" ca="1" si="35"/>
        <v>1000</v>
      </c>
      <c r="G680" s="45"/>
      <c r="H680" s="45"/>
      <c r="I680" s="45"/>
      <c r="J680" s="45"/>
    </row>
    <row r="681" spans="1:10" ht="13.5" customHeight="1" x14ac:dyDescent="0.2">
      <c r="A681" s="92">
        <v>31211511</v>
      </c>
      <c r="B681" s="69" t="str">
        <f t="shared" ca="1" si="34"/>
        <v>Bases de uretano</v>
      </c>
      <c r="C681" s="81" t="s">
        <v>9562</v>
      </c>
      <c r="D681" s="81">
        <v>1</v>
      </c>
      <c r="E681" s="71">
        <v>1500</v>
      </c>
      <c r="F681" s="70">
        <f t="shared" ca="1" si="35"/>
        <v>1500</v>
      </c>
      <c r="G681" s="45"/>
      <c r="H681" s="45"/>
      <c r="I681" s="45"/>
      <c r="J681" s="45"/>
    </row>
    <row r="682" spans="1:10" ht="13.5" customHeight="1" x14ac:dyDescent="0.2">
      <c r="A682" s="92">
        <v>31201602</v>
      </c>
      <c r="B682" s="69" t="str">
        <f t="shared" ca="1" si="34"/>
        <v>Pastas</v>
      </c>
      <c r="C682" s="81" t="s">
        <v>15637</v>
      </c>
      <c r="D682" s="81">
        <v>1</v>
      </c>
      <c r="E682" s="71">
        <v>86.02</v>
      </c>
      <c r="F682" s="70">
        <f t="shared" ca="1" si="35"/>
        <v>86.02</v>
      </c>
      <c r="G682" s="45"/>
      <c r="H682" s="45"/>
      <c r="I682" s="45"/>
      <c r="J682" s="45"/>
    </row>
    <row r="683" spans="1:10" ht="13.5" customHeight="1" x14ac:dyDescent="0.2">
      <c r="A683" s="92">
        <v>31211508</v>
      </c>
      <c r="B683" s="69" t="str">
        <f t="shared" ca="1" si="34"/>
        <v>Pinturas acrílicas</v>
      </c>
      <c r="C683" s="81" t="s">
        <v>9562</v>
      </c>
      <c r="D683" s="81">
        <v>2</v>
      </c>
      <c r="E683" s="71">
        <v>1000</v>
      </c>
      <c r="F683" s="70">
        <f t="shared" ca="1" si="35"/>
        <v>2000</v>
      </c>
      <c r="G683" s="45"/>
      <c r="H683" s="45"/>
      <c r="I683" s="45"/>
      <c r="J683" s="45"/>
    </row>
    <row r="684" spans="1:10" ht="13.5" customHeight="1" x14ac:dyDescent="0.2">
      <c r="A684" s="92">
        <v>31211705</v>
      </c>
      <c r="B684" s="69" t="str">
        <f t="shared" ca="1" si="34"/>
        <v>Barniz de laca</v>
      </c>
      <c r="C684" s="81" t="s">
        <v>1450</v>
      </c>
      <c r="D684" s="81">
        <v>1</v>
      </c>
      <c r="E684" s="71">
        <v>1500</v>
      </c>
      <c r="F684" s="70">
        <f t="shared" ca="1" si="35"/>
        <v>1500</v>
      </c>
      <c r="G684" s="45"/>
      <c r="H684" s="45"/>
      <c r="I684" s="45"/>
      <c r="J684" s="45"/>
    </row>
    <row r="685" spans="1:10" ht="13.5" customHeight="1" x14ac:dyDescent="0.2">
      <c r="A685" s="92">
        <v>11121503</v>
      </c>
      <c r="B685" s="69" t="str">
        <f t="shared" ca="1" si="34"/>
        <v>Laca</v>
      </c>
      <c r="C685" s="81" t="s">
        <v>1450</v>
      </c>
      <c r="D685" s="81">
        <v>1</v>
      </c>
      <c r="E685" s="71">
        <v>1200</v>
      </c>
      <c r="F685" s="70">
        <f t="shared" ca="1" si="35"/>
        <v>1200</v>
      </c>
      <c r="G685" s="45"/>
      <c r="H685" s="45"/>
      <c r="I685" s="45"/>
      <c r="J685" s="45"/>
    </row>
    <row r="686" spans="1:10" ht="13.5" customHeight="1" x14ac:dyDescent="0.2">
      <c r="A686" s="92">
        <v>31211508</v>
      </c>
      <c r="B686" s="69" t="str">
        <f t="shared" ca="1" si="34"/>
        <v>Pinturas acrílicas</v>
      </c>
      <c r="C686" s="81" t="s">
        <v>9562</v>
      </c>
      <c r="D686" s="81">
        <v>1</v>
      </c>
      <c r="E686" s="71">
        <v>1200</v>
      </c>
      <c r="F686" s="70">
        <f t="shared" ca="1" si="35"/>
        <v>1200</v>
      </c>
      <c r="G686" s="45"/>
      <c r="H686" s="45"/>
      <c r="I686" s="45"/>
      <c r="J686" s="45"/>
    </row>
    <row r="687" spans="1:10" ht="13.5" customHeight="1" x14ac:dyDescent="0.2">
      <c r="A687" s="92">
        <v>31211508</v>
      </c>
      <c r="B687" s="69" t="str">
        <f t="shared" ca="1" si="34"/>
        <v>Pinturas acrílicas</v>
      </c>
      <c r="C687" s="81" t="s">
        <v>9562</v>
      </c>
      <c r="D687" s="81">
        <v>2</v>
      </c>
      <c r="E687" s="71">
        <v>1100</v>
      </c>
      <c r="F687" s="70">
        <f t="shared" ca="1" si="35"/>
        <v>2200</v>
      </c>
      <c r="G687" s="45"/>
      <c r="H687" s="45"/>
      <c r="I687" s="45"/>
      <c r="J687" s="45"/>
    </row>
    <row r="688" spans="1:10" ht="13.5" customHeight="1" x14ac:dyDescent="0.2">
      <c r="A688" s="92">
        <v>31211803</v>
      </c>
      <c r="B688" s="69" t="str">
        <f t="shared" ca="1" si="34"/>
        <v>Diluyentes para pinturas y barnices</v>
      </c>
      <c r="C688" s="81" t="s">
        <v>1450</v>
      </c>
      <c r="D688" s="81">
        <v>4</v>
      </c>
      <c r="E688" s="71">
        <v>500</v>
      </c>
      <c r="F688" s="70">
        <f t="shared" ca="1" si="35"/>
        <v>2000</v>
      </c>
      <c r="G688" s="45"/>
      <c r="H688" s="45"/>
      <c r="I688" s="45"/>
      <c r="J688" s="45"/>
    </row>
    <row r="689" spans="1:10" ht="13.5" customHeight="1" x14ac:dyDescent="0.2">
      <c r="A689" s="92">
        <v>31201617</v>
      </c>
      <c r="B689" s="69" t="str">
        <f t="shared" ca="1" si="34"/>
        <v>Cementos disolventes</v>
      </c>
      <c r="C689" s="81" t="s">
        <v>1450</v>
      </c>
      <c r="D689" s="81">
        <v>1</v>
      </c>
      <c r="E689" s="71">
        <v>250</v>
      </c>
      <c r="F689" s="70">
        <f t="shared" ca="1" si="35"/>
        <v>250</v>
      </c>
      <c r="G689" s="45"/>
      <c r="H689" s="45"/>
      <c r="I689" s="45"/>
      <c r="J689" s="45"/>
    </row>
    <row r="690" spans="1:10" ht="13.5" customHeight="1" x14ac:dyDescent="0.2">
      <c r="A690" s="92">
        <v>31211803</v>
      </c>
      <c r="B690" s="69" t="str">
        <f t="shared" ca="1" si="34"/>
        <v>Diluyentes para pinturas y barnices</v>
      </c>
      <c r="C690" s="81" t="s">
        <v>1450</v>
      </c>
      <c r="D690" s="81">
        <v>1</v>
      </c>
      <c r="E690" s="71">
        <v>170</v>
      </c>
      <c r="F690" s="70">
        <f t="shared" ca="1" si="35"/>
        <v>170</v>
      </c>
      <c r="G690" s="45"/>
      <c r="H690" s="45"/>
      <c r="I690" s="45"/>
      <c r="J690" s="45"/>
    </row>
    <row r="691" spans="1:10" ht="13.5" customHeight="1" x14ac:dyDescent="0.2">
      <c r="A691" s="92">
        <v>31211904</v>
      </c>
      <c r="B691" s="69" t="str">
        <f t="shared" ca="1" si="34"/>
        <v>Brochas</v>
      </c>
      <c r="C691" s="81" t="s">
        <v>1450</v>
      </c>
      <c r="D691" s="81">
        <v>1</v>
      </c>
      <c r="E691" s="71">
        <v>120</v>
      </c>
      <c r="F691" s="70">
        <f t="shared" ca="1" si="35"/>
        <v>120</v>
      </c>
      <c r="G691" s="45"/>
      <c r="H691" s="45"/>
      <c r="I691" s="45"/>
      <c r="J691" s="45"/>
    </row>
    <row r="692" spans="1:10" ht="13.5" customHeight="1" x14ac:dyDescent="0.2">
      <c r="A692" s="92">
        <v>31211904</v>
      </c>
      <c r="B692" s="69" t="str">
        <f t="shared" ca="1" si="34"/>
        <v>Brochas</v>
      </c>
      <c r="C692" s="81" t="s">
        <v>1450</v>
      </c>
      <c r="D692" s="81">
        <v>1</v>
      </c>
      <c r="E692" s="71">
        <v>120</v>
      </c>
      <c r="F692" s="70">
        <f t="shared" ca="1" si="35"/>
        <v>120</v>
      </c>
      <c r="G692" s="45"/>
      <c r="H692" s="45"/>
      <c r="I692" s="45"/>
      <c r="J692" s="45"/>
    </row>
    <row r="693" spans="1:10" ht="13.5" customHeight="1" x14ac:dyDescent="0.2">
      <c r="A693" s="92">
        <v>31211904</v>
      </c>
      <c r="B693" s="69" t="str">
        <f t="shared" ca="1" si="34"/>
        <v>Brochas</v>
      </c>
      <c r="C693" s="81" t="s">
        <v>1450</v>
      </c>
      <c r="D693" s="81">
        <v>1</v>
      </c>
      <c r="E693" s="71">
        <v>90</v>
      </c>
      <c r="F693" s="70">
        <f t="shared" ca="1" si="35"/>
        <v>90</v>
      </c>
      <c r="G693" s="45"/>
      <c r="H693" s="45"/>
      <c r="I693" s="45"/>
      <c r="J693" s="45"/>
    </row>
    <row r="694" spans="1:10" ht="13.5" customHeight="1" x14ac:dyDescent="0.2">
      <c r="A694" s="92">
        <v>31211906</v>
      </c>
      <c r="B694" s="69" t="str">
        <f t="shared" ca="1" si="34"/>
        <v>Rodillos de pintar</v>
      </c>
      <c r="C694" s="81" t="s">
        <v>1450</v>
      </c>
      <c r="D694" s="81">
        <v>2</v>
      </c>
      <c r="E694" s="71">
        <v>165</v>
      </c>
      <c r="F694" s="70">
        <f t="shared" ca="1" si="35"/>
        <v>330</v>
      </c>
      <c r="G694" s="45"/>
      <c r="H694" s="45"/>
      <c r="I694" s="45"/>
      <c r="J694" s="45"/>
    </row>
    <row r="695" spans="1:10" ht="13.5" customHeight="1" x14ac:dyDescent="0.2">
      <c r="A695" s="92">
        <v>31211917</v>
      </c>
      <c r="B695" s="69" t="str">
        <f t="shared" ca="1" si="34"/>
        <v>Cubiertas para rodillos de pintura</v>
      </c>
      <c r="C695" s="81" t="s">
        <v>1450</v>
      </c>
      <c r="D695" s="81">
        <v>2</v>
      </c>
      <c r="E695" s="71">
        <v>180</v>
      </c>
      <c r="F695" s="70">
        <f t="shared" ca="1" si="35"/>
        <v>360</v>
      </c>
      <c r="G695" s="45"/>
      <c r="H695" s="45"/>
      <c r="I695" s="45"/>
      <c r="J695" s="45"/>
    </row>
    <row r="696" spans="1:10" ht="13.5" customHeight="1" x14ac:dyDescent="0.2">
      <c r="A696" s="92">
        <v>31211909</v>
      </c>
      <c r="B696" s="69" t="str">
        <f t="shared" ca="1" si="34"/>
        <v>Bandejas de pintura</v>
      </c>
      <c r="C696" s="81" t="s">
        <v>1450</v>
      </c>
      <c r="D696" s="81">
        <v>1</v>
      </c>
      <c r="E696" s="71">
        <v>600</v>
      </c>
      <c r="F696" s="70">
        <f t="shared" ca="1" si="35"/>
        <v>600</v>
      </c>
      <c r="G696" s="45"/>
      <c r="H696" s="45"/>
      <c r="I696" s="45"/>
      <c r="J696" s="45"/>
    </row>
    <row r="697" spans="1:10" ht="13.5" customHeight="1" x14ac:dyDescent="0.2">
      <c r="A697" s="92">
        <v>31211902</v>
      </c>
      <c r="B697" s="69" t="str">
        <f t="shared" ca="1" si="34"/>
        <v>Herramientas para bordes</v>
      </c>
      <c r="C697" s="81" t="s">
        <v>1450</v>
      </c>
      <c r="D697" s="81">
        <v>1</v>
      </c>
      <c r="E697" s="71">
        <v>200</v>
      </c>
      <c r="F697" s="70">
        <f t="shared" ca="1" si="35"/>
        <v>200</v>
      </c>
      <c r="G697" s="45"/>
      <c r="H697" s="45"/>
      <c r="I697" s="45"/>
      <c r="J697" s="45"/>
    </row>
    <row r="698" spans="1:10" ht="13.5" customHeight="1" x14ac:dyDescent="0.2">
      <c r="A698" s="92">
        <v>31211908</v>
      </c>
      <c r="B698" s="69" t="str">
        <f t="shared" ca="1" si="34"/>
        <v>Pistolas de pintar</v>
      </c>
      <c r="C698" s="81" t="s">
        <v>1450</v>
      </c>
      <c r="D698" s="81">
        <v>1</v>
      </c>
      <c r="E698" s="71">
        <v>8315.98</v>
      </c>
      <c r="F698" s="70">
        <f t="shared" ca="1" si="35"/>
        <v>8315.98</v>
      </c>
      <c r="G698" s="45"/>
      <c r="H698" s="45"/>
      <c r="I698" s="45"/>
      <c r="J698" s="45"/>
    </row>
    <row r="699" spans="1:10" ht="13.5" customHeight="1" x14ac:dyDescent="0.2">
      <c r="A699" s="92">
        <v>23131509</v>
      </c>
      <c r="B699" s="69" t="str">
        <f t="shared" ca="1" si="34"/>
        <v>Cilindros o brilladoras</v>
      </c>
      <c r="C699" s="81" t="s">
        <v>1450</v>
      </c>
      <c r="D699" s="81">
        <v>1</v>
      </c>
      <c r="E699" s="71">
        <v>1500</v>
      </c>
      <c r="F699" s="70">
        <f t="shared" ca="1" si="35"/>
        <v>1500</v>
      </c>
      <c r="G699" s="45"/>
      <c r="H699" s="45"/>
      <c r="I699" s="45"/>
      <c r="J699" s="45"/>
    </row>
    <row r="700" spans="1:10" ht="14.1" customHeight="1" x14ac:dyDescent="0.2">
      <c r="A700" s="45"/>
      <c r="B700" s="45"/>
      <c r="C700" s="45"/>
      <c r="D700" s="45"/>
      <c r="E700" s="73" t="s">
        <v>12552</v>
      </c>
      <c r="F700" s="74">
        <f ca="1">SUM(Table324[MONTO TOTAL ESTIMADO])</f>
        <v>57500</v>
      </c>
      <c r="G700" s="45"/>
      <c r="H700" s="45" t="str">
        <f>C653</f>
        <v>Bienes</v>
      </c>
      <c r="I700" s="45" t="str">
        <f>E653</f>
        <v>Sí</v>
      </c>
      <c r="J700" s="45" t="str">
        <f>D653</f>
        <v>Compras por debajo del Umbral</v>
      </c>
    </row>
    <row r="701" spans="1:10" ht="14.1" customHeight="1" thickBot="1" x14ac:dyDescent="0.3"/>
    <row r="702" spans="1:10" ht="33.75" customHeight="1" thickBot="1" x14ac:dyDescent="0.25">
      <c r="A702" s="64" t="s">
        <v>16383</v>
      </c>
      <c r="B702" s="64" t="s">
        <v>161</v>
      </c>
      <c r="C702" s="64" t="s">
        <v>11726</v>
      </c>
      <c r="D702" s="64" t="s">
        <v>14380</v>
      </c>
      <c r="E702" s="64" t="s">
        <v>10964</v>
      </c>
      <c r="F702" s="64" t="s">
        <v>11097</v>
      </c>
      <c r="G702" s="45"/>
      <c r="H702" s="45"/>
      <c r="I702" s="45"/>
      <c r="J702" s="45"/>
    </row>
    <row r="703" spans="1:10" ht="13.5" customHeight="1" thickBot="1" x14ac:dyDescent="0.25">
      <c r="A703" s="66" t="s">
        <v>18843</v>
      </c>
      <c r="B703" s="91" t="s">
        <v>18844</v>
      </c>
      <c r="C703" s="66" t="s">
        <v>17798</v>
      </c>
      <c r="D703" s="66" t="s">
        <v>10173</v>
      </c>
      <c r="E703" s="66" t="s">
        <v>8857</v>
      </c>
      <c r="F703" s="66"/>
      <c r="G703" s="45"/>
      <c r="H703" s="45"/>
      <c r="I703" s="45"/>
      <c r="J703" s="45"/>
    </row>
    <row r="704" spans="1:10" ht="14.1" customHeight="1" thickBot="1" x14ac:dyDescent="0.25">
      <c r="A704" s="119" t="s">
        <v>14830</v>
      </c>
      <c r="B704" s="67" t="s">
        <v>8531</v>
      </c>
      <c r="C704" s="76">
        <v>44470</v>
      </c>
      <c r="D704" s="119" t="s">
        <v>9388</v>
      </c>
      <c r="E704" s="67" t="s">
        <v>13095</v>
      </c>
      <c r="F704" s="66" t="s">
        <v>3082</v>
      </c>
      <c r="G704" s="45"/>
      <c r="H704" s="45"/>
      <c r="I704" s="45"/>
      <c r="J704" s="45"/>
    </row>
    <row r="705" spans="1:10" ht="14.1" customHeight="1" thickBot="1" x14ac:dyDescent="0.25">
      <c r="A705" s="120"/>
      <c r="B705" s="67" t="s">
        <v>1787</v>
      </c>
      <c r="C705" s="96">
        <f>IF(C704="","",IF(AND(MONTH(C704)&gt;=1,MONTH(C704)&lt;=3),1,IF(AND(MONTH(C704)&gt;=4,MONTH(C704)&lt;=6),2,IF(AND(MONTH(C704)&gt;=7,MONTH(C704)&lt;=9),3,4))))</f>
        <v>4</v>
      </c>
      <c r="D705" s="120"/>
      <c r="E705" s="67" t="s">
        <v>2419</v>
      </c>
      <c r="F705" s="66" t="s">
        <v>14451</v>
      </c>
      <c r="G705" s="45"/>
      <c r="H705" s="45"/>
      <c r="I705" s="45"/>
      <c r="J705" s="45"/>
    </row>
    <row r="706" spans="1:10" ht="14.1" customHeight="1" thickBot="1" x14ac:dyDescent="0.25">
      <c r="A706" s="120"/>
      <c r="B706" s="67" t="s">
        <v>12944</v>
      </c>
      <c r="C706" s="76">
        <v>44561</v>
      </c>
      <c r="D706" s="120"/>
      <c r="E706" s="67" t="s">
        <v>3075</v>
      </c>
      <c r="F706" s="66" t="s">
        <v>4623</v>
      </c>
      <c r="G706" s="45"/>
      <c r="H706" s="45"/>
      <c r="I706" s="45"/>
      <c r="J706" s="45"/>
    </row>
    <row r="707" spans="1:10" ht="14.1" customHeight="1" thickBot="1" x14ac:dyDescent="0.25">
      <c r="A707" s="120"/>
      <c r="B707" s="67" t="s">
        <v>1787</v>
      </c>
      <c r="C707" s="96">
        <f>IF(C706="","",IF(AND(MONTH(C706)&gt;=1,MONTH(C706)&lt;=3),1,IF(AND(MONTH(C706)&gt;=4,MONTH(C706)&lt;=6),2,IF(AND(MONTH(C706)&gt;=7,MONTH(C706)&lt;=9),3,4))))</f>
        <v>4</v>
      </c>
      <c r="D707" s="120"/>
      <c r="E707" s="67" t="s">
        <v>13194</v>
      </c>
      <c r="F707" s="66" t="s">
        <v>4623</v>
      </c>
      <c r="G707" s="45"/>
      <c r="H707" s="45"/>
      <c r="I707" s="45"/>
      <c r="J707" s="45"/>
    </row>
    <row r="708" spans="1:10" ht="14.1" customHeight="1" thickBot="1" x14ac:dyDescent="0.25">
      <c r="A708" s="45"/>
      <c r="B708" s="45"/>
      <c r="C708" s="45"/>
      <c r="D708" s="45"/>
      <c r="E708" s="45"/>
      <c r="F708" s="45"/>
      <c r="G708" s="45"/>
      <c r="H708" s="45"/>
      <c r="I708" s="45"/>
      <c r="J708" s="45"/>
    </row>
    <row r="709" spans="1:10" ht="14.1" customHeight="1" thickBot="1" x14ac:dyDescent="0.25">
      <c r="A709" s="72" t="s">
        <v>15736</v>
      </c>
      <c r="B709" s="72" t="s">
        <v>16147</v>
      </c>
      <c r="C709" s="72" t="s">
        <v>15642</v>
      </c>
      <c r="D709" s="72" t="s">
        <v>15252</v>
      </c>
      <c r="E709" s="72" t="s">
        <v>6935</v>
      </c>
      <c r="F709" s="72" t="s">
        <v>15281</v>
      </c>
      <c r="G709" s="45"/>
      <c r="H709" s="45"/>
      <c r="I709" s="45"/>
      <c r="J709" s="45"/>
    </row>
    <row r="710" spans="1:10" ht="13.5" customHeight="1" x14ac:dyDescent="0.2">
      <c r="A710" s="92">
        <v>31211504</v>
      </c>
      <c r="B710" s="69" t="str">
        <f t="shared" ref="B710:B745" ca="1" si="36">IFERROR(INDEX(UNSPSCDes,MATCH(INDIRECT(ADDRESS(ROW(),COLUMN()-1,4)),UNSPSCCode,0)),"")</f>
        <v>Pinturas de revestimiento</v>
      </c>
      <c r="C710" s="81" t="s">
        <v>9562</v>
      </c>
      <c r="D710" s="81">
        <v>2</v>
      </c>
      <c r="E710" s="113">
        <v>900</v>
      </c>
      <c r="F710" s="70">
        <f t="shared" ref="F710:F745" ca="1" si="37">INDIRECT(ADDRESS(ROW(),COLUMN()-2,4))*INDIRECT(ADDRESS(ROW(),COLUMN()-1,4))</f>
        <v>1800</v>
      </c>
      <c r="G710" s="45"/>
      <c r="H710" s="45"/>
      <c r="I710" s="45"/>
      <c r="J710" s="45"/>
    </row>
    <row r="711" spans="1:10" ht="13.5" customHeight="1" x14ac:dyDescent="0.2">
      <c r="A711" s="92">
        <v>31211505</v>
      </c>
      <c r="B711" s="69" t="str">
        <f t="shared" ca="1" si="36"/>
        <v>Pinturas de aceite</v>
      </c>
      <c r="C711" s="81" t="s">
        <v>9562</v>
      </c>
      <c r="D711" s="81">
        <v>2</v>
      </c>
      <c r="E711" s="113">
        <v>900</v>
      </c>
      <c r="F711" s="70">
        <f t="shared" ca="1" si="37"/>
        <v>1800</v>
      </c>
      <c r="G711" s="45"/>
      <c r="H711" s="45"/>
      <c r="I711" s="45"/>
      <c r="J711" s="45"/>
    </row>
    <row r="712" spans="1:10" ht="13.5" customHeight="1" x14ac:dyDescent="0.2">
      <c r="A712" s="92">
        <v>31211508</v>
      </c>
      <c r="B712" s="69" t="str">
        <f t="shared" ca="1" si="36"/>
        <v>Pinturas acrílicas</v>
      </c>
      <c r="C712" s="81" t="s">
        <v>9562</v>
      </c>
      <c r="D712" s="81">
        <v>2</v>
      </c>
      <c r="E712" s="113">
        <v>900</v>
      </c>
      <c r="F712" s="70">
        <f t="shared" ca="1" si="37"/>
        <v>1800</v>
      </c>
      <c r="G712" s="45"/>
      <c r="H712" s="45"/>
      <c r="I712" s="45"/>
      <c r="J712" s="45"/>
    </row>
    <row r="713" spans="1:10" ht="13.5" customHeight="1" x14ac:dyDescent="0.2">
      <c r="A713" s="92">
        <v>31211508</v>
      </c>
      <c r="B713" s="69" t="str">
        <f t="shared" ca="1" si="36"/>
        <v>Pinturas acrílicas</v>
      </c>
      <c r="C713" s="81" t="s">
        <v>9562</v>
      </c>
      <c r="D713" s="81">
        <v>2</v>
      </c>
      <c r="E713" s="113">
        <v>900</v>
      </c>
      <c r="F713" s="70">
        <f t="shared" ca="1" si="37"/>
        <v>1800</v>
      </c>
      <c r="G713" s="45"/>
      <c r="H713" s="45"/>
      <c r="I713" s="45"/>
      <c r="J713" s="45"/>
    </row>
    <row r="714" spans="1:10" ht="13.5" customHeight="1" x14ac:dyDescent="0.2">
      <c r="A714" s="92">
        <v>31211508</v>
      </c>
      <c r="B714" s="69" t="str">
        <f t="shared" ca="1" si="36"/>
        <v>Pinturas acrílicas</v>
      </c>
      <c r="C714" s="81" t="s">
        <v>9562</v>
      </c>
      <c r="D714" s="81">
        <v>3</v>
      </c>
      <c r="E714" s="113">
        <v>900</v>
      </c>
      <c r="F714" s="70">
        <f t="shared" ca="1" si="37"/>
        <v>2700</v>
      </c>
      <c r="G714" s="45"/>
      <c r="H714" s="45"/>
      <c r="I714" s="45"/>
      <c r="J714" s="45"/>
    </row>
    <row r="715" spans="1:10" ht="13.5" customHeight="1" x14ac:dyDescent="0.2">
      <c r="A715" s="92">
        <v>31211508</v>
      </c>
      <c r="B715" s="69" t="str">
        <f t="shared" ca="1" si="36"/>
        <v>Pinturas acrílicas</v>
      </c>
      <c r="C715" s="81" t="s">
        <v>9562</v>
      </c>
      <c r="D715" s="81">
        <v>3</v>
      </c>
      <c r="E715" s="113">
        <v>900</v>
      </c>
      <c r="F715" s="70">
        <f t="shared" ca="1" si="37"/>
        <v>2700</v>
      </c>
      <c r="G715" s="45"/>
      <c r="H715" s="45"/>
      <c r="I715" s="45"/>
      <c r="J715" s="45"/>
    </row>
    <row r="716" spans="1:10" ht="13.5" customHeight="1" x14ac:dyDescent="0.2">
      <c r="A716" s="92">
        <v>31211508</v>
      </c>
      <c r="B716" s="69" t="str">
        <f t="shared" ca="1" si="36"/>
        <v>Pinturas acrílicas</v>
      </c>
      <c r="C716" s="81" t="s">
        <v>9562</v>
      </c>
      <c r="D716" s="81">
        <v>2</v>
      </c>
      <c r="E716" s="113">
        <v>1000</v>
      </c>
      <c r="F716" s="70">
        <f t="shared" ca="1" si="37"/>
        <v>2000</v>
      </c>
      <c r="G716" s="45"/>
      <c r="H716" s="45"/>
      <c r="I716" s="45"/>
      <c r="J716" s="45"/>
    </row>
    <row r="717" spans="1:10" ht="13.5" customHeight="1" x14ac:dyDescent="0.2">
      <c r="A717" s="92">
        <v>31211508</v>
      </c>
      <c r="B717" s="69" t="str">
        <f t="shared" ca="1" si="36"/>
        <v>Pinturas acrílicas</v>
      </c>
      <c r="C717" s="81" t="s">
        <v>9562</v>
      </c>
      <c r="D717" s="81">
        <v>2</v>
      </c>
      <c r="E717" s="113">
        <v>1000</v>
      </c>
      <c r="F717" s="70">
        <f t="shared" ca="1" si="37"/>
        <v>2000</v>
      </c>
      <c r="G717" s="45"/>
      <c r="H717" s="45"/>
      <c r="I717" s="45"/>
      <c r="J717" s="45"/>
    </row>
    <row r="718" spans="1:10" ht="13.5" customHeight="1" x14ac:dyDescent="0.2">
      <c r="A718" s="92">
        <v>31211508</v>
      </c>
      <c r="B718" s="69" t="str">
        <f t="shared" ca="1" si="36"/>
        <v>Pinturas acrílicas</v>
      </c>
      <c r="C718" s="81" t="s">
        <v>9562</v>
      </c>
      <c r="D718" s="81">
        <v>2</v>
      </c>
      <c r="E718" s="113">
        <v>1000</v>
      </c>
      <c r="F718" s="70">
        <f t="shared" ca="1" si="37"/>
        <v>2000</v>
      </c>
      <c r="G718" s="45"/>
      <c r="H718" s="45"/>
      <c r="I718" s="45"/>
      <c r="J718" s="45"/>
    </row>
    <row r="719" spans="1:10" ht="13.5" customHeight="1" x14ac:dyDescent="0.2">
      <c r="A719" s="92">
        <v>31211504</v>
      </c>
      <c r="B719" s="69" t="str">
        <f t="shared" ca="1" si="36"/>
        <v>Pinturas de revestimiento</v>
      </c>
      <c r="C719" s="81" t="s">
        <v>9562</v>
      </c>
      <c r="D719" s="81">
        <v>3</v>
      </c>
      <c r="E719" s="113">
        <v>900</v>
      </c>
      <c r="F719" s="70">
        <f t="shared" ca="1" si="37"/>
        <v>2700</v>
      </c>
      <c r="G719" s="45"/>
      <c r="H719" s="45"/>
      <c r="I719" s="45"/>
      <c r="J719" s="45"/>
    </row>
    <row r="720" spans="1:10" ht="13.5" customHeight="1" x14ac:dyDescent="0.2">
      <c r="A720" s="92">
        <v>31211504</v>
      </c>
      <c r="B720" s="69" t="str">
        <f t="shared" ca="1" si="36"/>
        <v>Pinturas de revestimiento</v>
      </c>
      <c r="C720" s="81" t="s">
        <v>9562</v>
      </c>
      <c r="D720" s="81">
        <v>3</v>
      </c>
      <c r="E720" s="113">
        <v>900</v>
      </c>
      <c r="F720" s="70">
        <f t="shared" ca="1" si="37"/>
        <v>2700</v>
      </c>
      <c r="G720" s="45"/>
      <c r="H720" s="45"/>
      <c r="I720" s="45"/>
      <c r="J720" s="45"/>
    </row>
    <row r="721" spans="1:10" ht="13.5" customHeight="1" x14ac:dyDescent="0.2">
      <c r="A721" s="92">
        <v>31211504</v>
      </c>
      <c r="B721" s="69" t="str">
        <f t="shared" ca="1" si="36"/>
        <v>Pinturas de revestimiento</v>
      </c>
      <c r="C721" s="81" t="s">
        <v>9562</v>
      </c>
      <c r="D721" s="81">
        <v>3</v>
      </c>
      <c r="E721" s="113">
        <v>900</v>
      </c>
      <c r="F721" s="70">
        <f t="shared" ca="1" si="37"/>
        <v>2700</v>
      </c>
      <c r="G721" s="45"/>
      <c r="H721" s="45"/>
      <c r="I721" s="45"/>
      <c r="J721" s="45"/>
    </row>
    <row r="722" spans="1:10" ht="13.5" customHeight="1" x14ac:dyDescent="0.2">
      <c r="A722" s="92">
        <v>31211505</v>
      </c>
      <c r="B722" s="69" t="str">
        <f t="shared" ca="1" si="36"/>
        <v>Pinturas de aceite</v>
      </c>
      <c r="C722" s="81" t="s">
        <v>9562</v>
      </c>
      <c r="D722" s="81">
        <v>3</v>
      </c>
      <c r="E722" s="113">
        <v>500</v>
      </c>
      <c r="F722" s="70">
        <f t="shared" ca="1" si="37"/>
        <v>1500</v>
      </c>
      <c r="G722" s="45"/>
      <c r="H722" s="45"/>
      <c r="I722" s="45"/>
      <c r="J722" s="45"/>
    </row>
    <row r="723" spans="1:10" ht="13.5" customHeight="1" x14ac:dyDescent="0.2">
      <c r="A723" s="92">
        <v>31211505</v>
      </c>
      <c r="B723" s="69" t="str">
        <f t="shared" ca="1" si="36"/>
        <v>Pinturas de aceite</v>
      </c>
      <c r="C723" s="81" t="s">
        <v>9562</v>
      </c>
      <c r="D723" s="81">
        <v>3</v>
      </c>
      <c r="E723" s="113">
        <v>500</v>
      </c>
      <c r="F723" s="70">
        <f t="shared" ca="1" si="37"/>
        <v>1500</v>
      </c>
      <c r="G723" s="45"/>
      <c r="H723" s="45"/>
      <c r="I723" s="45"/>
      <c r="J723" s="45"/>
    </row>
    <row r="724" spans="1:10" ht="13.5" customHeight="1" x14ac:dyDescent="0.2">
      <c r="A724" s="92">
        <v>31211505</v>
      </c>
      <c r="B724" s="69" t="str">
        <f t="shared" ca="1" si="36"/>
        <v>Pinturas de aceite</v>
      </c>
      <c r="C724" s="81" t="s">
        <v>9562</v>
      </c>
      <c r="D724" s="81">
        <v>3</v>
      </c>
      <c r="E724" s="113">
        <v>600</v>
      </c>
      <c r="F724" s="70">
        <f t="shared" ca="1" si="37"/>
        <v>1800</v>
      </c>
      <c r="G724" s="45"/>
      <c r="H724" s="45"/>
      <c r="I724" s="45"/>
      <c r="J724" s="45"/>
    </row>
    <row r="725" spans="1:10" ht="13.5" customHeight="1" x14ac:dyDescent="0.2">
      <c r="A725" s="92">
        <v>31211505</v>
      </c>
      <c r="B725" s="69" t="str">
        <f t="shared" ca="1" si="36"/>
        <v>Pinturas de aceite</v>
      </c>
      <c r="C725" s="81" t="s">
        <v>9562</v>
      </c>
      <c r="D725" s="81">
        <v>3</v>
      </c>
      <c r="E725" s="113">
        <v>900</v>
      </c>
      <c r="F725" s="70">
        <f t="shared" ca="1" si="37"/>
        <v>2700</v>
      </c>
      <c r="G725" s="45"/>
      <c r="H725" s="45"/>
      <c r="I725" s="45"/>
      <c r="J725" s="45"/>
    </row>
    <row r="726" spans="1:10" ht="13.5" customHeight="1" x14ac:dyDescent="0.2">
      <c r="A726" s="92">
        <v>31211505</v>
      </c>
      <c r="B726" s="69" t="str">
        <f t="shared" ca="1" si="36"/>
        <v>Pinturas de aceite</v>
      </c>
      <c r="C726" s="81" t="s">
        <v>9562</v>
      </c>
      <c r="D726" s="81">
        <v>3</v>
      </c>
      <c r="E726" s="113">
        <v>900</v>
      </c>
      <c r="F726" s="70">
        <f t="shared" ca="1" si="37"/>
        <v>2700</v>
      </c>
      <c r="G726" s="45"/>
      <c r="H726" s="45"/>
      <c r="I726" s="45"/>
      <c r="J726" s="45"/>
    </row>
    <row r="727" spans="1:10" ht="13.5" customHeight="1" x14ac:dyDescent="0.2">
      <c r="A727" s="92">
        <v>11121503</v>
      </c>
      <c r="B727" s="69" t="str">
        <f t="shared" ca="1" si="36"/>
        <v>Laca</v>
      </c>
      <c r="C727" s="81" t="s">
        <v>1450</v>
      </c>
      <c r="D727" s="81">
        <v>2</v>
      </c>
      <c r="E727" s="113">
        <v>400</v>
      </c>
      <c r="F727" s="70">
        <f t="shared" ca="1" si="37"/>
        <v>800</v>
      </c>
      <c r="G727" s="45"/>
      <c r="H727" s="45"/>
      <c r="I727" s="45"/>
      <c r="J727" s="45"/>
    </row>
    <row r="728" spans="1:10" ht="13.5" customHeight="1" x14ac:dyDescent="0.2">
      <c r="A728" s="92">
        <v>60121803</v>
      </c>
      <c r="B728" s="69" t="str">
        <f t="shared" ca="1" si="36"/>
        <v>Tintas para serigrafía a base de aceite</v>
      </c>
      <c r="C728" s="81" t="s">
        <v>1450</v>
      </c>
      <c r="D728" s="81">
        <v>1</v>
      </c>
      <c r="E728" s="113">
        <v>958</v>
      </c>
      <c r="F728" s="70">
        <f t="shared" ca="1" si="37"/>
        <v>958</v>
      </c>
      <c r="G728" s="45"/>
      <c r="H728" s="45"/>
      <c r="I728" s="45"/>
      <c r="J728" s="45"/>
    </row>
    <row r="729" spans="1:10" ht="13.5" customHeight="1" x14ac:dyDescent="0.2">
      <c r="A729" s="92">
        <v>31211501</v>
      </c>
      <c r="B729" s="69" t="str">
        <f t="shared" ca="1" si="36"/>
        <v>Pinturas de esmalte</v>
      </c>
      <c r="C729" s="81" t="s">
        <v>9562</v>
      </c>
      <c r="D729" s="81">
        <v>2</v>
      </c>
      <c r="E729" s="113">
        <v>1000</v>
      </c>
      <c r="F729" s="70">
        <f t="shared" ca="1" si="37"/>
        <v>2000</v>
      </c>
      <c r="G729" s="45"/>
      <c r="H729" s="45"/>
      <c r="I729" s="45"/>
      <c r="J729" s="45"/>
    </row>
    <row r="730" spans="1:10" ht="13.5" customHeight="1" x14ac:dyDescent="0.2">
      <c r="A730" s="92">
        <v>31211511</v>
      </c>
      <c r="B730" s="69" t="str">
        <f t="shared" ca="1" si="36"/>
        <v>Bases de uretano</v>
      </c>
      <c r="C730" s="81" t="s">
        <v>9562</v>
      </c>
      <c r="D730" s="81">
        <v>1</v>
      </c>
      <c r="E730" s="113">
        <v>1200</v>
      </c>
      <c r="F730" s="70">
        <f t="shared" ca="1" si="37"/>
        <v>1200</v>
      </c>
      <c r="G730" s="45"/>
      <c r="H730" s="45"/>
      <c r="I730" s="45"/>
      <c r="J730" s="45"/>
    </row>
    <row r="731" spans="1:10" ht="13.5" customHeight="1" x14ac:dyDescent="0.2">
      <c r="A731" s="92">
        <v>31211511</v>
      </c>
      <c r="B731" s="69" t="str">
        <f t="shared" ca="1" si="36"/>
        <v>Bases de uretano</v>
      </c>
      <c r="C731" s="81" t="s">
        <v>9562</v>
      </c>
      <c r="D731" s="81">
        <v>1</v>
      </c>
      <c r="E731" s="113">
        <v>1500</v>
      </c>
      <c r="F731" s="70">
        <f t="shared" ca="1" si="37"/>
        <v>1500</v>
      </c>
      <c r="G731" s="45"/>
      <c r="H731" s="45"/>
      <c r="I731" s="45"/>
      <c r="J731" s="45"/>
    </row>
    <row r="732" spans="1:10" ht="13.5" customHeight="1" x14ac:dyDescent="0.2">
      <c r="A732" s="92">
        <v>31201602</v>
      </c>
      <c r="B732" s="69" t="str">
        <f t="shared" ca="1" si="36"/>
        <v>Pastas</v>
      </c>
      <c r="C732" s="81" t="s">
        <v>15637</v>
      </c>
      <c r="D732" s="81">
        <v>1</v>
      </c>
      <c r="E732" s="113">
        <v>86</v>
      </c>
      <c r="F732" s="70">
        <f t="shared" ca="1" si="37"/>
        <v>86</v>
      </c>
      <c r="G732" s="45"/>
      <c r="H732" s="45"/>
      <c r="I732" s="45"/>
      <c r="J732" s="45"/>
    </row>
    <row r="733" spans="1:10" ht="13.5" customHeight="1" x14ac:dyDescent="0.2">
      <c r="A733" s="92">
        <v>31211508</v>
      </c>
      <c r="B733" s="69" t="str">
        <f t="shared" ca="1" si="36"/>
        <v>Pinturas acrílicas</v>
      </c>
      <c r="C733" s="81" t="s">
        <v>9562</v>
      </c>
      <c r="D733" s="81">
        <v>2</v>
      </c>
      <c r="E733" s="113">
        <v>1100</v>
      </c>
      <c r="F733" s="70">
        <f t="shared" ca="1" si="37"/>
        <v>2200</v>
      </c>
      <c r="G733" s="45"/>
      <c r="H733" s="45"/>
      <c r="I733" s="45"/>
      <c r="J733" s="45"/>
    </row>
    <row r="734" spans="1:10" ht="13.5" customHeight="1" x14ac:dyDescent="0.2">
      <c r="A734" s="92">
        <v>31211705</v>
      </c>
      <c r="B734" s="69" t="str">
        <f t="shared" ca="1" si="36"/>
        <v>Barniz de laca</v>
      </c>
      <c r="C734" s="81" t="s">
        <v>9562</v>
      </c>
      <c r="D734" s="81">
        <v>1</v>
      </c>
      <c r="E734" s="113">
        <v>1500</v>
      </c>
      <c r="F734" s="70">
        <f t="shared" ca="1" si="37"/>
        <v>1500</v>
      </c>
      <c r="G734" s="45"/>
      <c r="H734" s="45"/>
      <c r="I734" s="45"/>
      <c r="J734" s="45"/>
    </row>
    <row r="735" spans="1:10" ht="13.5" customHeight="1" x14ac:dyDescent="0.2">
      <c r="A735" s="92">
        <v>11121503</v>
      </c>
      <c r="B735" s="69" t="str">
        <f t="shared" ca="1" si="36"/>
        <v>Laca</v>
      </c>
      <c r="C735" s="81" t="s">
        <v>1450</v>
      </c>
      <c r="D735" s="81">
        <v>1</v>
      </c>
      <c r="E735" s="113">
        <v>1200</v>
      </c>
      <c r="F735" s="70">
        <f t="shared" ca="1" si="37"/>
        <v>1200</v>
      </c>
      <c r="G735" s="45"/>
      <c r="H735" s="45"/>
      <c r="I735" s="45"/>
      <c r="J735" s="45"/>
    </row>
    <row r="736" spans="1:10" ht="13.5" customHeight="1" x14ac:dyDescent="0.2">
      <c r="A736" s="92">
        <v>31211508</v>
      </c>
      <c r="B736" s="69" t="str">
        <f t="shared" ca="1" si="36"/>
        <v>Pinturas acrílicas</v>
      </c>
      <c r="C736" s="81" t="s">
        <v>9562</v>
      </c>
      <c r="D736" s="81">
        <v>1</v>
      </c>
      <c r="E736" s="113">
        <v>1200</v>
      </c>
      <c r="F736" s="70">
        <f t="shared" ca="1" si="37"/>
        <v>1200</v>
      </c>
      <c r="G736" s="45"/>
      <c r="H736" s="45"/>
      <c r="I736" s="45"/>
      <c r="J736" s="45"/>
    </row>
    <row r="737" spans="1:10" ht="13.5" customHeight="1" x14ac:dyDescent="0.2">
      <c r="A737" s="92">
        <v>31211508</v>
      </c>
      <c r="B737" s="69" t="str">
        <f t="shared" ca="1" si="36"/>
        <v>Pinturas acrílicas</v>
      </c>
      <c r="C737" s="81" t="s">
        <v>9562</v>
      </c>
      <c r="D737" s="81">
        <v>2</v>
      </c>
      <c r="E737" s="113">
        <v>1200</v>
      </c>
      <c r="F737" s="70">
        <f t="shared" ca="1" si="37"/>
        <v>2400</v>
      </c>
      <c r="G737" s="45"/>
      <c r="H737" s="45"/>
      <c r="I737" s="45"/>
      <c r="J737" s="45"/>
    </row>
    <row r="738" spans="1:10" ht="13.5" customHeight="1" x14ac:dyDescent="0.2">
      <c r="A738" s="92">
        <v>31211803</v>
      </c>
      <c r="B738" s="69" t="str">
        <f t="shared" ca="1" si="36"/>
        <v>Diluyentes para pinturas y barnices</v>
      </c>
      <c r="C738" s="81" t="s">
        <v>9562</v>
      </c>
      <c r="D738" s="81">
        <v>4</v>
      </c>
      <c r="E738" s="113">
        <v>1079</v>
      </c>
      <c r="F738" s="70">
        <f t="shared" ca="1" si="37"/>
        <v>4316</v>
      </c>
      <c r="G738" s="45"/>
      <c r="H738" s="45"/>
      <c r="I738" s="45"/>
      <c r="J738" s="45"/>
    </row>
    <row r="739" spans="1:10" ht="13.5" customHeight="1" x14ac:dyDescent="0.2">
      <c r="A739" s="92">
        <v>31201617</v>
      </c>
      <c r="B739" s="69" t="str">
        <f t="shared" ca="1" si="36"/>
        <v>Cementos disolventes</v>
      </c>
      <c r="C739" s="81" t="s">
        <v>1450</v>
      </c>
      <c r="D739" s="81">
        <v>1</v>
      </c>
      <c r="E739" s="113">
        <v>250</v>
      </c>
      <c r="F739" s="70">
        <f t="shared" ca="1" si="37"/>
        <v>250</v>
      </c>
      <c r="G739" s="45"/>
      <c r="H739" s="45"/>
      <c r="I739" s="45"/>
      <c r="J739" s="45"/>
    </row>
    <row r="740" spans="1:10" ht="13.5" customHeight="1" x14ac:dyDescent="0.2">
      <c r="A740" s="92">
        <v>31211803</v>
      </c>
      <c r="B740" s="69" t="str">
        <f t="shared" ca="1" si="36"/>
        <v>Diluyentes para pinturas y barnices</v>
      </c>
      <c r="C740" s="81" t="s">
        <v>1450</v>
      </c>
      <c r="D740" s="81">
        <v>1</v>
      </c>
      <c r="E740" s="113">
        <v>170</v>
      </c>
      <c r="F740" s="70">
        <f t="shared" ca="1" si="37"/>
        <v>170</v>
      </c>
      <c r="G740" s="45"/>
      <c r="H740" s="45"/>
      <c r="I740" s="45"/>
      <c r="J740" s="45"/>
    </row>
    <row r="741" spans="1:10" ht="13.5" customHeight="1" x14ac:dyDescent="0.2">
      <c r="A741" s="92">
        <v>31211904</v>
      </c>
      <c r="B741" s="69" t="str">
        <f t="shared" ca="1" si="36"/>
        <v>Brochas</v>
      </c>
      <c r="C741" s="81" t="s">
        <v>1450</v>
      </c>
      <c r="D741" s="81">
        <v>1</v>
      </c>
      <c r="E741" s="113">
        <v>120</v>
      </c>
      <c r="F741" s="70">
        <f t="shared" ca="1" si="37"/>
        <v>120</v>
      </c>
      <c r="G741" s="45"/>
      <c r="H741" s="45"/>
      <c r="I741" s="45"/>
      <c r="J741" s="45"/>
    </row>
    <row r="742" spans="1:10" ht="13.5" customHeight="1" x14ac:dyDescent="0.2">
      <c r="A742" s="92">
        <v>31211904</v>
      </c>
      <c r="B742" s="69" t="str">
        <f t="shared" ca="1" si="36"/>
        <v>Brochas</v>
      </c>
      <c r="C742" s="81" t="s">
        <v>1450</v>
      </c>
      <c r="D742" s="81">
        <v>1</v>
      </c>
      <c r="E742" s="113">
        <v>120</v>
      </c>
      <c r="F742" s="70">
        <f t="shared" ca="1" si="37"/>
        <v>120</v>
      </c>
      <c r="G742" s="45"/>
      <c r="H742" s="45"/>
      <c r="I742" s="45"/>
      <c r="J742" s="45"/>
    </row>
    <row r="743" spans="1:10" ht="13.5" customHeight="1" x14ac:dyDescent="0.2">
      <c r="A743" s="92">
        <v>31211904</v>
      </c>
      <c r="B743" s="69" t="str">
        <f t="shared" ca="1" si="36"/>
        <v>Brochas</v>
      </c>
      <c r="C743" s="81" t="s">
        <v>1450</v>
      </c>
      <c r="D743" s="81">
        <v>1</v>
      </c>
      <c r="E743" s="113">
        <v>90</v>
      </c>
      <c r="F743" s="70">
        <f t="shared" ca="1" si="37"/>
        <v>90</v>
      </c>
      <c r="G743" s="45"/>
      <c r="H743" s="45"/>
      <c r="I743" s="45"/>
      <c r="J743" s="45"/>
    </row>
    <row r="744" spans="1:10" ht="13.5" customHeight="1" x14ac:dyDescent="0.2">
      <c r="A744" s="92">
        <v>31211906</v>
      </c>
      <c r="B744" s="69" t="str">
        <f t="shared" ca="1" si="36"/>
        <v>Rodillos de pintar</v>
      </c>
      <c r="C744" s="81" t="s">
        <v>1450</v>
      </c>
      <c r="D744" s="81">
        <v>2</v>
      </c>
      <c r="E744" s="113">
        <v>165</v>
      </c>
      <c r="F744" s="70">
        <f t="shared" ca="1" si="37"/>
        <v>330</v>
      </c>
      <c r="G744" s="45"/>
      <c r="H744" s="45"/>
      <c r="I744" s="45"/>
      <c r="J744" s="45"/>
    </row>
    <row r="745" spans="1:10" ht="13.5" customHeight="1" x14ac:dyDescent="0.2">
      <c r="A745" s="92">
        <v>31211917</v>
      </c>
      <c r="B745" s="69" t="str">
        <f t="shared" ca="1" si="36"/>
        <v>Cubiertas para rodillos de pintura</v>
      </c>
      <c r="C745" s="81" t="s">
        <v>1450</v>
      </c>
      <c r="D745" s="81">
        <v>2</v>
      </c>
      <c r="E745" s="113">
        <v>180</v>
      </c>
      <c r="F745" s="70">
        <f t="shared" ca="1" si="37"/>
        <v>360</v>
      </c>
      <c r="G745" s="45"/>
      <c r="H745" s="45"/>
      <c r="I745" s="45"/>
      <c r="J745" s="45"/>
    </row>
    <row r="746" spans="1:10" ht="14.1" customHeight="1" x14ac:dyDescent="0.2">
      <c r="A746" s="45"/>
      <c r="B746" s="45"/>
      <c r="C746" s="45"/>
      <c r="D746" s="45"/>
      <c r="E746" s="73" t="s">
        <v>12552</v>
      </c>
      <c r="F746" s="74">
        <f ca="1">SUM(Table326[MONTO TOTAL ESTIMADO])</f>
        <v>57700</v>
      </c>
      <c r="G746" s="45"/>
      <c r="H746" s="45" t="str">
        <f>C703</f>
        <v>Bienes</v>
      </c>
      <c r="I746" s="45" t="str">
        <f>E703</f>
        <v>Sí</v>
      </c>
      <c r="J746" s="45" t="str">
        <f>D703</f>
        <v>Compras por debajo del Umbral</v>
      </c>
    </row>
    <row r="747" spans="1:10" ht="14.1" customHeight="1" thickBot="1" x14ac:dyDescent="0.3"/>
    <row r="748" spans="1:10" ht="33.75" customHeight="1" thickBot="1" x14ac:dyDescent="0.25">
      <c r="A748" s="64" t="s">
        <v>16383</v>
      </c>
      <c r="B748" s="64" t="s">
        <v>161</v>
      </c>
      <c r="C748" s="64" t="s">
        <v>11726</v>
      </c>
      <c r="D748" s="64" t="s">
        <v>14380</v>
      </c>
      <c r="E748" s="64" t="s">
        <v>10964</v>
      </c>
      <c r="F748" s="64" t="s">
        <v>11097</v>
      </c>
      <c r="G748" s="45"/>
      <c r="H748" s="45"/>
      <c r="I748" s="45"/>
      <c r="J748" s="45"/>
    </row>
    <row r="749" spans="1:10" ht="13.5" customHeight="1" thickBot="1" x14ac:dyDescent="0.25">
      <c r="A749" s="66" t="s">
        <v>18845</v>
      </c>
      <c r="B749" s="91" t="s">
        <v>18846</v>
      </c>
      <c r="C749" s="66" t="s">
        <v>17798</v>
      </c>
      <c r="D749" s="66" t="s">
        <v>10173</v>
      </c>
      <c r="E749" s="66" t="s">
        <v>8857</v>
      </c>
      <c r="F749" s="66"/>
      <c r="G749" s="45"/>
      <c r="H749" s="45"/>
      <c r="I749" s="45"/>
      <c r="J749" s="45"/>
    </row>
    <row r="750" spans="1:10" ht="14.1" customHeight="1" thickBot="1" x14ac:dyDescent="0.25">
      <c r="A750" s="119" t="s">
        <v>14830</v>
      </c>
      <c r="B750" s="67" t="s">
        <v>8531</v>
      </c>
      <c r="C750" s="76">
        <v>44201</v>
      </c>
      <c r="D750" s="119" t="s">
        <v>9388</v>
      </c>
      <c r="E750" s="67" t="s">
        <v>13095</v>
      </c>
      <c r="F750" s="66" t="s">
        <v>3082</v>
      </c>
      <c r="G750" s="45"/>
      <c r="H750" s="45"/>
      <c r="I750" s="45"/>
      <c r="J750" s="45"/>
    </row>
    <row r="751" spans="1:10" ht="14.1" customHeight="1" thickBot="1" x14ac:dyDescent="0.25">
      <c r="A751" s="120"/>
      <c r="B751" s="67" t="s">
        <v>1787</v>
      </c>
      <c r="C751" s="96">
        <f>IF(C750="","",IF(AND(MONTH(C750)&gt;=1,MONTH(C750)&lt;=3),1,IF(AND(MONTH(C750)&gt;=4,MONTH(C750)&lt;=6),2,IF(AND(MONTH(C750)&gt;=7,MONTH(C750)&lt;=9),3,4))))</f>
        <v>1</v>
      </c>
      <c r="D751" s="120"/>
      <c r="E751" s="67" t="s">
        <v>2419</v>
      </c>
      <c r="F751" s="66" t="s">
        <v>14451</v>
      </c>
      <c r="G751" s="45"/>
      <c r="H751" s="45"/>
      <c r="I751" s="45"/>
      <c r="J751" s="45"/>
    </row>
    <row r="752" spans="1:10" ht="14.1" customHeight="1" thickBot="1" x14ac:dyDescent="0.25">
      <c r="A752" s="120"/>
      <c r="B752" s="67" t="s">
        <v>12944</v>
      </c>
      <c r="C752" s="76">
        <v>44286</v>
      </c>
      <c r="D752" s="120"/>
      <c r="E752" s="67" t="s">
        <v>3075</v>
      </c>
      <c r="F752" s="66" t="s">
        <v>4623</v>
      </c>
      <c r="G752" s="45"/>
      <c r="H752" s="45"/>
      <c r="I752" s="45"/>
      <c r="J752" s="45"/>
    </row>
    <row r="753" spans="1:10" ht="14.1" customHeight="1" thickBot="1" x14ac:dyDescent="0.25">
      <c r="A753" s="120"/>
      <c r="B753" s="67" t="s">
        <v>1787</v>
      </c>
      <c r="C753" s="96">
        <f>IF(C752="","",IF(AND(MONTH(C752)&gt;=1,MONTH(C752)&lt;=3),1,IF(AND(MONTH(C752)&gt;=4,MONTH(C752)&lt;=6),2,IF(AND(MONTH(C752)&gt;=7,MONTH(C752)&lt;=9),3,4))))</f>
        <v>1</v>
      </c>
      <c r="D753" s="120"/>
      <c r="E753" s="67" t="s">
        <v>13194</v>
      </c>
      <c r="F753" s="66" t="s">
        <v>4623</v>
      </c>
      <c r="G753" s="45"/>
      <c r="H753" s="45"/>
      <c r="I753" s="45"/>
      <c r="J753" s="45"/>
    </row>
    <row r="754" spans="1:10" ht="14.1" customHeight="1" thickBot="1" x14ac:dyDescent="0.25">
      <c r="A754" s="45"/>
      <c r="B754" s="45"/>
      <c r="C754" s="45"/>
      <c r="D754" s="45"/>
      <c r="E754" s="45"/>
      <c r="F754" s="45"/>
      <c r="G754" s="45"/>
      <c r="H754" s="45"/>
      <c r="I754" s="45"/>
      <c r="J754" s="45"/>
    </row>
    <row r="755" spans="1:10" ht="14.1" customHeight="1" thickBot="1" x14ac:dyDescent="0.25">
      <c r="A755" s="72" t="s">
        <v>15736</v>
      </c>
      <c r="B755" s="72" t="s">
        <v>16147</v>
      </c>
      <c r="C755" s="72" t="s">
        <v>15642</v>
      </c>
      <c r="D755" s="72" t="s">
        <v>15252</v>
      </c>
      <c r="E755" s="72" t="s">
        <v>6935</v>
      </c>
      <c r="F755" s="72" t="s">
        <v>15281</v>
      </c>
      <c r="G755" s="45"/>
      <c r="H755" s="45"/>
      <c r="I755" s="45"/>
      <c r="J755" s="45"/>
    </row>
    <row r="756" spans="1:10" ht="13.5" customHeight="1" x14ac:dyDescent="0.2">
      <c r="A756" s="92">
        <v>39101701</v>
      </c>
      <c r="B756" s="69" t="str">
        <f t="shared" ref="B756:B778" ca="1" si="38">IFERROR(INDEX(UNSPSCDes,MATCH(INDIRECT(ADDRESS(ROW(),COLUMN()-1,4)),UNSPSCCode,0)),"")</f>
        <v>Tubos fluorescentes</v>
      </c>
      <c r="C756" s="81" t="s">
        <v>1450</v>
      </c>
      <c r="D756" s="81">
        <v>3</v>
      </c>
      <c r="E756" s="71">
        <v>100</v>
      </c>
      <c r="F756" s="70">
        <f t="shared" ref="F756:F778" ca="1" si="39">INDIRECT(ADDRESS(ROW(),COLUMN()-2,4))*INDIRECT(ADDRESS(ROW(),COLUMN()-1,4))</f>
        <v>300</v>
      </c>
      <c r="G756" s="45"/>
      <c r="H756" s="45"/>
      <c r="I756" s="45"/>
      <c r="J756" s="45"/>
    </row>
    <row r="757" spans="1:10" ht="13.5" customHeight="1" x14ac:dyDescent="0.2">
      <c r="A757" s="92">
        <v>39101701</v>
      </c>
      <c r="B757" s="69" t="str">
        <f t="shared" ca="1" si="38"/>
        <v>Tubos fluorescentes</v>
      </c>
      <c r="C757" s="81" t="s">
        <v>1450</v>
      </c>
      <c r="D757" s="81">
        <v>4</v>
      </c>
      <c r="E757" s="71">
        <v>18</v>
      </c>
      <c r="F757" s="70">
        <f t="shared" ca="1" si="39"/>
        <v>72</v>
      </c>
      <c r="G757" s="45"/>
      <c r="H757" s="45"/>
      <c r="I757" s="45"/>
      <c r="J757" s="45"/>
    </row>
    <row r="758" spans="1:10" ht="13.5" customHeight="1" x14ac:dyDescent="0.2">
      <c r="A758" s="92">
        <v>39101701</v>
      </c>
      <c r="B758" s="69" t="str">
        <f t="shared" ca="1" si="38"/>
        <v>Tubos fluorescentes</v>
      </c>
      <c r="C758" s="81" t="s">
        <v>1450</v>
      </c>
      <c r="D758" s="81">
        <v>4</v>
      </c>
      <c r="E758" s="71">
        <v>110</v>
      </c>
      <c r="F758" s="70">
        <f t="shared" ca="1" si="39"/>
        <v>440</v>
      </c>
      <c r="G758" s="45"/>
      <c r="H758" s="45"/>
      <c r="I758" s="45"/>
      <c r="J758" s="45"/>
    </row>
    <row r="759" spans="1:10" ht="13.5" customHeight="1" x14ac:dyDescent="0.2">
      <c r="A759" s="92">
        <v>39101605</v>
      </c>
      <c r="B759" s="69" t="str">
        <f t="shared" ca="1" si="38"/>
        <v>Lámparas fluorescentes</v>
      </c>
      <c r="C759" s="81" t="s">
        <v>1450</v>
      </c>
      <c r="D759" s="81">
        <v>2</v>
      </c>
      <c r="E759" s="71">
        <v>200</v>
      </c>
      <c r="F759" s="70">
        <f t="shared" ca="1" si="39"/>
        <v>400</v>
      </c>
      <c r="G759" s="45"/>
      <c r="H759" s="45"/>
      <c r="I759" s="45"/>
      <c r="J759" s="45"/>
    </row>
    <row r="760" spans="1:10" ht="13.5" customHeight="1" x14ac:dyDescent="0.2">
      <c r="A760" s="92">
        <v>39101701</v>
      </c>
      <c r="B760" s="69" t="str">
        <f t="shared" ca="1" si="38"/>
        <v>Tubos fluorescentes</v>
      </c>
      <c r="C760" s="81" t="s">
        <v>1450</v>
      </c>
      <c r="D760" s="81">
        <v>2</v>
      </c>
      <c r="E760" s="71">
        <v>150</v>
      </c>
      <c r="F760" s="70">
        <f t="shared" ca="1" si="39"/>
        <v>300</v>
      </c>
      <c r="G760" s="45"/>
      <c r="H760" s="45"/>
      <c r="I760" s="45"/>
      <c r="J760" s="45"/>
    </row>
    <row r="761" spans="1:10" ht="13.5" customHeight="1" x14ac:dyDescent="0.2">
      <c r="A761" s="92">
        <v>39101701</v>
      </c>
      <c r="B761" s="69" t="str">
        <f t="shared" ca="1" si="38"/>
        <v>Tubos fluorescentes</v>
      </c>
      <c r="C761" s="81" t="s">
        <v>1450</v>
      </c>
      <c r="D761" s="81">
        <v>2</v>
      </c>
      <c r="E761" s="71">
        <v>19.25</v>
      </c>
      <c r="F761" s="70">
        <f t="shared" ca="1" si="39"/>
        <v>38.5</v>
      </c>
      <c r="G761" s="45"/>
      <c r="H761" s="45"/>
      <c r="I761" s="45"/>
      <c r="J761" s="45"/>
    </row>
    <row r="762" spans="1:10" ht="13.5" customHeight="1" x14ac:dyDescent="0.2">
      <c r="A762" s="92">
        <v>39121432</v>
      </c>
      <c r="B762" s="69" t="str">
        <f t="shared" ca="1" si="38"/>
        <v>Terminales eléctricos</v>
      </c>
      <c r="C762" s="81" t="s">
        <v>1450</v>
      </c>
      <c r="D762" s="81">
        <v>2</v>
      </c>
      <c r="E762" s="71">
        <v>112</v>
      </c>
      <c r="F762" s="70">
        <f t="shared" ca="1" si="39"/>
        <v>224</v>
      </c>
      <c r="G762" s="45"/>
      <c r="H762" s="45"/>
      <c r="I762" s="45"/>
      <c r="J762" s="45"/>
    </row>
    <row r="763" spans="1:10" ht="13.5" customHeight="1" x14ac:dyDescent="0.2">
      <c r="A763" s="92">
        <v>39121501</v>
      </c>
      <c r="B763" s="69" t="str">
        <f t="shared" ca="1" si="38"/>
        <v>Interruptores de seguridad</v>
      </c>
      <c r="C763" s="81" t="s">
        <v>1450</v>
      </c>
      <c r="D763" s="81">
        <v>2</v>
      </c>
      <c r="E763" s="71">
        <v>36</v>
      </c>
      <c r="F763" s="70">
        <f t="shared" ca="1" si="39"/>
        <v>72</v>
      </c>
      <c r="G763" s="45"/>
      <c r="H763" s="45"/>
      <c r="I763" s="45"/>
      <c r="J763" s="45"/>
    </row>
    <row r="764" spans="1:10" ht="13.5" customHeight="1" x14ac:dyDescent="0.2">
      <c r="A764" s="92">
        <v>39121308</v>
      </c>
      <c r="B764" s="69" t="str">
        <f t="shared" ca="1" si="38"/>
        <v>Cajas de toma de corriente</v>
      </c>
      <c r="C764" s="81" t="s">
        <v>1450</v>
      </c>
      <c r="D764" s="81">
        <v>2</v>
      </c>
      <c r="E764" s="71">
        <v>31</v>
      </c>
      <c r="F764" s="70">
        <f t="shared" ca="1" si="39"/>
        <v>62</v>
      </c>
      <c r="G764" s="45"/>
      <c r="H764" s="45"/>
      <c r="I764" s="45"/>
      <c r="J764" s="45"/>
    </row>
    <row r="765" spans="1:10" ht="13.5" customHeight="1" x14ac:dyDescent="0.2">
      <c r="A765" s="92">
        <v>40142309</v>
      </c>
      <c r="B765" s="69" t="str">
        <f t="shared" ca="1" si="38"/>
        <v>Curva de tubería</v>
      </c>
      <c r="C765" s="81" t="s">
        <v>1450</v>
      </c>
      <c r="D765" s="81">
        <v>8</v>
      </c>
      <c r="E765" s="71">
        <v>15</v>
      </c>
      <c r="F765" s="70">
        <f t="shared" ca="1" si="39"/>
        <v>120</v>
      </c>
      <c r="G765" s="45"/>
      <c r="H765" s="45"/>
      <c r="I765" s="45"/>
      <c r="J765" s="45"/>
    </row>
    <row r="766" spans="1:10" ht="13.5" customHeight="1" x14ac:dyDescent="0.2">
      <c r="A766" s="92">
        <v>60104912</v>
      </c>
      <c r="B766" s="69" t="str">
        <f t="shared" ca="1" si="38"/>
        <v>Alambres o cables eléctricos</v>
      </c>
      <c r="C766" s="81" t="s">
        <v>1450</v>
      </c>
      <c r="D766" s="81">
        <v>25</v>
      </c>
      <c r="E766" s="71">
        <v>35</v>
      </c>
      <c r="F766" s="70">
        <f t="shared" ca="1" si="39"/>
        <v>875</v>
      </c>
      <c r="G766" s="45"/>
      <c r="H766" s="45"/>
      <c r="I766" s="45"/>
      <c r="J766" s="45"/>
    </row>
    <row r="767" spans="1:10" ht="13.5" customHeight="1" x14ac:dyDescent="0.2">
      <c r="A767" s="92">
        <v>60104912</v>
      </c>
      <c r="B767" s="69" t="str">
        <f t="shared" ca="1" si="38"/>
        <v>Alambres o cables eléctricos</v>
      </c>
      <c r="C767" s="81" t="s">
        <v>14112</v>
      </c>
      <c r="D767" s="81">
        <v>25</v>
      </c>
      <c r="E767" s="71">
        <v>5</v>
      </c>
      <c r="F767" s="70">
        <f t="shared" ca="1" si="39"/>
        <v>125</v>
      </c>
      <c r="G767" s="45"/>
      <c r="H767" s="45"/>
      <c r="I767" s="45"/>
      <c r="J767" s="45"/>
    </row>
    <row r="768" spans="1:10" ht="13.5" customHeight="1" x14ac:dyDescent="0.2">
      <c r="A768" s="92">
        <v>60104912</v>
      </c>
      <c r="B768" s="69" t="str">
        <f t="shared" ca="1" si="38"/>
        <v>Alambres o cables eléctricos</v>
      </c>
      <c r="C768" s="81" t="s">
        <v>14112</v>
      </c>
      <c r="D768" s="81">
        <v>25</v>
      </c>
      <c r="E768" s="71">
        <v>12</v>
      </c>
      <c r="F768" s="70">
        <f t="shared" ca="1" si="39"/>
        <v>300</v>
      </c>
      <c r="G768" s="45"/>
      <c r="H768" s="45"/>
      <c r="I768" s="45"/>
      <c r="J768" s="45"/>
    </row>
    <row r="769" spans="1:10" ht="13.5" customHeight="1" x14ac:dyDescent="0.2">
      <c r="A769" s="92">
        <v>60104912</v>
      </c>
      <c r="B769" s="69" t="str">
        <f t="shared" ca="1" si="38"/>
        <v>Alambres o cables eléctricos</v>
      </c>
      <c r="C769" s="81" t="s">
        <v>14112</v>
      </c>
      <c r="D769" s="81">
        <v>25</v>
      </c>
      <c r="E769" s="71">
        <v>120</v>
      </c>
      <c r="F769" s="70">
        <f t="shared" ca="1" si="39"/>
        <v>3000</v>
      </c>
      <c r="G769" s="45"/>
      <c r="H769" s="45"/>
      <c r="I769" s="45"/>
      <c r="J769" s="45"/>
    </row>
    <row r="770" spans="1:10" ht="13.5" customHeight="1" x14ac:dyDescent="0.2">
      <c r="A770" s="92">
        <v>39121416</v>
      </c>
      <c r="B770" s="69" t="str">
        <f t="shared" ca="1" si="38"/>
        <v>Tapas de conectores eléctricos</v>
      </c>
      <c r="C770" s="81" t="s">
        <v>1450</v>
      </c>
      <c r="D770" s="81">
        <v>5</v>
      </c>
      <c r="E770" s="71">
        <v>6</v>
      </c>
      <c r="F770" s="70">
        <f t="shared" ca="1" si="39"/>
        <v>30</v>
      </c>
      <c r="G770" s="45"/>
      <c r="H770" s="45"/>
      <c r="I770" s="45"/>
      <c r="J770" s="45"/>
    </row>
    <row r="771" spans="1:10" ht="13.5" customHeight="1" x14ac:dyDescent="0.2">
      <c r="A771" s="92">
        <v>39121311</v>
      </c>
      <c r="B771" s="69" t="str">
        <f t="shared" ca="1" si="38"/>
        <v>Accesorios eléctricos</v>
      </c>
      <c r="C771" s="81" t="s">
        <v>1450</v>
      </c>
      <c r="D771" s="81">
        <v>15</v>
      </c>
      <c r="E771" s="71">
        <v>25</v>
      </c>
      <c r="F771" s="70">
        <f t="shared" ca="1" si="39"/>
        <v>375</v>
      </c>
      <c r="G771" s="45"/>
      <c r="H771" s="45"/>
      <c r="I771" s="45"/>
      <c r="J771" s="45"/>
    </row>
    <row r="772" spans="1:10" ht="13.5" customHeight="1" x14ac:dyDescent="0.2">
      <c r="A772" s="92">
        <v>39121311</v>
      </c>
      <c r="B772" s="69" t="str">
        <f t="shared" ca="1" si="38"/>
        <v>Accesorios eléctricos</v>
      </c>
      <c r="C772" s="81" t="s">
        <v>1450</v>
      </c>
      <c r="D772" s="81">
        <v>5</v>
      </c>
      <c r="E772" s="71">
        <v>20</v>
      </c>
      <c r="F772" s="70">
        <f t="shared" ca="1" si="39"/>
        <v>100</v>
      </c>
      <c r="G772" s="45"/>
      <c r="H772" s="45"/>
      <c r="I772" s="45"/>
      <c r="J772" s="45"/>
    </row>
    <row r="773" spans="1:10" ht="13.5" customHeight="1" x14ac:dyDescent="0.2">
      <c r="A773" s="92">
        <v>13102030</v>
      </c>
      <c r="B773" s="69" t="str">
        <f t="shared" ca="1" si="38"/>
        <v>Cloruro de polivinilo pvc</v>
      </c>
      <c r="C773" s="81" t="s">
        <v>1450</v>
      </c>
      <c r="D773" s="81">
        <v>2</v>
      </c>
      <c r="E773" s="71">
        <v>137</v>
      </c>
      <c r="F773" s="70">
        <f t="shared" ca="1" si="39"/>
        <v>274</v>
      </c>
      <c r="G773" s="45"/>
      <c r="H773" s="45"/>
      <c r="I773" s="45"/>
      <c r="J773" s="45"/>
    </row>
    <row r="774" spans="1:10" ht="13.5" customHeight="1" x14ac:dyDescent="0.2">
      <c r="A774" s="92">
        <v>39101701</v>
      </c>
      <c r="B774" s="69" t="str">
        <f t="shared" ca="1" si="38"/>
        <v>Tubos fluorescentes</v>
      </c>
      <c r="C774" s="81" t="s">
        <v>1450</v>
      </c>
      <c r="D774" s="106">
        <v>25</v>
      </c>
      <c r="E774" s="71">
        <v>85</v>
      </c>
      <c r="F774" s="70">
        <f t="shared" ca="1" si="39"/>
        <v>2125</v>
      </c>
      <c r="G774" s="45"/>
      <c r="H774" s="45"/>
      <c r="I774" s="45"/>
      <c r="J774" s="45"/>
    </row>
    <row r="775" spans="1:10" ht="13.5" customHeight="1" x14ac:dyDescent="0.2">
      <c r="A775" s="92">
        <v>60104912</v>
      </c>
      <c r="B775" s="69" t="str">
        <f t="shared" ca="1" si="38"/>
        <v>Alambres o cables eléctricos</v>
      </c>
      <c r="C775" s="81" t="s">
        <v>14112</v>
      </c>
      <c r="D775" s="81">
        <v>3</v>
      </c>
      <c r="E775" s="71">
        <v>12</v>
      </c>
      <c r="F775" s="70">
        <f t="shared" ca="1" si="39"/>
        <v>36</v>
      </c>
      <c r="G775" s="45"/>
      <c r="H775" s="45"/>
      <c r="I775" s="45"/>
      <c r="J775" s="45"/>
    </row>
    <row r="776" spans="1:10" ht="13.5" customHeight="1" x14ac:dyDescent="0.2">
      <c r="A776" s="92">
        <v>39121502</v>
      </c>
      <c r="B776" s="69" t="str">
        <f t="shared" ca="1" si="38"/>
        <v>Conmutadores reductores</v>
      </c>
      <c r="C776" s="81" t="s">
        <v>1450</v>
      </c>
      <c r="D776" s="81">
        <v>1</v>
      </c>
      <c r="E776" s="71">
        <v>1500</v>
      </c>
      <c r="F776" s="70">
        <f t="shared" ca="1" si="39"/>
        <v>1500</v>
      </c>
      <c r="G776" s="45"/>
      <c r="H776" s="45"/>
      <c r="I776" s="45"/>
      <c r="J776" s="45"/>
    </row>
    <row r="777" spans="1:10" ht="13.5" customHeight="1" x14ac:dyDescent="0.2">
      <c r="A777" s="92">
        <v>39121502</v>
      </c>
      <c r="B777" s="69" t="str">
        <f t="shared" ca="1" si="38"/>
        <v>Conmutadores reductores</v>
      </c>
      <c r="C777" s="81" t="s">
        <v>1450</v>
      </c>
      <c r="D777" s="81">
        <v>2</v>
      </c>
      <c r="E777" s="71">
        <v>200</v>
      </c>
      <c r="F777" s="70">
        <f t="shared" ca="1" si="39"/>
        <v>400</v>
      </c>
      <c r="G777" s="45"/>
      <c r="H777" s="45"/>
      <c r="I777" s="45"/>
      <c r="J777" s="45"/>
    </row>
    <row r="778" spans="1:10" ht="13.5" customHeight="1" x14ac:dyDescent="0.2">
      <c r="A778" s="92">
        <v>39121306</v>
      </c>
      <c r="B778" s="69" t="str">
        <f t="shared" ca="1" si="38"/>
        <v>Cajas de conmutadores</v>
      </c>
      <c r="C778" s="81" t="s">
        <v>1450</v>
      </c>
      <c r="D778" s="81">
        <v>1</v>
      </c>
      <c r="E778" s="71">
        <v>350</v>
      </c>
      <c r="F778" s="70">
        <f t="shared" ca="1" si="39"/>
        <v>350</v>
      </c>
      <c r="G778" s="45"/>
      <c r="H778" s="45"/>
      <c r="I778" s="45"/>
      <c r="J778" s="45"/>
    </row>
    <row r="779" spans="1:10" ht="14.1" customHeight="1" x14ac:dyDescent="0.2">
      <c r="A779" s="45"/>
      <c r="B779" s="45"/>
      <c r="C779" s="45"/>
      <c r="D779" s="45"/>
      <c r="E779" s="73" t="s">
        <v>12552</v>
      </c>
      <c r="F779" s="74">
        <f ca="1">SUM(Table327[MONTO TOTAL ESTIMADO])</f>
        <v>11518.5</v>
      </c>
      <c r="G779" s="45"/>
      <c r="H779" s="45" t="str">
        <f>C749</f>
        <v>Bienes</v>
      </c>
      <c r="I779" s="45" t="str">
        <f>E749</f>
        <v>Sí</v>
      </c>
      <c r="J779" s="45" t="str">
        <f>D749</f>
        <v>Compras por debajo del Umbral</v>
      </c>
    </row>
    <row r="780" spans="1:10" ht="14.1" customHeight="1" thickBot="1" x14ac:dyDescent="0.3"/>
    <row r="781" spans="1:10" ht="33.75" customHeight="1" thickBot="1" x14ac:dyDescent="0.25">
      <c r="A781" s="64" t="s">
        <v>16383</v>
      </c>
      <c r="B781" s="64" t="s">
        <v>161</v>
      </c>
      <c r="C781" s="64" t="s">
        <v>11726</v>
      </c>
      <c r="D781" s="64" t="s">
        <v>14380</v>
      </c>
      <c r="E781" s="64" t="s">
        <v>10964</v>
      </c>
      <c r="F781" s="64" t="s">
        <v>11097</v>
      </c>
      <c r="G781" s="45"/>
      <c r="H781" s="45"/>
      <c r="I781" s="45"/>
      <c r="J781" s="45"/>
    </row>
    <row r="782" spans="1:10" ht="13.5" customHeight="1" thickBot="1" x14ac:dyDescent="0.25">
      <c r="A782" s="66" t="s">
        <v>18845</v>
      </c>
      <c r="B782" s="91" t="s">
        <v>18846</v>
      </c>
      <c r="C782" s="66" t="s">
        <v>17798</v>
      </c>
      <c r="D782" s="66" t="s">
        <v>10173</v>
      </c>
      <c r="E782" s="66" t="s">
        <v>8857</v>
      </c>
      <c r="F782" s="66"/>
      <c r="G782" s="45"/>
      <c r="H782" s="45"/>
      <c r="I782" s="45"/>
      <c r="J782" s="45"/>
    </row>
    <row r="783" spans="1:10" ht="14.1" customHeight="1" thickBot="1" x14ac:dyDescent="0.25">
      <c r="A783" s="119" t="s">
        <v>14830</v>
      </c>
      <c r="B783" s="67" t="s">
        <v>8531</v>
      </c>
      <c r="C783" s="76">
        <v>44470</v>
      </c>
      <c r="D783" s="119" t="s">
        <v>9388</v>
      </c>
      <c r="E783" s="67" t="s">
        <v>13095</v>
      </c>
      <c r="F783" s="66" t="s">
        <v>3082</v>
      </c>
      <c r="G783" s="45"/>
      <c r="H783" s="45"/>
      <c r="I783" s="45"/>
      <c r="J783" s="45"/>
    </row>
    <row r="784" spans="1:10" ht="14.1" customHeight="1" thickBot="1" x14ac:dyDescent="0.25">
      <c r="A784" s="120"/>
      <c r="B784" s="67" t="s">
        <v>1787</v>
      </c>
      <c r="C784" s="96">
        <f>IF(C783="","",IF(AND(MONTH(C783)&gt;=1,MONTH(C783)&lt;=3),1,IF(AND(MONTH(C783)&gt;=4,MONTH(C783)&lt;=6),2,IF(AND(MONTH(C783)&gt;=7,MONTH(C783)&lt;=9),3,4))))</f>
        <v>4</v>
      </c>
      <c r="D784" s="120"/>
      <c r="E784" s="67" t="s">
        <v>2419</v>
      </c>
      <c r="F784" s="66" t="s">
        <v>14451</v>
      </c>
      <c r="G784" s="45"/>
      <c r="H784" s="45"/>
      <c r="I784" s="45"/>
      <c r="J784" s="45"/>
    </row>
    <row r="785" spans="1:10" ht="14.1" customHeight="1" thickBot="1" x14ac:dyDescent="0.25">
      <c r="A785" s="120"/>
      <c r="B785" s="67" t="s">
        <v>12944</v>
      </c>
      <c r="C785" s="76">
        <v>44561</v>
      </c>
      <c r="D785" s="120"/>
      <c r="E785" s="67" t="s">
        <v>3075</v>
      </c>
      <c r="F785" s="66" t="s">
        <v>4623</v>
      </c>
      <c r="G785" s="45"/>
      <c r="H785" s="45"/>
      <c r="I785" s="45"/>
      <c r="J785" s="45"/>
    </row>
    <row r="786" spans="1:10" ht="14.1" customHeight="1" thickBot="1" x14ac:dyDescent="0.25">
      <c r="A786" s="120"/>
      <c r="B786" s="67" t="s">
        <v>1787</v>
      </c>
      <c r="C786" s="96">
        <f>IF(C785="","",IF(AND(MONTH(C785)&gt;=1,MONTH(C785)&lt;=3),1,IF(AND(MONTH(C785)&gt;=4,MONTH(C785)&lt;=6),2,IF(AND(MONTH(C785)&gt;=7,MONTH(C785)&lt;=9),3,4))))</f>
        <v>4</v>
      </c>
      <c r="D786" s="120"/>
      <c r="E786" s="67" t="s">
        <v>13194</v>
      </c>
      <c r="F786" s="66" t="s">
        <v>4623</v>
      </c>
      <c r="G786" s="45"/>
      <c r="H786" s="45"/>
      <c r="I786" s="45"/>
      <c r="J786" s="45"/>
    </row>
    <row r="787" spans="1:10" ht="14.1" customHeight="1" thickBot="1" x14ac:dyDescent="0.25">
      <c r="A787" s="45"/>
      <c r="B787" s="45"/>
      <c r="C787" s="45"/>
      <c r="D787" s="45"/>
      <c r="E787" s="45"/>
      <c r="F787" s="45"/>
      <c r="G787" s="45"/>
      <c r="H787" s="45"/>
      <c r="I787" s="45"/>
      <c r="J787" s="45"/>
    </row>
    <row r="788" spans="1:10" ht="14.1" customHeight="1" thickBot="1" x14ac:dyDescent="0.25">
      <c r="A788" s="72" t="s">
        <v>15736</v>
      </c>
      <c r="B788" s="72" t="s">
        <v>16147</v>
      </c>
      <c r="C788" s="72" t="s">
        <v>15642</v>
      </c>
      <c r="D788" s="72" t="s">
        <v>15252</v>
      </c>
      <c r="E788" s="72" t="s">
        <v>6935</v>
      </c>
      <c r="F788" s="72" t="s">
        <v>15281</v>
      </c>
      <c r="G788" s="45"/>
      <c r="H788" s="45"/>
      <c r="I788" s="45"/>
      <c r="J788" s="45"/>
    </row>
    <row r="789" spans="1:10" ht="13.5" customHeight="1" x14ac:dyDescent="0.2">
      <c r="A789" s="92">
        <v>39101701</v>
      </c>
      <c r="B789" s="69" t="str">
        <f t="shared" ref="B789:B810" ca="1" si="40">IFERROR(INDEX(UNSPSCDes,MATCH(INDIRECT(ADDRESS(ROW(),COLUMN()-1,4)),UNSPSCCode,0)),"")</f>
        <v>Tubos fluorescentes</v>
      </c>
      <c r="C789" s="81" t="s">
        <v>1450</v>
      </c>
      <c r="D789" s="81">
        <v>3</v>
      </c>
      <c r="E789" s="71">
        <v>100</v>
      </c>
      <c r="F789" s="70">
        <f t="shared" ref="F789:F810" ca="1" si="41">INDIRECT(ADDRESS(ROW(),COLUMN()-2,4))*INDIRECT(ADDRESS(ROW(),COLUMN()-1,4))</f>
        <v>300</v>
      </c>
      <c r="G789" s="45"/>
      <c r="H789" s="45"/>
      <c r="I789" s="45"/>
      <c r="J789" s="45"/>
    </row>
    <row r="790" spans="1:10" ht="13.5" customHeight="1" x14ac:dyDescent="0.2">
      <c r="A790" s="92">
        <v>39101701</v>
      </c>
      <c r="B790" s="69" t="str">
        <f t="shared" ca="1" si="40"/>
        <v>Tubos fluorescentes</v>
      </c>
      <c r="C790" s="81" t="s">
        <v>1450</v>
      </c>
      <c r="D790" s="81">
        <v>4</v>
      </c>
      <c r="E790" s="71">
        <v>18</v>
      </c>
      <c r="F790" s="70">
        <f t="shared" ca="1" si="41"/>
        <v>72</v>
      </c>
      <c r="G790" s="45"/>
      <c r="H790" s="45"/>
      <c r="I790" s="45"/>
      <c r="J790" s="45"/>
    </row>
    <row r="791" spans="1:10" ht="13.5" customHeight="1" x14ac:dyDescent="0.2">
      <c r="A791" s="92">
        <v>39101701</v>
      </c>
      <c r="B791" s="69" t="str">
        <f t="shared" ca="1" si="40"/>
        <v>Tubos fluorescentes</v>
      </c>
      <c r="C791" s="81" t="s">
        <v>1450</v>
      </c>
      <c r="D791" s="81">
        <v>4</v>
      </c>
      <c r="E791" s="71">
        <v>110</v>
      </c>
      <c r="F791" s="70">
        <f t="shared" ca="1" si="41"/>
        <v>440</v>
      </c>
      <c r="G791" s="45"/>
      <c r="H791" s="45"/>
      <c r="I791" s="45"/>
      <c r="J791" s="45"/>
    </row>
    <row r="792" spans="1:10" ht="13.5" customHeight="1" x14ac:dyDescent="0.2">
      <c r="A792" s="92">
        <v>39101605</v>
      </c>
      <c r="B792" s="69" t="str">
        <f t="shared" ca="1" si="40"/>
        <v>Lámparas fluorescentes</v>
      </c>
      <c r="C792" s="81" t="s">
        <v>1450</v>
      </c>
      <c r="D792" s="81">
        <v>2</v>
      </c>
      <c r="E792" s="71">
        <v>200</v>
      </c>
      <c r="F792" s="70">
        <f t="shared" ca="1" si="41"/>
        <v>400</v>
      </c>
      <c r="G792" s="45"/>
      <c r="H792" s="45"/>
      <c r="I792" s="45"/>
      <c r="J792" s="45"/>
    </row>
    <row r="793" spans="1:10" ht="13.5" customHeight="1" x14ac:dyDescent="0.2">
      <c r="A793" s="92">
        <v>39101701</v>
      </c>
      <c r="B793" s="69" t="str">
        <f t="shared" ca="1" si="40"/>
        <v>Tubos fluorescentes</v>
      </c>
      <c r="C793" s="81" t="s">
        <v>1450</v>
      </c>
      <c r="D793" s="81">
        <v>2</v>
      </c>
      <c r="E793" s="71">
        <v>130</v>
      </c>
      <c r="F793" s="70">
        <f t="shared" ca="1" si="41"/>
        <v>260</v>
      </c>
      <c r="G793" s="45"/>
      <c r="H793" s="45"/>
      <c r="I793" s="45"/>
      <c r="J793" s="45"/>
    </row>
    <row r="794" spans="1:10" ht="13.5" customHeight="1" x14ac:dyDescent="0.2">
      <c r="A794" s="92">
        <v>39101701</v>
      </c>
      <c r="B794" s="69" t="str">
        <f t="shared" ca="1" si="40"/>
        <v>Tubos fluorescentes</v>
      </c>
      <c r="C794" s="81" t="s">
        <v>1450</v>
      </c>
      <c r="D794" s="81">
        <v>2</v>
      </c>
      <c r="E794" s="71">
        <v>18</v>
      </c>
      <c r="F794" s="70">
        <f t="shared" ca="1" si="41"/>
        <v>36</v>
      </c>
      <c r="G794" s="45"/>
      <c r="H794" s="45"/>
      <c r="I794" s="45"/>
      <c r="J794" s="45"/>
    </row>
    <row r="795" spans="1:10" ht="13.5" customHeight="1" x14ac:dyDescent="0.2">
      <c r="A795" s="92">
        <v>39121432</v>
      </c>
      <c r="B795" s="69" t="str">
        <f t="shared" ca="1" si="40"/>
        <v>Terminales eléctricos</v>
      </c>
      <c r="C795" s="81" t="s">
        <v>1450</v>
      </c>
      <c r="D795" s="81">
        <v>2</v>
      </c>
      <c r="E795" s="71">
        <v>100</v>
      </c>
      <c r="F795" s="70">
        <f t="shared" ca="1" si="41"/>
        <v>200</v>
      </c>
      <c r="G795" s="45"/>
      <c r="H795" s="45"/>
      <c r="I795" s="45"/>
      <c r="J795" s="45"/>
    </row>
    <row r="796" spans="1:10" ht="13.5" customHeight="1" x14ac:dyDescent="0.2">
      <c r="A796" s="92">
        <v>39121501</v>
      </c>
      <c r="B796" s="69" t="str">
        <f t="shared" ca="1" si="40"/>
        <v>Interruptores de seguridad</v>
      </c>
      <c r="C796" s="81" t="s">
        <v>1450</v>
      </c>
      <c r="D796" s="81">
        <v>2</v>
      </c>
      <c r="E796" s="71">
        <v>65</v>
      </c>
      <c r="F796" s="70">
        <f t="shared" ca="1" si="41"/>
        <v>130</v>
      </c>
      <c r="G796" s="45"/>
      <c r="H796" s="45"/>
      <c r="I796" s="45"/>
      <c r="J796" s="45"/>
    </row>
    <row r="797" spans="1:10" ht="13.5" customHeight="1" x14ac:dyDescent="0.2">
      <c r="A797" s="92">
        <v>39121308</v>
      </c>
      <c r="B797" s="69" t="str">
        <f t="shared" ca="1" si="40"/>
        <v>Cajas de toma de corriente</v>
      </c>
      <c r="C797" s="81" t="s">
        <v>1450</v>
      </c>
      <c r="D797" s="81">
        <v>2</v>
      </c>
      <c r="E797" s="71">
        <v>35</v>
      </c>
      <c r="F797" s="70">
        <f t="shared" ca="1" si="41"/>
        <v>70</v>
      </c>
      <c r="G797" s="45"/>
      <c r="H797" s="45"/>
      <c r="I797" s="45"/>
      <c r="J797" s="45"/>
    </row>
    <row r="798" spans="1:10" ht="13.5" customHeight="1" x14ac:dyDescent="0.2">
      <c r="A798" s="92">
        <v>40142309</v>
      </c>
      <c r="B798" s="69" t="str">
        <f t="shared" ca="1" si="40"/>
        <v>Curva de tubería</v>
      </c>
      <c r="C798" s="81" t="s">
        <v>1450</v>
      </c>
      <c r="D798" s="81">
        <v>7</v>
      </c>
      <c r="E798" s="71">
        <v>15</v>
      </c>
      <c r="F798" s="70">
        <f t="shared" ca="1" si="41"/>
        <v>105</v>
      </c>
      <c r="G798" s="45"/>
      <c r="H798" s="45"/>
      <c r="I798" s="45"/>
      <c r="J798" s="45"/>
    </row>
    <row r="799" spans="1:10" ht="13.5" customHeight="1" x14ac:dyDescent="0.2">
      <c r="A799" s="92">
        <v>60104912</v>
      </c>
      <c r="B799" s="69" t="str">
        <f t="shared" ca="1" si="40"/>
        <v>Alambres o cables eléctricos</v>
      </c>
      <c r="C799" s="81" t="s">
        <v>15637</v>
      </c>
      <c r="D799" s="81">
        <v>25</v>
      </c>
      <c r="E799" s="71">
        <v>35</v>
      </c>
      <c r="F799" s="70">
        <f t="shared" ca="1" si="41"/>
        <v>875</v>
      </c>
      <c r="G799" s="45"/>
      <c r="H799" s="45"/>
      <c r="I799" s="45"/>
      <c r="J799" s="45"/>
    </row>
    <row r="800" spans="1:10" ht="13.5" customHeight="1" x14ac:dyDescent="0.2">
      <c r="A800" s="92">
        <v>60104912</v>
      </c>
      <c r="B800" s="69" t="str">
        <f t="shared" ca="1" si="40"/>
        <v>Alambres o cables eléctricos</v>
      </c>
      <c r="C800" s="81" t="s">
        <v>14112</v>
      </c>
      <c r="D800" s="81">
        <v>25</v>
      </c>
      <c r="E800" s="71">
        <v>6</v>
      </c>
      <c r="F800" s="70">
        <f t="shared" ca="1" si="41"/>
        <v>150</v>
      </c>
      <c r="G800" s="45"/>
      <c r="H800" s="45"/>
      <c r="I800" s="45"/>
      <c r="J800" s="45"/>
    </row>
    <row r="801" spans="1:10" ht="13.5" customHeight="1" x14ac:dyDescent="0.2">
      <c r="A801" s="92">
        <v>60104912</v>
      </c>
      <c r="B801" s="69" t="str">
        <f t="shared" ca="1" si="40"/>
        <v>Alambres o cables eléctricos</v>
      </c>
      <c r="C801" s="81" t="s">
        <v>14112</v>
      </c>
      <c r="D801" s="81">
        <v>25</v>
      </c>
      <c r="E801" s="71">
        <v>10</v>
      </c>
      <c r="F801" s="70">
        <f t="shared" ca="1" si="41"/>
        <v>250</v>
      </c>
      <c r="G801" s="45"/>
      <c r="H801" s="45"/>
      <c r="I801" s="45"/>
      <c r="J801" s="45"/>
    </row>
    <row r="802" spans="1:10" ht="13.5" customHeight="1" x14ac:dyDescent="0.2">
      <c r="A802" s="92">
        <v>60104912</v>
      </c>
      <c r="B802" s="69" t="str">
        <f t="shared" ca="1" si="40"/>
        <v>Alambres o cables eléctricos</v>
      </c>
      <c r="C802" s="81" t="s">
        <v>14112</v>
      </c>
      <c r="D802" s="81">
        <v>25</v>
      </c>
      <c r="E802" s="71">
        <v>175</v>
      </c>
      <c r="F802" s="70">
        <f t="shared" ca="1" si="41"/>
        <v>4375</v>
      </c>
      <c r="G802" s="45"/>
      <c r="H802" s="45"/>
      <c r="I802" s="45"/>
      <c r="J802" s="45"/>
    </row>
    <row r="803" spans="1:10" ht="13.5" customHeight="1" x14ac:dyDescent="0.2">
      <c r="A803" s="92">
        <v>39121416</v>
      </c>
      <c r="B803" s="69" t="str">
        <f t="shared" ca="1" si="40"/>
        <v>Tapas de conectores eléctricos</v>
      </c>
      <c r="C803" s="81" t="s">
        <v>1450</v>
      </c>
      <c r="D803" s="81">
        <v>5</v>
      </c>
      <c r="E803" s="71">
        <v>6</v>
      </c>
      <c r="F803" s="70">
        <f t="shared" ca="1" si="41"/>
        <v>30</v>
      </c>
      <c r="G803" s="45"/>
      <c r="H803" s="45"/>
      <c r="I803" s="45"/>
      <c r="J803" s="45"/>
    </row>
    <row r="804" spans="1:10" ht="13.5" customHeight="1" x14ac:dyDescent="0.2">
      <c r="A804" s="92">
        <v>39121311</v>
      </c>
      <c r="B804" s="69" t="str">
        <f t="shared" ca="1" si="40"/>
        <v>Accesorios eléctricos</v>
      </c>
      <c r="C804" s="81" t="s">
        <v>1450</v>
      </c>
      <c r="D804" s="81">
        <v>15</v>
      </c>
      <c r="E804" s="71">
        <v>20</v>
      </c>
      <c r="F804" s="70">
        <f t="shared" ca="1" si="41"/>
        <v>300</v>
      </c>
      <c r="G804" s="45"/>
      <c r="H804" s="45"/>
      <c r="I804" s="45"/>
      <c r="J804" s="45"/>
    </row>
    <row r="805" spans="1:10" ht="13.5" customHeight="1" x14ac:dyDescent="0.2">
      <c r="A805" s="92">
        <v>39121311</v>
      </c>
      <c r="B805" s="69" t="str">
        <f t="shared" ca="1" si="40"/>
        <v>Accesorios eléctricos</v>
      </c>
      <c r="C805" s="81" t="s">
        <v>1450</v>
      </c>
      <c r="D805" s="81">
        <v>5</v>
      </c>
      <c r="E805" s="71">
        <v>25</v>
      </c>
      <c r="F805" s="70">
        <f t="shared" ca="1" si="41"/>
        <v>125</v>
      </c>
      <c r="G805" s="45"/>
      <c r="H805" s="45"/>
      <c r="I805" s="45"/>
      <c r="J805" s="45"/>
    </row>
    <row r="806" spans="1:10" ht="13.5" customHeight="1" x14ac:dyDescent="0.2">
      <c r="A806" s="92">
        <v>13102030</v>
      </c>
      <c r="B806" s="69" t="str">
        <f t="shared" ca="1" si="40"/>
        <v>Cloruro de polivinilo pvc</v>
      </c>
      <c r="C806" s="81" t="s">
        <v>1450</v>
      </c>
      <c r="D806" s="81">
        <v>1</v>
      </c>
      <c r="E806" s="71">
        <v>100</v>
      </c>
      <c r="F806" s="70">
        <f t="shared" ca="1" si="41"/>
        <v>100</v>
      </c>
      <c r="G806" s="45"/>
      <c r="H806" s="45"/>
      <c r="I806" s="45"/>
      <c r="J806" s="45"/>
    </row>
    <row r="807" spans="1:10" ht="13.5" customHeight="1" x14ac:dyDescent="0.2">
      <c r="A807" s="92">
        <v>39101701</v>
      </c>
      <c r="B807" s="69" t="str">
        <f t="shared" ca="1" si="40"/>
        <v>Tubos fluorescentes</v>
      </c>
      <c r="C807" s="81" t="s">
        <v>1450</v>
      </c>
      <c r="D807" s="81">
        <v>25</v>
      </c>
      <c r="E807" s="71">
        <v>98</v>
      </c>
      <c r="F807" s="70">
        <f t="shared" ca="1" si="41"/>
        <v>2450</v>
      </c>
      <c r="G807" s="45"/>
      <c r="H807" s="45"/>
      <c r="I807" s="45"/>
      <c r="J807" s="45"/>
    </row>
    <row r="808" spans="1:10" ht="13.5" customHeight="1" x14ac:dyDescent="0.2">
      <c r="A808" s="92">
        <v>60104912</v>
      </c>
      <c r="B808" s="69" t="str">
        <f t="shared" ca="1" si="40"/>
        <v>Alambres o cables eléctricos</v>
      </c>
      <c r="C808" s="81" t="s">
        <v>14112</v>
      </c>
      <c r="D808" s="81">
        <v>2</v>
      </c>
      <c r="E808" s="71">
        <v>12</v>
      </c>
      <c r="F808" s="70">
        <f t="shared" ca="1" si="41"/>
        <v>24</v>
      </c>
      <c r="G808" s="45"/>
      <c r="H808" s="45"/>
      <c r="I808" s="45"/>
      <c r="J808" s="45"/>
    </row>
    <row r="809" spans="1:10" ht="13.5" customHeight="1" x14ac:dyDescent="0.2">
      <c r="A809" s="92">
        <v>39121502</v>
      </c>
      <c r="B809" s="69" t="str">
        <f t="shared" ca="1" si="40"/>
        <v>Conmutadores reductores</v>
      </c>
      <c r="C809" s="81" t="s">
        <v>1450</v>
      </c>
      <c r="D809" s="81">
        <v>2</v>
      </c>
      <c r="E809" s="71">
        <v>135</v>
      </c>
      <c r="F809" s="70">
        <f t="shared" ca="1" si="41"/>
        <v>270</v>
      </c>
      <c r="G809" s="45"/>
      <c r="H809" s="45"/>
      <c r="I809" s="45"/>
      <c r="J809" s="45"/>
    </row>
    <row r="810" spans="1:10" ht="13.5" customHeight="1" x14ac:dyDescent="0.2">
      <c r="A810" s="92">
        <v>39121306</v>
      </c>
      <c r="B810" s="69" t="str">
        <f t="shared" ca="1" si="40"/>
        <v>Cajas de conmutadores</v>
      </c>
      <c r="C810" s="81" t="s">
        <v>1450</v>
      </c>
      <c r="D810" s="81">
        <v>1</v>
      </c>
      <c r="E810" s="71">
        <v>400</v>
      </c>
      <c r="F810" s="70">
        <f t="shared" ca="1" si="41"/>
        <v>400</v>
      </c>
      <c r="G810" s="45"/>
      <c r="H810" s="45"/>
      <c r="I810" s="45"/>
      <c r="J810" s="45"/>
    </row>
    <row r="811" spans="1:10" ht="14.1" customHeight="1" x14ac:dyDescent="0.2">
      <c r="A811" s="45"/>
      <c r="B811" s="45"/>
      <c r="C811" s="45"/>
      <c r="D811" s="45"/>
      <c r="E811" s="73" t="s">
        <v>12552</v>
      </c>
      <c r="F811" s="74">
        <f ca="1">SUM(Table328[MONTO TOTAL ESTIMADO])</f>
        <v>11362</v>
      </c>
      <c r="G811" s="45"/>
      <c r="H811" s="45" t="str">
        <f>C782</f>
        <v>Bienes</v>
      </c>
      <c r="I811" s="45" t="str">
        <f>E782</f>
        <v>Sí</v>
      </c>
      <c r="J811" s="45" t="str">
        <f>D782</f>
        <v>Compras por debajo del Umbral</v>
      </c>
    </row>
    <row r="812" spans="1:10" ht="14.1" customHeight="1" thickBot="1" x14ac:dyDescent="0.3"/>
    <row r="813" spans="1:10" ht="33.75" customHeight="1" thickBot="1" x14ac:dyDescent="0.25">
      <c r="A813" s="64" t="s">
        <v>16383</v>
      </c>
      <c r="B813" s="64" t="s">
        <v>161</v>
      </c>
      <c r="C813" s="64" t="s">
        <v>11726</v>
      </c>
      <c r="D813" s="64" t="s">
        <v>14380</v>
      </c>
      <c r="E813" s="64" t="s">
        <v>10964</v>
      </c>
      <c r="F813" s="64" t="s">
        <v>11097</v>
      </c>
      <c r="G813" s="45"/>
      <c r="H813" s="45"/>
      <c r="I813" s="45"/>
      <c r="J813" s="45"/>
    </row>
    <row r="814" spans="1:10" ht="13.5" customHeight="1" thickBot="1" x14ac:dyDescent="0.25">
      <c r="A814" s="66" t="s">
        <v>18847</v>
      </c>
      <c r="B814" s="91" t="s">
        <v>18848</v>
      </c>
      <c r="C814" s="66" t="s">
        <v>17798</v>
      </c>
      <c r="D814" s="66" t="s">
        <v>10173</v>
      </c>
      <c r="E814" s="66" t="s">
        <v>8857</v>
      </c>
      <c r="F814" s="66"/>
      <c r="G814" s="45"/>
      <c r="H814" s="45"/>
      <c r="I814" s="45"/>
      <c r="J814" s="45"/>
    </row>
    <row r="815" spans="1:10" ht="14.1" customHeight="1" thickBot="1" x14ac:dyDescent="0.25">
      <c r="A815" s="119" t="s">
        <v>14830</v>
      </c>
      <c r="B815" s="67" t="s">
        <v>8531</v>
      </c>
      <c r="C815" s="76">
        <v>44201</v>
      </c>
      <c r="D815" s="119" t="s">
        <v>9388</v>
      </c>
      <c r="E815" s="67" t="s">
        <v>13095</v>
      </c>
      <c r="F815" s="66" t="s">
        <v>3082</v>
      </c>
      <c r="G815" s="45"/>
      <c r="H815" s="45"/>
      <c r="I815" s="45"/>
      <c r="J815" s="45"/>
    </row>
    <row r="816" spans="1:10" ht="14.1" customHeight="1" thickBot="1" x14ac:dyDescent="0.25">
      <c r="A816" s="120"/>
      <c r="B816" s="67" t="s">
        <v>1787</v>
      </c>
      <c r="C816" s="96">
        <f>IF(C815="","",IF(AND(MONTH(C815)&gt;=1,MONTH(C815)&lt;=3),1,IF(AND(MONTH(C815)&gt;=4,MONTH(C815)&lt;=6),2,IF(AND(MONTH(C815)&gt;=7,MONTH(C815)&lt;=9),3,4))))</f>
        <v>1</v>
      </c>
      <c r="D816" s="120"/>
      <c r="E816" s="67" t="s">
        <v>2419</v>
      </c>
      <c r="F816" s="66" t="s">
        <v>14451</v>
      </c>
      <c r="G816" s="45"/>
      <c r="H816" s="45"/>
      <c r="I816" s="45"/>
      <c r="J816" s="45"/>
    </row>
    <row r="817" spans="1:10" ht="14.1" customHeight="1" thickBot="1" x14ac:dyDescent="0.25">
      <c r="A817" s="120"/>
      <c r="B817" s="67" t="s">
        <v>12944</v>
      </c>
      <c r="C817" s="76">
        <v>44286</v>
      </c>
      <c r="D817" s="120"/>
      <c r="E817" s="67" t="s">
        <v>3075</v>
      </c>
      <c r="F817" s="66" t="s">
        <v>4623</v>
      </c>
      <c r="G817" s="45"/>
      <c r="H817" s="45"/>
      <c r="I817" s="45"/>
      <c r="J817" s="45"/>
    </row>
    <row r="818" spans="1:10" ht="14.1" customHeight="1" thickBot="1" x14ac:dyDescent="0.25">
      <c r="A818" s="120"/>
      <c r="B818" s="67" t="s">
        <v>1787</v>
      </c>
      <c r="C818" s="96">
        <f>IF(C817="","",IF(AND(MONTH(C817)&gt;=1,MONTH(C817)&lt;=3),1,IF(AND(MONTH(C817)&gt;=4,MONTH(C817)&lt;=6),2,IF(AND(MONTH(C817)&gt;=7,MONTH(C817)&lt;=9),3,4))))</f>
        <v>1</v>
      </c>
      <c r="D818" s="120"/>
      <c r="E818" s="67" t="s">
        <v>13194</v>
      </c>
      <c r="F818" s="66" t="s">
        <v>4623</v>
      </c>
      <c r="G818" s="45"/>
      <c r="H818" s="45"/>
      <c r="I818" s="45"/>
      <c r="J818" s="45"/>
    </row>
    <row r="819" spans="1:10" ht="14.1" customHeight="1" thickBot="1" x14ac:dyDescent="0.25">
      <c r="A819" s="45"/>
      <c r="B819" s="45"/>
      <c r="C819" s="45"/>
      <c r="D819" s="45"/>
      <c r="E819" s="45"/>
      <c r="F819" s="45"/>
      <c r="G819" s="45"/>
      <c r="H819" s="45"/>
      <c r="I819" s="45"/>
      <c r="J819" s="45"/>
    </row>
    <row r="820" spans="1:10" ht="14.1" customHeight="1" thickBot="1" x14ac:dyDescent="0.25">
      <c r="A820" s="72" t="s">
        <v>15736</v>
      </c>
      <c r="B820" s="72" t="s">
        <v>16147</v>
      </c>
      <c r="C820" s="72" t="s">
        <v>15642</v>
      </c>
      <c r="D820" s="72" t="s">
        <v>15252</v>
      </c>
      <c r="E820" s="72" t="s">
        <v>6935</v>
      </c>
      <c r="F820" s="72" t="s">
        <v>15281</v>
      </c>
      <c r="G820" s="45"/>
      <c r="H820" s="45"/>
      <c r="I820" s="45"/>
      <c r="J820" s="45"/>
    </row>
    <row r="821" spans="1:10" ht="13.5" customHeight="1" x14ac:dyDescent="0.2">
      <c r="A821" s="92">
        <v>56101708</v>
      </c>
      <c r="B821" s="69" t="str">
        <f t="shared" ref="B821:B827" ca="1" si="42">IFERROR(INDEX(UNSPSCDes,MATCH(INDIRECT(ADDRESS(ROW(),COLUMN()-1,4)),UNSPSCCode,0)),"")</f>
        <v>Archivadores móviles</v>
      </c>
      <c r="C821" s="81" t="s">
        <v>1450</v>
      </c>
      <c r="D821" s="81">
        <v>2</v>
      </c>
      <c r="E821" s="71">
        <v>3000</v>
      </c>
      <c r="F821" s="70">
        <f t="shared" ref="F821:F827" ca="1" si="43">INDIRECT(ADDRESS(ROW(),COLUMN()-2,4))*INDIRECT(ADDRESS(ROW(),COLUMN()-1,4))</f>
        <v>6000</v>
      </c>
      <c r="G821" s="45"/>
      <c r="H821" s="45"/>
      <c r="I821" s="45"/>
      <c r="J821" s="45"/>
    </row>
    <row r="822" spans="1:10" ht="13.5" customHeight="1" x14ac:dyDescent="0.2">
      <c r="A822" s="92">
        <v>56112104</v>
      </c>
      <c r="B822" s="69" t="str">
        <f t="shared" ca="1" si="42"/>
        <v>Sillas para ejecutivos</v>
      </c>
      <c r="C822" s="81" t="s">
        <v>1450</v>
      </c>
      <c r="D822" s="81">
        <v>2</v>
      </c>
      <c r="E822" s="71">
        <v>4000</v>
      </c>
      <c r="F822" s="70">
        <f t="shared" ca="1" si="43"/>
        <v>8000</v>
      </c>
      <c r="G822" s="45"/>
      <c r="H822" s="45"/>
      <c r="I822" s="45"/>
      <c r="J822" s="45"/>
    </row>
    <row r="823" spans="1:10" ht="13.5" customHeight="1" x14ac:dyDescent="0.2">
      <c r="A823" s="92">
        <v>56112103</v>
      </c>
      <c r="B823" s="69" t="str">
        <f t="shared" ca="1" si="42"/>
        <v>Sillas para visitantes</v>
      </c>
      <c r="C823" s="81" t="s">
        <v>1450</v>
      </c>
      <c r="D823" s="81">
        <v>2</v>
      </c>
      <c r="E823" s="71">
        <v>2000</v>
      </c>
      <c r="F823" s="70">
        <f t="shared" ca="1" si="43"/>
        <v>4000</v>
      </c>
      <c r="G823" s="45"/>
      <c r="H823" s="45"/>
      <c r="I823" s="45"/>
      <c r="J823" s="45"/>
    </row>
    <row r="824" spans="1:10" ht="13.5" customHeight="1" x14ac:dyDescent="0.2">
      <c r="A824" s="92">
        <v>56111701</v>
      </c>
      <c r="B824" s="69" t="str">
        <f t="shared" ca="1" si="42"/>
        <v>Escritorios no modulares</v>
      </c>
      <c r="C824" s="81" t="s">
        <v>1450</v>
      </c>
      <c r="D824" s="81">
        <v>2</v>
      </c>
      <c r="E824" s="71">
        <v>4000</v>
      </c>
      <c r="F824" s="70">
        <f t="shared" ca="1" si="43"/>
        <v>8000</v>
      </c>
      <c r="G824" s="45"/>
      <c r="H824" s="45"/>
      <c r="I824" s="45"/>
      <c r="J824" s="45"/>
    </row>
    <row r="825" spans="1:10" ht="13.5" customHeight="1" x14ac:dyDescent="0.2">
      <c r="A825" s="92">
        <v>56101708</v>
      </c>
      <c r="B825" s="69" t="str">
        <f t="shared" ca="1" si="42"/>
        <v>Archivadores móviles</v>
      </c>
      <c r="C825" s="81" t="s">
        <v>1450</v>
      </c>
      <c r="D825" s="81">
        <v>1</v>
      </c>
      <c r="E825" s="71">
        <v>4500</v>
      </c>
      <c r="F825" s="70">
        <f t="shared" ca="1" si="43"/>
        <v>4500</v>
      </c>
      <c r="G825" s="45"/>
      <c r="H825" s="45"/>
      <c r="I825" s="45"/>
      <c r="J825" s="45"/>
    </row>
    <row r="826" spans="1:10" ht="13.5" customHeight="1" x14ac:dyDescent="0.2">
      <c r="A826" s="92">
        <v>24112405</v>
      </c>
      <c r="B826" s="69" t="str">
        <f t="shared" ca="1" si="42"/>
        <v>Armarios</v>
      </c>
      <c r="C826" s="81" t="s">
        <v>1450</v>
      </c>
      <c r="D826" s="81">
        <v>4</v>
      </c>
      <c r="E826" s="71">
        <v>4000</v>
      </c>
      <c r="F826" s="70">
        <f t="shared" ca="1" si="43"/>
        <v>16000</v>
      </c>
      <c r="G826" s="45"/>
      <c r="H826" s="45"/>
      <c r="I826" s="45"/>
      <c r="J826" s="45"/>
    </row>
    <row r="827" spans="1:10" ht="13.5" customHeight="1" x14ac:dyDescent="0.2">
      <c r="A827" s="92">
        <v>56101522</v>
      </c>
      <c r="B827" s="69" t="str">
        <f t="shared" ca="1" si="42"/>
        <v>Sillas de brazos</v>
      </c>
      <c r="C827" s="81" t="s">
        <v>1450</v>
      </c>
      <c r="D827" s="81">
        <v>6</v>
      </c>
      <c r="E827" s="71">
        <v>1200</v>
      </c>
      <c r="F827" s="70">
        <f t="shared" ca="1" si="43"/>
        <v>7200</v>
      </c>
      <c r="G827" s="45"/>
      <c r="H827" s="45"/>
      <c r="I827" s="45"/>
      <c r="J827" s="45"/>
    </row>
    <row r="828" spans="1:10" ht="14.1" customHeight="1" x14ac:dyDescent="0.2">
      <c r="A828" s="45"/>
      <c r="B828" s="45"/>
      <c r="C828" s="45"/>
      <c r="D828" s="45"/>
      <c r="E828" s="73" t="s">
        <v>12552</v>
      </c>
      <c r="F828" s="74">
        <f ca="1">SUM(Table329[MONTO TOTAL ESTIMADO])</f>
        <v>53700</v>
      </c>
      <c r="G828" s="45"/>
      <c r="H828" s="45" t="str">
        <f>C814</f>
        <v>Bienes</v>
      </c>
      <c r="I828" s="45" t="str">
        <f>E814</f>
        <v>Sí</v>
      </c>
      <c r="J828" s="45" t="str">
        <f>D814</f>
        <v>Compras por debajo del Umbral</v>
      </c>
    </row>
    <row r="829" spans="1:10" ht="14.1" customHeight="1" thickBot="1" x14ac:dyDescent="0.3"/>
    <row r="830" spans="1:10" ht="33.75" customHeight="1" thickBot="1" x14ac:dyDescent="0.25">
      <c r="A830" s="64" t="s">
        <v>16383</v>
      </c>
      <c r="B830" s="64" t="s">
        <v>161</v>
      </c>
      <c r="C830" s="64" t="s">
        <v>11726</v>
      </c>
      <c r="D830" s="64" t="s">
        <v>14380</v>
      </c>
      <c r="E830" s="64" t="s">
        <v>10964</v>
      </c>
      <c r="F830" s="64" t="s">
        <v>11097</v>
      </c>
      <c r="G830" s="45"/>
      <c r="H830" s="45"/>
      <c r="I830" s="45"/>
      <c r="J830" s="45"/>
    </row>
    <row r="831" spans="1:10" ht="13.5" customHeight="1" thickBot="1" x14ac:dyDescent="0.25">
      <c r="A831" s="66" t="s">
        <v>18847</v>
      </c>
      <c r="B831" s="91" t="s">
        <v>18848</v>
      </c>
      <c r="C831" s="66" t="s">
        <v>17798</v>
      </c>
      <c r="D831" s="66" t="s">
        <v>10173</v>
      </c>
      <c r="E831" s="66" t="s">
        <v>8857</v>
      </c>
      <c r="F831" s="66"/>
      <c r="G831" s="45"/>
      <c r="H831" s="45"/>
      <c r="I831" s="45"/>
      <c r="J831" s="45"/>
    </row>
    <row r="832" spans="1:10" ht="14.1" customHeight="1" thickBot="1" x14ac:dyDescent="0.25">
      <c r="A832" s="119" t="s">
        <v>14830</v>
      </c>
      <c r="B832" s="67" t="s">
        <v>8531</v>
      </c>
      <c r="C832" s="76">
        <v>44470</v>
      </c>
      <c r="D832" s="119" t="s">
        <v>9388</v>
      </c>
      <c r="E832" s="67" t="s">
        <v>13095</v>
      </c>
      <c r="F832" s="66" t="s">
        <v>3082</v>
      </c>
      <c r="G832" s="45"/>
      <c r="H832" s="45"/>
      <c r="I832" s="45"/>
      <c r="J832" s="45"/>
    </row>
    <row r="833" spans="1:10" ht="14.1" customHeight="1" thickBot="1" x14ac:dyDescent="0.25">
      <c r="A833" s="120"/>
      <c r="B833" s="67" t="s">
        <v>1787</v>
      </c>
      <c r="C833" s="96">
        <f>IF(C832="","",IF(AND(MONTH(C832)&gt;=1,MONTH(C832)&lt;=3),1,IF(AND(MONTH(C832)&gt;=4,MONTH(C832)&lt;=6),2,IF(AND(MONTH(C832)&gt;=7,MONTH(C832)&lt;=9),3,4))))</f>
        <v>4</v>
      </c>
      <c r="D833" s="120"/>
      <c r="E833" s="67" t="s">
        <v>2419</v>
      </c>
      <c r="F833" s="66" t="s">
        <v>14451</v>
      </c>
      <c r="G833" s="45"/>
      <c r="H833" s="45"/>
      <c r="I833" s="45"/>
      <c r="J833" s="45"/>
    </row>
    <row r="834" spans="1:10" ht="14.1" customHeight="1" thickBot="1" x14ac:dyDescent="0.25">
      <c r="A834" s="120"/>
      <c r="B834" s="67" t="s">
        <v>12944</v>
      </c>
      <c r="C834" s="76">
        <v>44561</v>
      </c>
      <c r="D834" s="120"/>
      <c r="E834" s="67" t="s">
        <v>3075</v>
      </c>
      <c r="F834" s="66" t="s">
        <v>4623</v>
      </c>
      <c r="G834" s="45"/>
      <c r="H834" s="45"/>
      <c r="I834" s="45"/>
      <c r="J834" s="45"/>
    </row>
    <row r="835" spans="1:10" ht="14.1" customHeight="1" thickBot="1" x14ac:dyDescent="0.25">
      <c r="A835" s="120"/>
      <c r="B835" s="67" t="s">
        <v>1787</v>
      </c>
      <c r="C835" s="96">
        <f>IF(C834="","",IF(AND(MONTH(C834)&gt;=1,MONTH(C834)&lt;=3),1,IF(AND(MONTH(C834)&gt;=4,MONTH(C834)&lt;=6),2,IF(AND(MONTH(C834)&gt;=7,MONTH(C834)&lt;=9),3,4))))</f>
        <v>4</v>
      </c>
      <c r="D835" s="120"/>
      <c r="E835" s="67" t="s">
        <v>13194</v>
      </c>
      <c r="F835" s="66" t="s">
        <v>4623</v>
      </c>
      <c r="G835" s="45"/>
      <c r="H835" s="45"/>
      <c r="I835" s="45"/>
      <c r="J835" s="45"/>
    </row>
    <row r="836" spans="1:10" ht="14.1" customHeight="1" thickBot="1" x14ac:dyDescent="0.25">
      <c r="A836" s="45"/>
      <c r="B836" s="45"/>
      <c r="C836" s="45"/>
      <c r="D836" s="45"/>
      <c r="E836" s="45"/>
      <c r="F836" s="45"/>
      <c r="G836" s="45"/>
      <c r="H836" s="45"/>
      <c r="I836" s="45"/>
      <c r="J836" s="45"/>
    </row>
    <row r="837" spans="1:10" ht="14.1" customHeight="1" thickBot="1" x14ac:dyDescent="0.25">
      <c r="A837" s="72" t="s">
        <v>15736</v>
      </c>
      <c r="B837" s="72" t="s">
        <v>16147</v>
      </c>
      <c r="C837" s="72" t="s">
        <v>15642</v>
      </c>
      <c r="D837" s="72" t="s">
        <v>15252</v>
      </c>
      <c r="E837" s="72" t="s">
        <v>6935</v>
      </c>
      <c r="F837" s="72" t="s">
        <v>15281</v>
      </c>
      <c r="G837" s="45"/>
      <c r="H837" s="45"/>
      <c r="I837" s="45"/>
      <c r="J837" s="45"/>
    </row>
    <row r="838" spans="1:10" ht="13.5" customHeight="1" x14ac:dyDescent="0.2">
      <c r="A838" s="92">
        <v>56101708</v>
      </c>
      <c r="B838" s="69" t="str">
        <f t="shared" ref="B838:B844" ca="1" si="44">IFERROR(INDEX(UNSPSCDes,MATCH(INDIRECT(ADDRESS(ROW(),COLUMN()-1,4)),UNSPSCCode,0)),"")</f>
        <v>Archivadores móviles</v>
      </c>
      <c r="C838" s="81" t="s">
        <v>1450</v>
      </c>
      <c r="D838" s="112">
        <v>2</v>
      </c>
      <c r="E838" s="113">
        <v>5000</v>
      </c>
      <c r="F838" s="70">
        <f t="shared" ref="F838:F844" ca="1" si="45">INDIRECT(ADDRESS(ROW(),COLUMN()-2,4))*INDIRECT(ADDRESS(ROW(),COLUMN()-1,4))</f>
        <v>10000</v>
      </c>
      <c r="G838" s="45"/>
      <c r="H838" s="45"/>
      <c r="I838" s="45"/>
      <c r="J838" s="45"/>
    </row>
    <row r="839" spans="1:10" ht="13.5" customHeight="1" x14ac:dyDescent="0.2">
      <c r="A839" s="92">
        <v>56112104</v>
      </c>
      <c r="B839" s="69" t="str">
        <f t="shared" ca="1" si="44"/>
        <v>Sillas para ejecutivos</v>
      </c>
      <c r="C839" s="81" t="s">
        <v>1450</v>
      </c>
      <c r="D839" s="112">
        <v>2</v>
      </c>
      <c r="E839" s="113">
        <v>6000</v>
      </c>
      <c r="F839" s="70">
        <f t="shared" ca="1" si="45"/>
        <v>12000</v>
      </c>
      <c r="G839" s="45"/>
      <c r="H839" s="45"/>
      <c r="I839" s="45"/>
      <c r="J839" s="45"/>
    </row>
    <row r="840" spans="1:10" ht="13.5" customHeight="1" x14ac:dyDescent="0.2">
      <c r="A840" s="92">
        <v>56112103</v>
      </c>
      <c r="B840" s="69" t="str">
        <f t="shared" ca="1" si="44"/>
        <v>Sillas para visitantes</v>
      </c>
      <c r="C840" s="81" t="s">
        <v>1450</v>
      </c>
      <c r="D840" s="112">
        <v>2</v>
      </c>
      <c r="E840" s="113">
        <v>3000</v>
      </c>
      <c r="F840" s="70">
        <f t="shared" ca="1" si="45"/>
        <v>6000</v>
      </c>
      <c r="G840" s="45"/>
      <c r="H840" s="45"/>
      <c r="I840" s="45"/>
      <c r="J840" s="45"/>
    </row>
    <row r="841" spans="1:10" ht="13.5" customHeight="1" x14ac:dyDescent="0.2">
      <c r="A841" s="92">
        <v>56111701</v>
      </c>
      <c r="B841" s="69" t="str">
        <f t="shared" ca="1" si="44"/>
        <v>Escritorios no modulares</v>
      </c>
      <c r="C841" s="81" t="s">
        <v>1450</v>
      </c>
      <c r="D841" s="112">
        <v>2</v>
      </c>
      <c r="E841" s="113">
        <v>7000</v>
      </c>
      <c r="F841" s="70">
        <f t="shared" ca="1" si="45"/>
        <v>14000</v>
      </c>
      <c r="G841" s="45"/>
      <c r="H841" s="45"/>
      <c r="I841" s="45"/>
      <c r="J841" s="45"/>
    </row>
    <row r="842" spans="1:10" ht="13.5" customHeight="1" x14ac:dyDescent="0.2">
      <c r="A842" s="92">
        <v>56101708</v>
      </c>
      <c r="B842" s="69" t="str">
        <f t="shared" ca="1" si="44"/>
        <v>Archivadores móviles</v>
      </c>
      <c r="C842" s="81" t="s">
        <v>1450</v>
      </c>
      <c r="D842" s="112">
        <v>1</v>
      </c>
      <c r="E842" s="113">
        <v>6500</v>
      </c>
      <c r="F842" s="70">
        <f t="shared" ca="1" si="45"/>
        <v>6500</v>
      </c>
      <c r="G842" s="45"/>
      <c r="H842" s="45"/>
      <c r="I842" s="45"/>
      <c r="J842" s="45"/>
    </row>
    <row r="843" spans="1:10" ht="13.5" customHeight="1" x14ac:dyDescent="0.2">
      <c r="A843" s="92">
        <v>24112405</v>
      </c>
      <c r="B843" s="69" t="str">
        <f t="shared" ca="1" si="44"/>
        <v>Armarios</v>
      </c>
      <c r="C843" s="81" t="s">
        <v>1450</v>
      </c>
      <c r="D843" s="112">
        <v>4</v>
      </c>
      <c r="E843" s="113">
        <v>8000</v>
      </c>
      <c r="F843" s="70">
        <f t="shared" ca="1" si="45"/>
        <v>32000</v>
      </c>
      <c r="G843" s="45"/>
      <c r="H843" s="45"/>
      <c r="I843" s="45"/>
      <c r="J843" s="45"/>
    </row>
    <row r="844" spans="1:10" ht="13.5" customHeight="1" x14ac:dyDescent="0.2">
      <c r="A844" s="92">
        <v>56101522</v>
      </c>
      <c r="B844" s="69" t="str">
        <f t="shared" ca="1" si="44"/>
        <v>Sillas de brazos</v>
      </c>
      <c r="C844" s="81" t="s">
        <v>1450</v>
      </c>
      <c r="D844" s="112">
        <v>6</v>
      </c>
      <c r="E844" s="113">
        <v>1400</v>
      </c>
      <c r="F844" s="70">
        <f t="shared" ca="1" si="45"/>
        <v>8400</v>
      </c>
      <c r="G844" s="45"/>
      <c r="H844" s="45"/>
      <c r="I844" s="45"/>
      <c r="J844" s="45"/>
    </row>
    <row r="845" spans="1:10" ht="14.1" customHeight="1" x14ac:dyDescent="0.2">
      <c r="A845" s="45"/>
      <c r="B845" s="45"/>
      <c r="C845" s="45"/>
      <c r="D845" s="45"/>
      <c r="E845" s="73" t="s">
        <v>12552</v>
      </c>
      <c r="F845" s="74">
        <f ca="1">SUM(Table330[MONTO TOTAL ESTIMADO])</f>
        <v>88900</v>
      </c>
      <c r="G845" s="45"/>
      <c r="H845" s="45" t="str">
        <f>C831</f>
        <v>Bienes</v>
      </c>
      <c r="I845" s="45" t="str">
        <f>E831</f>
        <v>Sí</v>
      </c>
      <c r="J845" s="45" t="str">
        <f>D831</f>
        <v>Compras por debajo del Umbral</v>
      </c>
    </row>
    <row r="846" spans="1:10" ht="14.1" customHeight="1" thickBot="1" x14ac:dyDescent="0.3"/>
    <row r="847" spans="1:10" ht="33.75" customHeight="1" thickBot="1" x14ac:dyDescent="0.25">
      <c r="A847" s="64" t="s">
        <v>16383</v>
      </c>
      <c r="B847" s="64" t="s">
        <v>161</v>
      </c>
      <c r="C847" s="64" t="s">
        <v>11726</v>
      </c>
      <c r="D847" s="64" t="s">
        <v>14380</v>
      </c>
      <c r="E847" s="64" t="s">
        <v>10964</v>
      </c>
      <c r="F847" s="64" t="s">
        <v>11097</v>
      </c>
      <c r="G847" s="45"/>
      <c r="H847" s="45"/>
      <c r="I847" s="45"/>
      <c r="J847" s="45"/>
    </row>
    <row r="848" spans="1:10" ht="13.5" customHeight="1" thickBot="1" x14ac:dyDescent="0.25">
      <c r="A848" s="66" t="s">
        <v>18849</v>
      </c>
      <c r="B848" s="91" t="s">
        <v>18850</v>
      </c>
      <c r="C848" s="66" t="s">
        <v>17798</v>
      </c>
      <c r="D848" s="66" t="s">
        <v>10173</v>
      </c>
      <c r="E848" s="66" t="s">
        <v>8857</v>
      </c>
      <c r="F848" s="66"/>
      <c r="G848" s="45"/>
      <c r="H848" s="45"/>
      <c r="I848" s="45"/>
      <c r="J848" s="45"/>
    </row>
    <row r="849" spans="1:10" ht="14.1" customHeight="1" thickBot="1" x14ac:dyDescent="0.25">
      <c r="A849" s="119" t="s">
        <v>14830</v>
      </c>
      <c r="B849" s="67" t="s">
        <v>8531</v>
      </c>
      <c r="C849" s="76">
        <v>44201</v>
      </c>
      <c r="D849" s="119" t="s">
        <v>9388</v>
      </c>
      <c r="E849" s="67" t="s">
        <v>13095</v>
      </c>
      <c r="F849" s="66" t="s">
        <v>3082</v>
      </c>
      <c r="G849" s="45"/>
      <c r="H849" s="45"/>
      <c r="I849" s="45"/>
      <c r="J849" s="45"/>
    </row>
    <row r="850" spans="1:10" ht="14.1" customHeight="1" thickBot="1" x14ac:dyDescent="0.25">
      <c r="A850" s="120"/>
      <c r="B850" s="67" t="s">
        <v>1787</v>
      </c>
      <c r="C850" s="96">
        <f>IF(C849="","",IF(AND(MONTH(C849)&gt;=1,MONTH(C849)&lt;=3),1,IF(AND(MONTH(C849)&gt;=4,MONTH(C849)&lt;=6),2,IF(AND(MONTH(C849)&gt;=7,MONTH(C849)&lt;=9),3,4))))</f>
        <v>1</v>
      </c>
      <c r="D850" s="120"/>
      <c r="E850" s="67" t="s">
        <v>2419</v>
      </c>
      <c r="F850" s="66" t="s">
        <v>14451</v>
      </c>
      <c r="G850" s="45"/>
      <c r="H850" s="45"/>
      <c r="I850" s="45"/>
      <c r="J850" s="45"/>
    </row>
    <row r="851" spans="1:10" ht="14.1" customHeight="1" thickBot="1" x14ac:dyDescent="0.25">
      <c r="A851" s="120"/>
      <c r="B851" s="67" t="s">
        <v>12944</v>
      </c>
      <c r="C851" s="76">
        <v>44286</v>
      </c>
      <c r="D851" s="120"/>
      <c r="E851" s="67" t="s">
        <v>3075</v>
      </c>
      <c r="F851" s="66" t="s">
        <v>4623</v>
      </c>
      <c r="G851" s="45"/>
      <c r="H851" s="45"/>
      <c r="I851" s="45"/>
      <c r="J851" s="45"/>
    </row>
    <row r="852" spans="1:10" ht="14.1" customHeight="1" thickBot="1" x14ac:dyDescent="0.25">
      <c r="A852" s="120"/>
      <c r="B852" s="67" t="s">
        <v>1787</v>
      </c>
      <c r="C852" s="96">
        <f>IF(C851="","",IF(AND(MONTH(C851)&gt;=1,MONTH(C851)&lt;=3),1,IF(AND(MONTH(C851)&gt;=4,MONTH(C851)&lt;=6),2,IF(AND(MONTH(C851)&gt;=7,MONTH(C851)&lt;=9),3,4))))</f>
        <v>1</v>
      </c>
      <c r="D852" s="120"/>
      <c r="E852" s="67" t="s">
        <v>13194</v>
      </c>
      <c r="F852" s="66" t="s">
        <v>4623</v>
      </c>
      <c r="G852" s="45"/>
      <c r="H852" s="45"/>
      <c r="I852" s="45"/>
      <c r="J852" s="45"/>
    </row>
    <row r="853" spans="1:10" ht="14.1" customHeight="1" thickBot="1" x14ac:dyDescent="0.25">
      <c r="A853" s="45"/>
      <c r="B853" s="45"/>
      <c r="C853" s="45"/>
      <c r="D853" s="45"/>
      <c r="E853" s="45"/>
      <c r="F853" s="45"/>
      <c r="G853" s="45"/>
      <c r="H853" s="45"/>
      <c r="I853" s="45"/>
      <c r="J853" s="45"/>
    </row>
    <row r="854" spans="1:10" ht="14.1" customHeight="1" thickBot="1" x14ac:dyDescent="0.25">
      <c r="A854" s="72" t="s">
        <v>15736</v>
      </c>
      <c r="B854" s="72" t="s">
        <v>16147</v>
      </c>
      <c r="C854" s="72" t="s">
        <v>15642</v>
      </c>
      <c r="D854" s="72" t="s">
        <v>15252</v>
      </c>
      <c r="E854" s="72" t="s">
        <v>6935</v>
      </c>
      <c r="F854" s="72" t="s">
        <v>15281</v>
      </c>
      <c r="G854" s="45"/>
      <c r="H854" s="45"/>
      <c r="I854" s="45"/>
      <c r="J854" s="45"/>
    </row>
    <row r="855" spans="1:10" ht="13.5" customHeight="1" x14ac:dyDescent="0.2">
      <c r="A855" s="92">
        <v>44103103</v>
      </c>
      <c r="B855" s="69" t="str">
        <f t="shared" ref="B855:B903" ca="1" si="46">IFERROR(INDEX(UNSPSCDes,MATCH(INDIRECT(ADDRESS(ROW(),COLUMN()-1,4)),UNSPSCCode,0)),"")</f>
        <v>Tóner para impresoras o fax</v>
      </c>
      <c r="C855" s="81" t="s">
        <v>1450</v>
      </c>
      <c r="D855" s="81">
        <v>3</v>
      </c>
      <c r="E855" s="71">
        <v>3000</v>
      </c>
      <c r="F855" s="70">
        <f t="shared" ref="F855:F903" ca="1" si="47">INDIRECT(ADDRESS(ROW(),COLUMN()-2,4))*INDIRECT(ADDRESS(ROW(),COLUMN()-1,4))</f>
        <v>9000</v>
      </c>
      <c r="G855" s="45"/>
      <c r="H855" s="45"/>
      <c r="I855" s="45"/>
      <c r="J855" s="45"/>
    </row>
    <row r="856" spans="1:10" ht="13.5" customHeight="1" x14ac:dyDescent="0.2">
      <c r="A856" s="92">
        <v>44103103</v>
      </c>
      <c r="B856" s="69" t="str">
        <f t="shared" ca="1" si="46"/>
        <v>Tóner para impresoras o fax</v>
      </c>
      <c r="C856" s="81" t="s">
        <v>1450</v>
      </c>
      <c r="D856" s="81">
        <v>3</v>
      </c>
      <c r="E856" s="71">
        <v>3000</v>
      </c>
      <c r="F856" s="70">
        <f t="shared" ca="1" si="47"/>
        <v>9000</v>
      </c>
      <c r="G856" s="45"/>
      <c r="H856" s="45"/>
      <c r="I856" s="45"/>
      <c r="J856" s="45"/>
    </row>
    <row r="857" spans="1:10" ht="13.5" customHeight="1" x14ac:dyDescent="0.2">
      <c r="A857" s="92">
        <v>44103103</v>
      </c>
      <c r="B857" s="69" t="str">
        <f t="shared" ca="1" si="46"/>
        <v>Tóner para impresoras o fax</v>
      </c>
      <c r="C857" s="81" t="s">
        <v>1450</v>
      </c>
      <c r="D857" s="81">
        <v>2</v>
      </c>
      <c r="E857" s="71">
        <v>2000</v>
      </c>
      <c r="F857" s="70">
        <f t="shared" ca="1" si="47"/>
        <v>4000</v>
      </c>
      <c r="G857" s="45"/>
      <c r="H857" s="45"/>
      <c r="I857" s="45"/>
      <c r="J857" s="45"/>
    </row>
    <row r="858" spans="1:10" ht="13.5" customHeight="1" x14ac:dyDescent="0.2">
      <c r="A858" s="92">
        <v>44103103</v>
      </c>
      <c r="B858" s="69" t="str">
        <f t="shared" ca="1" si="46"/>
        <v>Tóner para impresoras o fax</v>
      </c>
      <c r="C858" s="81" t="s">
        <v>1450</v>
      </c>
      <c r="D858" s="81">
        <v>2</v>
      </c>
      <c r="E858" s="71">
        <v>2000</v>
      </c>
      <c r="F858" s="70">
        <f t="shared" ca="1" si="47"/>
        <v>4000</v>
      </c>
      <c r="G858" s="45"/>
      <c r="H858" s="45"/>
      <c r="I858" s="45"/>
      <c r="J858" s="45"/>
    </row>
    <row r="859" spans="1:10" ht="13.5" customHeight="1" x14ac:dyDescent="0.2">
      <c r="A859" s="92">
        <v>44103103</v>
      </c>
      <c r="B859" s="69" t="str">
        <f t="shared" ca="1" si="46"/>
        <v>Tóner para impresoras o fax</v>
      </c>
      <c r="C859" s="81" t="s">
        <v>1450</v>
      </c>
      <c r="D859" s="81">
        <v>2</v>
      </c>
      <c r="E859" s="71">
        <v>2000</v>
      </c>
      <c r="F859" s="70">
        <f t="shared" ca="1" si="47"/>
        <v>4000</v>
      </c>
      <c r="G859" s="45"/>
      <c r="H859" s="45"/>
      <c r="I859" s="45"/>
      <c r="J859" s="45"/>
    </row>
    <row r="860" spans="1:10" ht="13.5" customHeight="1" x14ac:dyDescent="0.2">
      <c r="A860" s="92">
        <v>44103103</v>
      </c>
      <c r="B860" s="69" t="str">
        <f t="shared" ca="1" si="46"/>
        <v>Tóner para impresoras o fax</v>
      </c>
      <c r="C860" s="81" t="s">
        <v>1450</v>
      </c>
      <c r="D860" s="81">
        <v>2</v>
      </c>
      <c r="E860" s="71">
        <v>2500</v>
      </c>
      <c r="F860" s="70">
        <f t="shared" ca="1" si="47"/>
        <v>5000</v>
      </c>
      <c r="G860" s="45"/>
      <c r="H860" s="45"/>
      <c r="I860" s="45"/>
      <c r="J860" s="45"/>
    </row>
    <row r="861" spans="1:10" ht="13.5" customHeight="1" x14ac:dyDescent="0.2">
      <c r="A861" s="92">
        <v>44103103</v>
      </c>
      <c r="B861" s="69" t="str">
        <f t="shared" ca="1" si="46"/>
        <v>Tóner para impresoras o fax</v>
      </c>
      <c r="C861" s="81" t="s">
        <v>1450</v>
      </c>
      <c r="D861" s="81">
        <v>2</v>
      </c>
      <c r="E861" s="71">
        <v>2500</v>
      </c>
      <c r="F861" s="70">
        <f t="shared" ca="1" si="47"/>
        <v>5000</v>
      </c>
      <c r="G861" s="45"/>
      <c r="H861" s="45"/>
      <c r="I861" s="45"/>
      <c r="J861" s="45"/>
    </row>
    <row r="862" spans="1:10" ht="13.5" customHeight="1" x14ac:dyDescent="0.2">
      <c r="A862" s="92">
        <v>44103103</v>
      </c>
      <c r="B862" s="69" t="str">
        <f t="shared" ca="1" si="46"/>
        <v>Tóner para impresoras o fax</v>
      </c>
      <c r="C862" s="81" t="s">
        <v>1450</v>
      </c>
      <c r="D862" s="81">
        <v>2</v>
      </c>
      <c r="E862" s="71">
        <v>2700</v>
      </c>
      <c r="F862" s="70">
        <f t="shared" ca="1" si="47"/>
        <v>5400</v>
      </c>
      <c r="G862" s="45"/>
      <c r="H862" s="45"/>
      <c r="I862" s="45"/>
      <c r="J862" s="45"/>
    </row>
    <row r="863" spans="1:10" ht="13.5" customHeight="1" x14ac:dyDescent="0.2">
      <c r="A863" s="92">
        <v>44103103</v>
      </c>
      <c r="B863" s="69" t="str">
        <f t="shared" ca="1" si="46"/>
        <v>Tóner para impresoras o fax</v>
      </c>
      <c r="C863" s="81" t="s">
        <v>1450</v>
      </c>
      <c r="D863" s="81">
        <v>2</v>
      </c>
      <c r="E863" s="71">
        <v>2800</v>
      </c>
      <c r="F863" s="70">
        <f t="shared" ca="1" si="47"/>
        <v>5600</v>
      </c>
      <c r="G863" s="45"/>
      <c r="H863" s="45"/>
      <c r="I863" s="45"/>
      <c r="J863" s="45"/>
    </row>
    <row r="864" spans="1:10" ht="13.5" customHeight="1" x14ac:dyDescent="0.2">
      <c r="A864" s="92">
        <v>44103105</v>
      </c>
      <c r="B864" s="69" t="str">
        <f t="shared" ca="1" si="46"/>
        <v>Cartuchos de tinta</v>
      </c>
      <c r="C864" s="81" t="s">
        <v>1450</v>
      </c>
      <c r="D864" s="81">
        <v>1</v>
      </c>
      <c r="E864" s="71">
        <v>1000</v>
      </c>
      <c r="F864" s="70">
        <f t="shared" ca="1" si="47"/>
        <v>1000</v>
      </c>
      <c r="G864" s="45"/>
      <c r="H864" s="45"/>
      <c r="I864" s="45"/>
      <c r="J864" s="45"/>
    </row>
    <row r="865" spans="1:10" ht="13.5" customHeight="1" x14ac:dyDescent="0.2">
      <c r="A865" s="92">
        <v>44103105</v>
      </c>
      <c r="B865" s="69" t="str">
        <f t="shared" ca="1" si="46"/>
        <v>Cartuchos de tinta</v>
      </c>
      <c r="C865" s="81" t="s">
        <v>1450</v>
      </c>
      <c r="D865" s="81">
        <v>1</v>
      </c>
      <c r="E865" s="71">
        <v>1200</v>
      </c>
      <c r="F865" s="70">
        <f t="shared" ca="1" si="47"/>
        <v>1200</v>
      </c>
      <c r="G865" s="45"/>
      <c r="H865" s="45"/>
      <c r="I865" s="45"/>
      <c r="J865" s="45"/>
    </row>
    <row r="866" spans="1:10" ht="13.5" customHeight="1" x14ac:dyDescent="0.2">
      <c r="A866" s="92">
        <v>44103105</v>
      </c>
      <c r="B866" s="69" t="str">
        <f t="shared" ca="1" si="46"/>
        <v>Cartuchos de tinta</v>
      </c>
      <c r="C866" s="81" t="s">
        <v>1450</v>
      </c>
      <c r="D866" s="81">
        <v>1</v>
      </c>
      <c r="E866" s="71">
        <v>1100</v>
      </c>
      <c r="F866" s="70">
        <f t="shared" ca="1" si="47"/>
        <v>1100</v>
      </c>
      <c r="G866" s="45"/>
      <c r="H866" s="45"/>
      <c r="I866" s="45"/>
      <c r="J866" s="45"/>
    </row>
    <row r="867" spans="1:10" ht="13.5" customHeight="1" x14ac:dyDescent="0.2">
      <c r="A867" s="92">
        <v>44103105</v>
      </c>
      <c r="B867" s="69" t="str">
        <f t="shared" ca="1" si="46"/>
        <v>Cartuchos de tinta</v>
      </c>
      <c r="C867" s="81" t="s">
        <v>1450</v>
      </c>
      <c r="D867" s="81">
        <v>1</v>
      </c>
      <c r="E867" s="71">
        <v>500</v>
      </c>
      <c r="F867" s="70">
        <f t="shared" ca="1" si="47"/>
        <v>500</v>
      </c>
      <c r="G867" s="45"/>
      <c r="H867" s="45"/>
      <c r="I867" s="45"/>
      <c r="J867" s="45"/>
    </row>
    <row r="868" spans="1:10" ht="13.5" customHeight="1" x14ac:dyDescent="0.2">
      <c r="A868" s="92">
        <v>44121506</v>
      </c>
      <c r="B868" s="69" t="str">
        <f t="shared" ca="1" si="46"/>
        <v>Sobres estándar</v>
      </c>
      <c r="C868" s="81" t="s">
        <v>16989</v>
      </c>
      <c r="D868" s="81">
        <v>2</v>
      </c>
      <c r="E868" s="71">
        <v>334.75</v>
      </c>
      <c r="F868" s="70">
        <f t="shared" ca="1" si="47"/>
        <v>669.5</v>
      </c>
      <c r="G868" s="45"/>
      <c r="H868" s="45"/>
      <c r="I868" s="45"/>
      <c r="J868" s="45"/>
    </row>
    <row r="869" spans="1:10" ht="13.5" customHeight="1" x14ac:dyDescent="0.2">
      <c r="A869" s="92">
        <v>44121615</v>
      </c>
      <c r="B869" s="69" t="str">
        <f t="shared" ca="1" si="46"/>
        <v>Grapadoras</v>
      </c>
      <c r="C869" s="81" t="s">
        <v>1450</v>
      </c>
      <c r="D869" s="81">
        <v>2</v>
      </c>
      <c r="E869" s="71">
        <v>215</v>
      </c>
      <c r="F869" s="70">
        <f t="shared" ca="1" si="47"/>
        <v>430</v>
      </c>
      <c r="G869" s="45"/>
      <c r="H869" s="45"/>
      <c r="I869" s="45"/>
      <c r="J869" s="45"/>
    </row>
    <row r="870" spans="1:10" ht="13.5" customHeight="1" x14ac:dyDescent="0.2">
      <c r="A870" s="92">
        <v>44121701</v>
      </c>
      <c r="B870" s="69" t="str">
        <f t="shared" ca="1" si="46"/>
        <v>Bolígrafos</v>
      </c>
      <c r="C870" s="81" t="s">
        <v>16989</v>
      </c>
      <c r="D870" s="81">
        <v>2</v>
      </c>
      <c r="E870" s="71">
        <v>110</v>
      </c>
      <c r="F870" s="70">
        <f t="shared" ca="1" si="47"/>
        <v>220</v>
      </c>
      <c r="G870" s="45"/>
      <c r="H870" s="45"/>
      <c r="I870" s="45"/>
      <c r="J870" s="45"/>
    </row>
    <row r="871" spans="1:10" ht="13.5" customHeight="1" x14ac:dyDescent="0.2">
      <c r="A871" s="92">
        <v>44121701</v>
      </c>
      <c r="B871" s="69" t="str">
        <f t="shared" ca="1" si="46"/>
        <v>Bolígrafos</v>
      </c>
      <c r="C871" s="81" t="s">
        <v>16989</v>
      </c>
      <c r="D871" s="81">
        <v>1</v>
      </c>
      <c r="E871" s="71">
        <v>110</v>
      </c>
      <c r="F871" s="70">
        <f t="shared" ca="1" si="47"/>
        <v>110</v>
      </c>
      <c r="G871" s="45"/>
      <c r="H871" s="45"/>
      <c r="I871" s="45"/>
      <c r="J871" s="45"/>
    </row>
    <row r="872" spans="1:10" ht="13.5" customHeight="1" x14ac:dyDescent="0.2">
      <c r="A872" s="92">
        <v>44121701</v>
      </c>
      <c r="B872" s="69" t="str">
        <f t="shared" ca="1" si="46"/>
        <v>Bolígrafos</v>
      </c>
      <c r="C872" s="81" t="s">
        <v>16989</v>
      </c>
      <c r="D872" s="81">
        <v>3</v>
      </c>
      <c r="E872" s="71">
        <v>410</v>
      </c>
      <c r="F872" s="70">
        <f t="shared" ca="1" si="47"/>
        <v>1230</v>
      </c>
      <c r="G872" s="45"/>
      <c r="H872" s="45"/>
      <c r="I872" s="45"/>
      <c r="J872" s="45"/>
    </row>
    <row r="873" spans="1:10" ht="13.5" customHeight="1" x14ac:dyDescent="0.2">
      <c r="A873" s="92">
        <v>44121701</v>
      </c>
      <c r="B873" s="69" t="str">
        <f t="shared" ca="1" si="46"/>
        <v>Bolígrafos</v>
      </c>
      <c r="C873" s="81" t="s">
        <v>16989</v>
      </c>
      <c r="D873" s="81">
        <v>3</v>
      </c>
      <c r="E873" s="71">
        <v>420</v>
      </c>
      <c r="F873" s="70">
        <f t="shared" ca="1" si="47"/>
        <v>1260</v>
      </c>
      <c r="G873" s="45"/>
      <c r="H873" s="45"/>
      <c r="I873" s="45"/>
      <c r="J873" s="45"/>
    </row>
    <row r="874" spans="1:10" ht="13.5" customHeight="1" x14ac:dyDescent="0.2">
      <c r="A874" s="92">
        <v>44121706</v>
      </c>
      <c r="B874" s="69" t="str">
        <f t="shared" ca="1" si="46"/>
        <v>Lápices de madera</v>
      </c>
      <c r="C874" s="81" t="s">
        <v>16989</v>
      </c>
      <c r="D874" s="81">
        <v>2</v>
      </c>
      <c r="E874" s="71">
        <v>115</v>
      </c>
      <c r="F874" s="70">
        <f t="shared" ca="1" si="47"/>
        <v>230</v>
      </c>
      <c r="G874" s="45"/>
      <c r="H874" s="45"/>
      <c r="I874" s="45"/>
      <c r="J874" s="45"/>
    </row>
    <row r="875" spans="1:10" ht="13.5" customHeight="1" x14ac:dyDescent="0.2">
      <c r="A875" s="92">
        <v>44122011</v>
      </c>
      <c r="B875" s="69" t="str">
        <f t="shared" ca="1" si="46"/>
        <v>Folders</v>
      </c>
      <c r="C875" s="81" t="s">
        <v>16989</v>
      </c>
      <c r="D875" s="81">
        <v>3</v>
      </c>
      <c r="E875" s="71">
        <v>330</v>
      </c>
      <c r="F875" s="70">
        <f t="shared" ca="1" si="47"/>
        <v>990</v>
      </c>
      <c r="G875" s="45"/>
      <c r="H875" s="45"/>
      <c r="I875" s="45"/>
      <c r="J875" s="45"/>
    </row>
    <row r="876" spans="1:10" ht="13.5" customHeight="1" x14ac:dyDescent="0.2">
      <c r="A876" s="92">
        <v>44122027</v>
      </c>
      <c r="B876" s="69" t="str">
        <f t="shared" ca="1" si="46"/>
        <v>Folders de archivo expandibles</v>
      </c>
      <c r="C876" s="81" t="s">
        <v>1450</v>
      </c>
      <c r="D876" s="81">
        <v>3</v>
      </c>
      <c r="E876" s="71">
        <v>500</v>
      </c>
      <c r="F876" s="70">
        <f t="shared" ca="1" si="47"/>
        <v>1500</v>
      </c>
      <c r="G876" s="45"/>
      <c r="H876" s="45"/>
      <c r="I876" s="45"/>
      <c r="J876" s="45"/>
    </row>
    <row r="877" spans="1:10" ht="13.5" customHeight="1" x14ac:dyDescent="0.2">
      <c r="A877" s="92">
        <v>14111507</v>
      </c>
      <c r="B877" s="69" t="str">
        <f t="shared" ca="1" si="46"/>
        <v>Papel para impresora o fotocopiadora</v>
      </c>
      <c r="C877" s="81" t="s">
        <v>8728</v>
      </c>
      <c r="D877" s="81">
        <v>25</v>
      </c>
      <c r="E877" s="71">
        <v>140</v>
      </c>
      <c r="F877" s="70">
        <f t="shared" ca="1" si="47"/>
        <v>3500</v>
      </c>
      <c r="G877" s="45"/>
      <c r="H877" s="45"/>
      <c r="I877" s="45"/>
      <c r="J877" s="45"/>
    </row>
    <row r="878" spans="1:10" ht="13.5" customHeight="1" x14ac:dyDescent="0.2">
      <c r="A878" s="92">
        <v>14111507</v>
      </c>
      <c r="B878" s="69" t="str">
        <f t="shared" ca="1" si="46"/>
        <v>Papel para impresora o fotocopiadora</v>
      </c>
      <c r="C878" s="81" t="s">
        <v>8728</v>
      </c>
      <c r="D878" s="81">
        <v>3</v>
      </c>
      <c r="E878" s="71">
        <v>300</v>
      </c>
      <c r="F878" s="70">
        <f t="shared" ca="1" si="47"/>
        <v>900</v>
      </c>
      <c r="G878" s="45"/>
      <c r="H878" s="45"/>
      <c r="I878" s="45"/>
      <c r="J878" s="45"/>
    </row>
    <row r="879" spans="1:10" ht="13.5" customHeight="1" x14ac:dyDescent="0.2">
      <c r="A879" s="92">
        <v>44122104</v>
      </c>
      <c r="B879" s="69" t="str">
        <f t="shared" ca="1" si="46"/>
        <v>Clips para papel</v>
      </c>
      <c r="C879" s="81" t="s">
        <v>16989</v>
      </c>
      <c r="D879" s="81">
        <v>2</v>
      </c>
      <c r="E879" s="71">
        <v>30</v>
      </c>
      <c r="F879" s="70">
        <f t="shared" ca="1" si="47"/>
        <v>60</v>
      </c>
      <c r="G879" s="45"/>
      <c r="H879" s="45"/>
      <c r="I879" s="45"/>
      <c r="J879" s="45"/>
    </row>
    <row r="880" spans="1:10" ht="13.5" customHeight="1" x14ac:dyDescent="0.2">
      <c r="A880" s="92">
        <v>44122104</v>
      </c>
      <c r="B880" s="69" t="str">
        <f t="shared" ca="1" si="46"/>
        <v>Clips para papel</v>
      </c>
      <c r="C880" s="81" t="s">
        <v>16989</v>
      </c>
      <c r="D880" s="81">
        <v>3</v>
      </c>
      <c r="E880" s="71">
        <v>10</v>
      </c>
      <c r="F880" s="70">
        <f t="shared" ca="1" si="47"/>
        <v>30</v>
      </c>
      <c r="G880" s="45"/>
      <c r="H880" s="45"/>
      <c r="I880" s="45"/>
      <c r="J880" s="45"/>
    </row>
    <row r="881" spans="1:10" ht="13.5" customHeight="1" x14ac:dyDescent="0.2">
      <c r="A881" s="92">
        <v>44122107</v>
      </c>
      <c r="B881" s="69" t="str">
        <f t="shared" ca="1" si="46"/>
        <v>Grapas</v>
      </c>
      <c r="C881" s="81" t="s">
        <v>1450</v>
      </c>
      <c r="D881" s="81">
        <v>6</v>
      </c>
      <c r="E881" s="71">
        <v>60</v>
      </c>
      <c r="F881" s="70">
        <f t="shared" ca="1" si="47"/>
        <v>360</v>
      </c>
      <c r="G881" s="45"/>
      <c r="H881" s="45"/>
      <c r="I881" s="45"/>
      <c r="J881" s="45"/>
    </row>
    <row r="882" spans="1:10" ht="13.5" customHeight="1" x14ac:dyDescent="0.2">
      <c r="A882" s="92">
        <v>44122118</v>
      </c>
      <c r="B882" s="69" t="str">
        <f t="shared" ca="1" si="46"/>
        <v>Sujetadores de pinza</v>
      </c>
      <c r="C882" s="81" t="s">
        <v>1450</v>
      </c>
      <c r="D882" s="81">
        <v>2</v>
      </c>
      <c r="E882" s="71">
        <v>105</v>
      </c>
      <c r="F882" s="70">
        <f t="shared" ca="1" si="47"/>
        <v>210</v>
      </c>
      <c r="G882" s="45"/>
      <c r="H882" s="45"/>
      <c r="I882" s="45"/>
      <c r="J882" s="45"/>
    </row>
    <row r="883" spans="1:10" ht="13.5" customHeight="1" x14ac:dyDescent="0.2">
      <c r="A883" s="92">
        <v>44122111</v>
      </c>
      <c r="B883" s="69" t="str">
        <f t="shared" ca="1" si="46"/>
        <v>Refuerzos para orificios</v>
      </c>
      <c r="C883" s="81" t="s">
        <v>1450</v>
      </c>
      <c r="D883" s="81">
        <v>3</v>
      </c>
      <c r="E883" s="71">
        <v>235</v>
      </c>
      <c r="F883" s="70">
        <f t="shared" ca="1" si="47"/>
        <v>705</v>
      </c>
      <c r="G883" s="45"/>
      <c r="H883" s="45"/>
      <c r="I883" s="45"/>
      <c r="J883" s="45"/>
    </row>
    <row r="884" spans="1:10" ht="13.5" customHeight="1" x14ac:dyDescent="0.2">
      <c r="A884" s="92">
        <v>14111530</v>
      </c>
      <c r="B884" s="69" t="str">
        <f t="shared" ca="1" si="46"/>
        <v>Papel de notas autoadhesivas</v>
      </c>
      <c r="C884" s="81" t="s">
        <v>1450</v>
      </c>
      <c r="D884" s="81">
        <v>10</v>
      </c>
      <c r="E884" s="71">
        <v>78</v>
      </c>
      <c r="F884" s="70">
        <f t="shared" ca="1" si="47"/>
        <v>780</v>
      </c>
      <c r="G884" s="45"/>
      <c r="H884" s="45"/>
      <c r="I884" s="45"/>
      <c r="J884" s="45"/>
    </row>
    <row r="885" spans="1:10" ht="13.5" customHeight="1" x14ac:dyDescent="0.2">
      <c r="A885" s="92">
        <v>44103103</v>
      </c>
      <c r="B885" s="69" t="str">
        <f t="shared" ca="1" si="46"/>
        <v>Tóner para impresoras o fax</v>
      </c>
      <c r="C885" s="81" t="s">
        <v>1450</v>
      </c>
      <c r="D885" s="81">
        <v>1</v>
      </c>
      <c r="E885" s="71">
        <v>2500</v>
      </c>
      <c r="F885" s="70">
        <f t="shared" ca="1" si="47"/>
        <v>2500</v>
      </c>
      <c r="G885" s="45"/>
      <c r="H885" s="45"/>
      <c r="I885" s="45"/>
      <c r="J885" s="45"/>
    </row>
    <row r="886" spans="1:10" ht="13.5" customHeight="1" x14ac:dyDescent="0.2">
      <c r="A886" s="92">
        <v>14111526</v>
      </c>
      <c r="B886" s="69" t="str">
        <f t="shared" ca="1" si="46"/>
        <v>Papel libretas o libros de mensajes telefónicos</v>
      </c>
      <c r="C886" s="81" t="s">
        <v>1450</v>
      </c>
      <c r="D886" s="81">
        <v>12</v>
      </c>
      <c r="E886" s="71">
        <v>25</v>
      </c>
      <c r="F886" s="70">
        <f t="shared" ca="1" si="47"/>
        <v>300</v>
      </c>
      <c r="G886" s="45"/>
      <c r="H886" s="45"/>
      <c r="I886" s="45"/>
      <c r="J886" s="45"/>
    </row>
    <row r="887" spans="1:10" ht="13.5" customHeight="1" x14ac:dyDescent="0.2">
      <c r="A887" s="92">
        <v>14111526</v>
      </c>
      <c r="B887" s="69" t="str">
        <f t="shared" ca="1" si="46"/>
        <v>Papel libretas o libros de mensajes telefónicos</v>
      </c>
      <c r="C887" s="81" t="s">
        <v>1450</v>
      </c>
      <c r="D887" s="81">
        <v>12</v>
      </c>
      <c r="E887" s="71">
        <v>50</v>
      </c>
      <c r="F887" s="70">
        <f t="shared" ca="1" si="47"/>
        <v>600</v>
      </c>
      <c r="G887" s="45"/>
      <c r="H887" s="45"/>
      <c r="I887" s="45"/>
      <c r="J887" s="45"/>
    </row>
    <row r="888" spans="1:10" ht="13.5" customHeight="1" x14ac:dyDescent="0.2">
      <c r="A888" s="92">
        <v>14111530</v>
      </c>
      <c r="B888" s="69" t="str">
        <f t="shared" ca="1" si="46"/>
        <v>Papel de notas autoadhesivas</v>
      </c>
      <c r="C888" s="81" t="s">
        <v>1450</v>
      </c>
      <c r="D888" s="81">
        <v>3</v>
      </c>
      <c r="E888" s="71">
        <v>18</v>
      </c>
      <c r="F888" s="70">
        <f t="shared" ca="1" si="47"/>
        <v>54</v>
      </c>
      <c r="G888" s="45"/>
      <c r="H888" s="45"/>
      <c r="I888" s="45"/>
      <c r="J888" s="45"/>
    </row>
    <row r="889" spans="1:10" ht="13.5" customHeight="1" x14ac:dyDescent="0.2">
      <c r="A889" s="92">
        <v>14111530</v>
      </c>
      <c r="B889" s="69" t="str">
        <f t="shared" ca="1" si="46"/>
        <v>Papel de notas autoadhesivas</v>
      </c>
      <c r="C889" s="81" t="s">
        <v>1450</v>
      </c>
      <c r="D889" s="81">
        <v>3</v>
      </c>
      <c r="E889" s="71">
        <v>32</v>
      </c>
      <c r="F889" s="70">
        <f t="shared" ca="1" si="47"/>
        <v>96</v>
      </c>
      <c r="G889" s="45"/>
      <c r="H889" s="45"/>
      <c r="I889" s="45"/>
      <c r="J889" s="45"/>
    </row>
    <row r="890" spans="1:10" ht="13.5" customHeight="1" x14ac:dyDescent="0.2">
      <c r="A890" s="92">
        <v>31201517</v>
      </c>
      <c r="B890" s="69" t="str">
        <f t="shared" ca="1" si="46"/>
        <v>Cinta para empaquetar</v>
      </c>
      <c r="C890" s="81" t="s">
        <v>1450</v>
      </c>
      <c r="D890" s="81">
        <v>2</v>
      </c>
      <c r="E890" s="71">
        <v>66</v>
      </c>
      <c r="F890" s="70">
        <f t="shared" ca="1" si="47"/>
        <v>132</v>
      </c>
      <c r="G890" s="45"/>
      <c r="H890" s="45"/>
      <c r="I890" s="45"/>
      <c r="J890" s="45"/>
    </row>
    <row r="891" spans="1:10" ht="13.5" customHeight="1" x14ac:dyDescent="0.2">
      <c r="A891" s="92">
        <v>44122101</v>
      </c>
      <c r="B891" s="69" t="str">
        <f t="shared" ca="1" si="46"/>
        <v>Cauchos</v>
      </c>
      <c r="C891" s="81" t="s">
        <v>1450</v>
      </c>
      <c r="D891" s="81">
        <v>2</v>
      </c>
      <c r="E891" s="71">
        <v>50</v>
      </c>
      <c r="F891" s="70">
        <f t="shared" ca="1" si="47"/>
        <v>100</v>
      </c>
      <c r="G891" s="45"/>
      <c r="H891" s="45"/>
      <c r="I891" s="45"/>
      <c r="J891" s="45"/>
    </row>
    <row r="892" spans="1:10" ht="13.5" customHeight="1" x14ac:dyDescent="0.2">
      <c r="A892" s="92">
        <v>44122101</v>
      </c>
      <c r="B892" s="69" t="str">
        <f t="shared" ca="1" si="46"/>
        <v>Cauchos</v>
      </c>
      <c r="C892" s="81" t="s">
        <v>1450</v>
      </c>
      <c r="D892" s="81">
        <v>2</v>
      </c>
      <c r="E892" s="71">
        <v>30</v>
      </c>
      <c r="F892" s="70">
        <f t="shared" ca="1" si="47"/>
        <v>60</v>
      </c>
      <c r="G892" s="45"/>
      <c r="H892" s="45"/>
      <c r="I892" s="45"/>
      <c r="J892" s="45"/>
    </row>
    <row r="893" spans="1:10" ht="13.5" customHeight="1" x14ac:dyDescent="0.2">
      <c r="A893" s="92">
        <v>44122107</v>
      </c>
      <c r="B893" s="69" t="str">
        <f t="shared" ca="1" si="46"/>
        <v>Grapas</v>
      </c>
      <c r="C893" s="81" t="s">
        <v>1450</v>
      </c>
      <c r="D893" s="81">
        <v>6</v>
      </c>
      <c r="E893" s="71">
        <v>60</v>
      </c>
      <c r="F893" s="70">
        <f t="shared" ca="1" si="47"/>
        <v>360</v>
      </c>
      <c r="G893" s="45"/>
      <c r="H893" s="45"/>
      <c r="I893" s="45"/>
      <c r="J893" s="45"/>
    </row>
    <row r="894" spans="1:10" ht="13.5" customHeight="1" x14ac:dyDescent="0.2">
      <c r="A894" s="92">
        <v>14111525</v>
      </c>
      <c r="B894" s="69" t="str">
        <f t="shared" ca="1" si="46"/>
        <v>Papel multipropósito</v>
      </c>
      <c r="C894" s="81" t="s">
        <v>8728</v>
      </c>
      <c r="D894" s="81">
        <v>1</v>
      </c>
      <c r="E894" s="71">
        <v>550</v>
      </c>
      <c r="F894" s="70">
        <f t="shared" ca="1" si="47"/>
        <v>550</v>
      </c>
      <c r="G894" s="45"/>
      <c r="H894" s="45"/>
      <c r="I894" s="45"/>
      <c r="J894" s="45"/>
    </row>
    <row r="895" spans="1:10" ht="13.5" customHeight="1" x14ac:dyDescent="0.2">
      <c r="A895" s="92">
        <v>14111525</v>
      </c>
      <c r="B895" s="69" t="str">
        <f t="shared" ca="1" si="46"/>
        <v>Papel multipropósito</v>
      </c>
      <c r="C895" s="81" t="s">
        <v>8728</v>
      </c>
      <c r="D895" s="81">
        <v>1</v>
      </c>
      <c r="E895" s="71">
        <v>675</v>
      </c>
      <c r="F895" s="70">
        <f t="shared" ca="1" si="47"/>
        <v>675</v>
      </c>
      <c r="G895" s="45"/>
      <c r="H895" s="45"/>
      <c r="I895" s="45"/>
      <c r="J895" s="45"/>
    </row>
    <row r="896" spans="1:10" ht="13.5" customHeight="1" x14ac:dyDescent="0.2">
      <c r="A896" s="92">
        <v>44121506</v>
      </c>
      <c r="B896" s="69" t="str">
        <f t="shared" ca="1" si="46"/>
        <v>Sobres estándar</v>
      </c>
      <c r="C896" s="81" t="s">
        <v>16989</v>
      </c>
      <c r="D896" s="81">
        <v>1</v>
      </c>
      <c r="E896" s="71">
        <v>2400</v>
      </c>
      <c r="F896" s="70">
        <f t="shared" ca="1" si="47"/>
        <v>2400</v>
      </c>
      <c r="G896" s="45"/>
      <c r="H896" s="45"/>
      <c r="I896" s="45"/>
      <c r="J896" s="45"/>
    </row>
    <row r="897" spans="1:10" ht="13.5" customHeight="1" x14ac:dyDescent="0.2">
      <c r="A897" s="92">
        <v>44122026</v>
      </c>
      <c r="B897" s="69" t="str">
        <f t="shared" ca="1" si="46"/>
        <v>Garras para papel</v>
      </c>
      <c r="C897" s="81" t="s">
        <v>1450</v>
      </c>
      <c r="D897" s="81">
        <v>4</v>
      </c>
      <c r="E897" s="71">
        <v>35</v>
      </c>
      <c r="F897" s="70">
        <f t="shared" ca="1" si="47"/>
        <v>140</v>
      </c>
      <c r="G897" s="45"/>
      <c r="H897" s="45"/>
      <c r="I897" s="45"/>
      <c r="J897" s="45"/>
    </row>
    <row r="898" spans="1:10" ht="13.5" customHeight="1" x14ac:dyDescent="0.2">
      <c r="A898" s="92">
        <v>44121716</v>
      </c>
      <c r="B898" s="69" t="str">
        <f t="shared" ca="1" si="46"/>
        <v>Resaltadores</v>
      </c>
      <c r="C898" s="81" t="s">
        <v>1450</v>
      </c>
      <c r="D898" s="81">
        <v>10</v>
      </c>
      <c r="E898" s="71">
        <v>15</v>
      </c>
      <c r="F898" s="70">
        <f t="shared" ca="1" si="47"/>
        <v>150</v>
      </c>
      <c r="G898" s="45"/>
      <c r="H898" s="45"/>
      <c r="I898" s="45"/>
      <c r="J898" s="45"/>
    </row>
    <row r="899" spans="1:10" ht="13.5" customHeight="1" x14ac:dyDescent="0.2">
      <c r="A899" s="92">
        <v>43201809</v>
      </c>
      <c r="B899" s="69" t="str">
        <f t="shared" ca="1" si="46"/>
        <v>Disco compacto cd de lectura y escritura</v>
      </c>
      <c r="C899" s="81" t="s">
        <v>1450</v>
      </c>
      <c r="D899" s="81">
        <v>50</v>
      </c>
      <c r="E899" s="71">
        <v>14</v>
      </c>
      <c r="F899" s="70">
        <f t="shared" ca="1" si="47"/>
        <v>700</v>
      </c>
      <c r="G899" s="45"/>
      <c r="H899" s="45"/>
      <c r="I899" s="45"/>
      <c r="J899" s="45"/>
    </row>
    <row r="900" spans="1:10" ht="13.5" customHeight="1" x14ac:dyDescent="0.2">
      <c r="A900" s="92">
        <v>43202101</v>
      </c>
      <c r="B900" s="69" t="str">
        <f t="shared" ca="1" si="46"/>
        <v>Estuches para discos compactos</v>
      </c>
      <c r="C900" s="81" t="s">
        <v>1450</v>
      </c>
      <c r="D900" s="81">
        <v>50</v>
      </c>
      <c r="E900" s="71">
        <v>11.03</v>
      </c>
      <c r="F900" s="70">
        <f t="shared" ca="1" si="47"/>
        <v>551.5</v>
      </c>
      <c r="G900" s="45"/>
      <c r="H900" s="45"/>
      <c r="I900" s="45"/>
      <c r="J900" s="45"/>
    </row>
    <row r="901" spans="1:10" ht="13.5" customHeight="1" x14ac:dyDescent="0.2">
      <c r="A901" s="92">
        <v>60121301</v>
      </c>
      <c r="B901" s="69" t="str">
        <f t="shared" ca="1" si="46"/>
        <v>Guillotinas para cortar papel</v>
      </c>
      <c r="C901" s="81" t="s">
        <v>1450</v>
      </c>
      <c r="D901" s="81">
        <v>1</v>
      </c>
      <c r="E901" s="71">
        <v>1201</v>
      </c>
      <c r="F901" s="70">
        <f t="shared" ca="1" si="47"/>
        <v>1201</v>
      </c>
      <c r="G901" s="45"/>
      <c r="H901" s="45"/>
      <c r="I901" s="45"/>
      <c r="J901" s="45"/>
    </row>
    <row r="902" spans="1:10" ht="13.5" customHeight="1" x14ac:dyDescent="0.2">
      <c r="A902" s="92">
        <v>44121506</v>
      </c>
      <c r="B902" s="69" t="str">
        <f t="shared" ca="1" si="46"/>
        <v>Sobres estándar</v>
      </c>
      <c r="C902" s="81" t="s">
        <v>16989</v>
      </c>
      <c r="D902" s="81">
        <v>1</v>
      </c>
      <c r="E902" s="71">
        <v>2399.9499999999998</v>
      </c>
      <c r="F902" s="70">
        <f t="shared" ca="1" si="47"/>
        <v>2399.9499999999998</v>
      </c>
      <c r="G902" s="45"/>
      <c r="H902" s="45"/>
      <c r="I902" s="45"/>
      <c r="J902" s="45"/>
    </row>
    <row r="903" spans="1:10" ht="13.5" customHeight="1" x14ac:dyDescent="0.2">
      <c r="A903" s="92">
        <v>44122011</v>
      </c>
      <c r="B903" s="69" t="str">
        <f t="shared" ca="1" si="46"/>
        <v>Folders</v>
      </c>
      <c r="C903" s="81" t="s">
        <v>16989</v>
      </c>
      <c r="D903" s="81">
        <v>3</v>
      </c>
      <c r="E903" s="71">
        <v>330</v>
      </c>
      <c r="F903" s="70">
        <f t="shared" ca="1" si="47"/>
        <v>990</v>
      </c>
      <c r="G903" s="45"/>
      <c r="H903" s="45"/>
      <c r="I903" s="45"/>
      <c r="J903" s="45"/>
    </row>
    <row r="904" spans="1:10" ht="14.1" customHeight="1" x14ac:dyDescent="0.2">
      <c r="A904" s="45"/>
      <c r="B904" s="45"/>
      <c r="C904" s="45"/>
      <c r="D904" s="45"/>
      <c r="E904" s="73" t="s">
        <v>12552</v>
      </c>
      <c r="F904" s="74">
        <f ca="1">SUM(Table331[MONTO TOTAL ESTIMADO])</f>
        <v>81943.95</v>
      </c>
      <c r="G904" s="45"/>
      <c r="H904" s="45" t="str">
        <f>C848</f>
        <v>Bienes</v>
      </c>
      <c r="I904" s="45" t="str">
        <f>E848</f>
        <v>Sí</v>
      </c>
      <c r="J904" s="45" t="str">
        <f>D848</f>
        <v>Compras por debajo del Umbral</v>
      </c>
    </row>
    <row r="905" spans="1:10" ht="14.1" customHeight="1" thickBot="1" x14ac:dyDescent="0.3"/>
    <row r="906" spans="1:10" ht="33.75" customHeight="1" thickBot="1" x14ac:dyDescent="0.25">
      <c r="A906" s="64" t="s">
        <v>16383</v>
      </c>
      <c r="B906" s="64" t="s">
        <v>161</v>
      </c>
      <c r="C906" s="64" t="s">
        <v>11726</v>
      </c>
      <c r="D906" s="64" t="s">
        <v>14380</v>
      </c>
      <c r="E906" s="64" t="s">
        <v>10964</v>
      </c>
      <c r="F906" s="64" t="s">
        <v>11097</v>
      </c>
      <c r="G906" s="45"/>
      <c r="H906" s="45"/>
      <c r="I906" s="45"/>
      <c r="J906" s="45"/>
    </row>
    <row r="907" spans="1:10" ht="13.5" customHeight="1" thickBot="1" x14ac:dyDescent="0.25">
      <c r="A907" s="66" t="s">
        <v>18849</v>
      </c>
      <c r="B907" s="91" t="s">
        <v>18850</v>
      </c>
      <c r="C907" s="66" t="s">
        <v>17798</v>
      </c>
      <c r="D907" s="66" t="s">
        <v>10173</v>
      </c>
      <c r="E907" s="66" t="s">
        <v>8857</v>
      </c>
      <c r="F907" s="66"/>
      <c r="G907" s="45"/>
      <c r="H907" s="45"/>
      <c r="I907" s="45"/>
      <c r="J907" s="45"/>
    </row>
    <row r="908" spans="1:10" ht="14.1" customHeight="1" thickBot="1" x14ac:dyDescent="0.25">
      <c r="A908" s="119" t="s">
        <v>14830</v>
      </c>
      <c r="B908" s="67" t="s">
        <v>8531</v>
      </c>
      <c r="C908" s="76">
        <v>44287</v>
      </c>
      <c r="D908" s="119" t="s">
        <v>9388</v>
      </c>
      <c r="E908" s="67" t="s">
        <v>13095</v>
      </c>
      <c r="F908" s="66" t="s">
        <v>3082</v>
      </c>
      <c r="G908" s="45"/>
      <c r="H908" s="45"/>
      <c r="I908" s="45"/>
      <c r="J908" s="45"/>
    </row>
    <row r="909" spans="1:10" ht="14.1" customHeight="1" thickBot="1" x14ac:dyDescent="0.25">
      <c r="A909" s="120"/>
      <c r="B909" s="67" t="s">
        <v>1787</v>
      </c>
      <c r="C909" s="96">
        <f>IF(C908="","",IF(AND(MONTH(C908)&gt;=1,MONTH(C908)&lt;=3),1,IF(AND(MONTH(C908)&gt;=4,MONTH(C908)&lt;=6),2,IF(AND(MONTH(C908)&gt;=7,MONTH(C908)&lt;=9),3,4))))</f>
        <v>2</v>
      </c>
      <c r="D909" s="120"/>
      <c r="E909" s="67" t="s">
        <v>2419</v>
      </c>
      <c r="F909" s="66" t="s">
        <v>14451</v>
      </c>
      <c r="G909" s="45"/>
      <c r="H909" s="45"/>
      <c r="I909" s="45"/>
      <c r="J909" s="45"/>
    </row>
    <row r="910" spans="1:10" ht="14.1" customHeight="1" thickBot="1" x14ac:dyDescent="0.25">
      <c r="A910" s="120"/>
      <c r="B910" s="67" t="s">
        <v>12944</v>
      </c>
      <c r="C910" s="76">
        <v>44377</v>
      </c>
      <c r="D910" s="120"/>
      <c r="E910" s="67" t="s">
        <v>3075</v>
      </c>
      <c r="F910" s="66" t="s">
        <v>4623</v>
      </c>
      <c r="G910" s="45"/>
      <c r="H910" s="45"/>
      <c r="I910" s="45"/>
      <c r="J910" s="45"/>
    </row>
    <row r="911" spans="1:10" ht="14.1" customHeight="1" thickBot="1" x14ac:dyDescent="0.25">
      <c r="A911" s="120"/>
      <c r="B911" s="67" t="s">
        <v>1787</v>
      </c>
      <c r="C911" s="96">
        <f>IF(C910="","",IF(AND(MONTH(C910)&gt;=1,MONTH(C910)&lt;=3),1,IF(AND(MONTH(C910)&gt;=4,MONTH(C910)&lt;=6),2,IF(AND(MONTH(C910)&gt;=7,MONTH(C910)&lt;=9),3,4))))</f>
        <v>2</v>
      </c>
      <c r="D911" s="120"/>
      <c r="E911" s="67" t="s">
        <v>13194</v>
      </c>
      <c r="F911" s="66" t="s">
        <v>4623</v>
      </c>
      <c r="G911" s="45"/>
      <c r="H911" s="45"/>
      <c r="I911" s="45"/>
      <c r="J911" s="45"/>
    </row>
    <row r="912" spans="1:10" ht="14.1" customHeight="1" thickBot="1" x14ac:dyDescent="0.25">
      <c r="A912" s="45"/>
      <c r="B912" s="45"/>
      <c r="C912" s="45"/>
      <c r="D912" s="45"/>
      <c r="E912" s="45"/>
      <c r="F912" s="45"/>
      <c r="G912" s="45"/>
      <c r="H912" s="45"/>
      <c r="I912" s="45"/>
      <c r="J912" s="45"/>
    </row>
    <row r="913" spans="1:10" ht="14.1" customHeight="1" thickBot="1" x14ac:dyDescent="0.25">
      <c r="A913" s="72" t="s">
        <v>15736</v>
      </c>
      <c r="B913" s="72" t="s">
        <v>16147</v>
      </c>
      <c r="C913" s="72" t="s">
        <v>15642</v>
      </c>
      <c r="D913" s="72" t="s">
        <v>15252</v>
      </c>
      <c r="E913" s="72" t="s">
        <v>6935</v>
      </c>
      <c r="F913" s="72" t="s">
        <v>15281</v>
      </c>
      <c r="G913" s="45"/>
      <c r="H913" s="45"/>
      <c r="I913" s="45"/>
      <c r="J913" s="45"/>
    </row>
    <row r="914" spans="1:10" ht="13.5" customHeight="1" x14ac:dyDescent="0.2">
      <c r="A914" s="92">
        <v>44103103</v>
      </c>
      <c r="B914" s="69" t="str">
        <f t="shared" ref="B914:B957" ca="1" si="48">IFERROR(INDEX(UNSPSCDes,MATCH(INDIRECT(ADDRESS(ROW(),COLUMN()-1,4)),UNSPSCCode,0)),"")</f>
        <v>Tóner para impresoras o fax</v>
      </c>
      <c r="C914" s="81" t="s">
        <v>1450</v>
      </c>
      <c r="D914" s="81">
        <v>3</v>
      </c>
      <c r="E914" s="71">
        <v>3000</v>
      </c>
      <c r="F914" s="70">
        <f t="shared" ref="F914:F957" ca="1" si="49">INDIRECT(ADDRESS(ROW(),COLUMN()-2,4))*INDIRECT(ADDRESS(ROW(),COLUMN()-1,4))</f>
        <v>9000</v>
      </c>
      <c r="G914" s="45"/>
      <c r="H914" s="45"/>
      <c r="I914" s="45"/>
      <c r="J914" s="45"/>
    </row>
    <row r="915" spans="1:10" ht="13.5" customHeight="1" x14ac:dyDescent="0.2">
      <c r="A915" s="92">
        <v>44103103</v>
      </c>
      <c r="B915" s="69" t="str">
        <f t="shared" ca="1" si="48"/>
        <v>Tóner para impresoras o fax</v>
      </c>
      <c r="C915" s="81" t="s">
        <v>1450</v>
      </c>
      <c r="D915" s="81">
        <v>3</v>
      </c>
      <c r="E915" s="71">
        <v>3500</v>
      </c>
      <c r="F915" s="70">
        <f t="shared" ca="1" si="49"/>
        <v>10500</v>
      </c>
      <c r="G915" s="45"/>
      <c r="H915" s="45"/>
      <c r="I915" s="45"/>
      <c r="J915" s="45"/>
    </row>
    <row r="916" spans="1:10" ht="13.5" customHeight="1" x14ac:dyDescent="0.2">
      <c r="A916" s="92">
        <v>44103103</v>
      </c>
      <c r="B916" s="69" t="str">
        <f t="shared" ca="1" si="48"/>
        <v>Tóner para impresoras o fax</v>
      </c>
      <c r="C916" s="81" t="s">
        <v>1450</v>
      </c>
      <c r="D916" s="81">
        <v>2</v>
      </c>
      <c r="E916" s="71">
        <v>2500</v>
      </c>
      <c r="F916" s="70">
        <f t="shared" ca="1" si="49"/>
        <v>5000</v>
      </c>
      <c r="G916" s="45"/>
      <c r="H916" s="45"/>
      <c r="I916" s="45"/>
      <c r="J916" s="45"/>
    </row>
    <row r="917" spans="1:10" ht="13.5" customHeight="1" x14ac:dyDescent="0.2">
      <c r="A917" s="92">
        <v>44103103</v>
      </c>
      <c r="B917" s="69" t="str">
        <f t="shared" ca="1" si="48"/>
        <v>Tóner para impresoras o fax</v>
      </c>
      <c r="C917" s="81" t="s">
        <v>1450</v>
      </c>
      <c r="D917" s="81">
        <v>2</v>
      </c>
      <c r="E917" s="71">
        <v>2500</v>
      </c>
      <c r="F917" s="70">
        <f t="shared" ca="1" si="49"/>
        <v>5000</v>
      </c>
      <c r="G917" s="45"/>
      <c r="H917" s="45"/>
      <c r="I917" s="45"/>
      <c r="J917" s="45"/>
    </row>
    <row r="918" spans="1:10" ht="13.5" customHeight="1" x14ac:dyDescent="0.2">
      <c r="A918" s="92">
        <v>44103103</v>
      </c>
      <c r="B918" s="69" t="str">
        <f t="shared" ca="1" si="48"/>
        <v>Tóner para impresoras o fax</v>
      </c>
      <c r="C918" s="81" t="s">
        <v>1450</v>
      </c>
      <c r="D918" s="81">
        <v>2</v>
      </c>
      <c r="E918" s="71">
        <v>2500</v>
      </c>
      <c r="F918" s="70">
        <f t="shared" ca="1" si="49"/>
        <v>5000</v>
      </c>
      <c r="G918" s="45"/>
      <c r="H918" s="45"/>
      <c r="I918" s="45"/>
      <c r="J918" s="45"/>
    </row>
    <row r="919" spans="1:10" ht="13.5" customHeight="1" x14ac:dyDescent="0.2">
      <c r="A919" s="92">
        <v>44103103</v>
      </c>
      <c r="B919" s="69" t="str">
        <f t="shared" ca="1" si="48"/>
        <v>Tóner para impresoras o fax</v>
      </c>
      <c r="C919" s="81" t="s">
        <v>1450</v>
      </c>
      <c r="D919" s="81">
        <v>2</v>
      </c>
      <c r="E919" s="71">
        <v>2500</v>
      </c>
      <c r="F919" s="70">
        <f t="shared" ca="1" si="49"/>
        <v>5000</v>
      </c>
      <c r="G919" s="45"/>
      <c r="H919" s="45"/>
      <c r="I919" s="45"/>
      <c r="J919" s="45"/>
    </row>
    <row r="920" spans="1:10" ht="13.5" customHeight="1" x14ac:dyDescent="0.2">
      <c r="A920" s="92">
        <v>44103103</v>
      </c>
      <c r="B920" s="69" t="str">
        <f t="shared" ca="1" si="48"/>
        <v>Tóner para impresoras o fax</v>
      </c>
      <c r="C920" s="81" t="s">
        <v>1450</v>
      </c>
      <c r="D920" s="81">
        <v>1</v>
      </c>
      <c r="E920" s="71">
        <v>2500</v>
      </c>
      <c r="F920" s="70">
        <f t="shared" ca="1" si="49"/>
        <v>2500</v>
      </c>
      <c r="G920" s="45"/>
      <c r="H920" s="45"/>
      <c r="I920" s="45"/>
      <c r="J920" s="45"/>
    </row>
    <row r="921" spans="1:10" ht="13.5" customHeight="1" x14ac:dyDescent="0.2">
      <c r="A921" s="92">
        <v>44103103</v>
      </c>
      <c r="B921" s="69" t="str">
        <f t="shared" ca="1" si="48"/>
        <v>Tóner para impresoras o fax</v>
      </c>
      <c r="C921" s="81" t="s">
        <v>1450</v>
      </c>
      <c r="D921" s="81">
        <v>1</v>
      </c>
      <c r="E921" s="71">
        <v>2700</v>
      </c>
      <c r="F921" s="70">
        <f t="shared" ca="1" si="49"/>
        <v>2700</v>
      </c>
      <c r="G921" s="45"/>
      <c r="H921" s="45"/>
      <c r="I921" s="45"/>
      <c r="J921" s="45"/>
    </row>
    <row r="922" spans="1:10" ht="13.5" customHeight="1" x14ac:dyDescent="0.2">
      <c r="A922" s="92">
        <v>44103103</v>
      </c>
      <c r="B922" s="69" t="str">
        <f t="shared" ca="1" si="48"/>
        <v>Tóner para impresoras o fax</v>
      </c>
      <c r="C922" s="81" t="s">
        <v>1450</v>
      </c>
      <c r="D922" s="81">
        <v>2</v>
      </c>
      <c r="E922" s="71">
        <v>2800</v>
      </c>
      <c r="F922" s="70">
        <f t="shared" ca="1" si="49"/>
        <v>5600</v>
      </c>
      <c r="G922" s="45"/>
      <c r="H922" s="45"/>
      <c r="I922" s="45"/>
      <c r="J922" s="45"/>
    </row>
    <row r="923" spans="1:10" ht="13.5" customHeight="1" x14ac:dyDescent="0.2">
      <c r="A923" s="92">
        <v>44121506</v>
      </c>
      <c r="B923" s="69" t="str">
        <f t="shared" ca="1" si="48"/>
        <v>Sobres estándar</v>
      </c>
      <c r="C923" s="81" t="s">
        <v>16989</v>
      </c>
      <c r="D923" s="81">
        <v>2</v>
      </c>
      <c r="E923" s="71">
        <v>334.75</v>
      </c>
      <c r="F923" s="70">
        <f t="shared" ca="1" si="49"/>
        <v>669.5</v>
      </c>
      <c r="G923" s="45"/>
      <c r="H923" s="45"/>
      <c r="I923" s="45"/>
      <c r="J923" s="45"/>
    </row>
    <row r="924" spans="1:10" ht="13.5" customHeight="1" x14ac:dyDescent="0.2">
      <c r="A924" s="92">
        <v>44121615</v>
      </c>
      <c r="B924" s="69" t="str">
        <f t="shared" ca="1" si="48"/>
        <v>Grapadoras</v>
      </c>
      <c r="C924" s="81" t="s">
        <v>1450</v>
      </c>
      <c r="D924" s="81">
        <v>2</v>
      </c>
      <c r="E924" s="71">
        <v>215</v>
      </c>
      <c r="F924" s="70">
        <f t="shared" ca="1" si="49"/>
        <v>430</v>
      </c>
      <c r="G924" s="45"/>
      <c r="H924" s="45"/>
      <c r="I924" s="45"/>
      <c r="J924" s="45"/>
    </row>
    <row r="925" spans="1:10" ht="13.5" customHeight="1" x14ac:dyDescent="0.2">
      <c r="A925" s="92">
        <v>44121701</v>
      </c>
      <c r="B925" s="69" t="str">
        <f t="shared" ca="1" si="48"/>
        <v>Bolígrafos</v>
      </c>
      <c r="C925" s="81" t="s">
        <v>16989</v>
      </c>
      <c r="D925" s="81">
        <v>2</v>
      </c>
      <c r="E925" s="71">
        <v>110</v>
      </c>
      <c r="F925" s="70">
        <f t="shared" ca="1" si="49"/>
        <v>220</v>
      </c>
      <c r="G925" s="45"/>
      <c r="H925" s="45"/>
      <c r="I925" s="45"/>
      <c r="J925" s="45"/>
    </row>
    <row r="926" spans="1:10" ht="13.5" customHeight="1" x14ac:dyDescent="0.2">
      <c r="A926" s="92">
        <v>44121701</v>
      </c>
      <c r="B926" s="69" t="str">
        <f t="shared" ca="1" si="48"/>
        <v>Bolígrafos</v>
      </c>
      <c r="C926" s="81" t="s">
        <v>16989</v>
      </c>
      <c r="D926" s="81">
        <v>1</v>
      </c>
      <c r="E926" s="71">
        <v>110</v>
      </c>
      <c r="F926" s="70">
        <f t="shared" ca="1" si="49"/>
        <v>110</v>
      </c>
      <c r="G926" s="45"/>
      <c r="H926" s="45"/>
      <c r="I926" s="45"/>
      <c r="J926" s="45"/>
    </row>
    <row r="927" spans="1:10" ht="13.5" customHeight="1" x14ac:dyDescent="0.2">
      <c r="A927" s="92">
        <v>44121701</v>
      </c>
      <c r="B927" s="69" t="str">
        <f t="shared" ca="1" si="48"/>
        <v>Bolígrafos</v>
      </c>
      <c r="C927" s="81" t="s">
        <v>16989</v>
      </c>
      <c r="D927" s="81">
        <v>3</v>
      </c>
      <c r="E927" s="71">
        <v>410</v>
      </c>
      <c r="F927" s="70">
        <f t="shared" ca="1" si="49"/>
        <v>1230</v>
      </c>
      <c r="G927" s="45"/>
      <c r="H927" s="45"/>
      <c r="I927" s="45"/>
      <c r="J927" s="45"/>
    </row>
    <row r="928" spans="1:10" ht="13.5" customHeight="1" x14ac:dyDescent="0.2">
      <c r="A928" s="92">
        <v>44121701</v>
      </c>
      <c r="B928" s="69" t="str">
        <f t="shared" ca="1" si="48"/>
        <v>Bolígrafos</v>
      </c>
      <c r="C928" s="81" t="s">
        <v>16989</v>
      </c>
      <c r="D928" s="81">
        <v>3</v>
      </c>
      <c r="E928" s="71">
        <v>420</v>
      </c>
      <c r="F928" s="70">
        <f t="shared" ca="1" si="49"/>
        <v>1260</v>
      </c>
      <c r="G928" s="45"/>
      <c r="H928" s="45"/>
      <c r="I928" s="45"/>
      <c r="J928" s="45"/>
    </row>
    <row r="929" spans="1:10" ht="13.5" customHeight="1" x14ac:dyDescent="0.2">
      <c r="A929" s="92">
        <v>44121706</v>
      </c>
      <c r="B929" s="69" t="str">
        <f t="shared" ca="1" si="48"/>
        <v>Lápices de madera</v>
      </c>
      <c r="C929" s="81" t="s">
        <v>16989</v>
      </c>
      <c r="D929" s="81">
        <v>2</v>
      </c>
      <c r="E929" s="71">
        <v>115</v>
      </c>
      <c r="F929" s="70">
        <f t="shared" ca="1" si="49"/>
        <v>230</v>
      </c>
      <c r="G929" s="45"/>
      <c r="H929" s="45"/>
      <c r="I929" s="45"/>
      <c r="J929" s="45"/>
    </row>
    <row r="930" spans="1:10" ht="13.5" customHeight="1" x14ac:dyDescent="0.2">
      <c r="A930" s="92">
        <v>44122011</v>
      </c>
      <c r="B930" s="69" t="str">
        <f t="shared" ca="1" si="48"/>
        <v>Folders</v>
      </c>
      <c r="C930" s="81" t="s">
        <v>16989</v>
      </c>
      <c r="D930" s="81">
        <v>3</v>
      </c>
      <c r="E930" s="71">
        <v>330</v>
      </c>
      <c r="F930" s="70">
        <f t="shared" ca="1" si="49"/>
        <v>990</v>
      </c>
      <c r="G930" s="45"/>
      <c r="H930" s="45"/>
      <c r="I930" s="45"/>
      <c r="J930" s="45"/>
    </row>
    <row r="931" spans="1:10" ht="13.5" customHeight="1" x14ac:dyDescent="0.2">
      <c r="A931" s="92">
        <v>44122027</v>
      </c>
      <c r="B931" s="69" t="str">
        <f t="shared" ca="1" si="48"/>
        <v>Folders de archivo expandibles</v>
      </c>
      <c r="C931" s="81" t="s">
        <v>1450</v>
      </c>
      <c r="D931" s="81">
        <v>3</v>
      </c>
      <c r="E931" s="71">
        <v>500</v>
      </c>
      <c r="F931" s="70">
        <f t="shared" ca="1" si="49"/>
        <v>1500</v>
      </c>
      <c r="G931" s="45"/>
      <c r="H931" s="45"/>
      <c r="I931" s="45"/>
      <c r="J931" s="45"/>
    </row>
    <row r="932" spans="1:10" ht="13.5" customHeight="1" x14ac:dyDescent="0.2">
      <c r="A932" s="92">
        <v>14111507</v>
      </c>
      <c r="B932" s="69" t="str">
        <f t="shared" ca="1" si="48"/>
        <v>Papel para impresora o fotocopiadora</v>
      </c>
      <c r="C932" s="81" t="s">
        <v>8728</v>
      </c>
      <c r="D932" s="81">
        <v>25</v>
      </c>
      <c r="E932" s="71">
        <v>140</v>
      </c>
      <c r="F932" s="70">
        <f t="shared" ca="1" si="49"/>
        <v>3500</v>
      </c>
      <c r="G932" s="45"/>
      <c r="H932" s="45"/>
      <c r="I932" s="45"/>
      <c r="J932" s="45"/>
    </row>
    <row r="933" spans="1:10" ht="13.5" customHeight="1" x14ac:dyDescent="0.2">
      <c r="A933" s="92">
        <v>14111507</v>
      </c>
      <c r="B933" s="69" t="str">
        <f t="shared" ca="1" si="48"/>
        <v>Papel para impresora o fotocopiadora</v>
      </c>
      <c r="C933" s="81" t="s">
        <v>8728</v>
      </c>
      <c r="D933" s="81">
        <v>3</v>
      </c>
      <c r="E933" s="71">
        <v>300</v>
      </c>
      <c r="F933" s="70">
        <f t="shared" ca="1" si="49"/>
        <v>900</v>
      </c>
      <c r="G933" s="45"/>
      <c r="H933" s="45"/>
      <c r="I933" s="45"/>
      <c r="J933" s="45"/>
    </row>
    <row r="934" spans="1:10" ht="13.5" customHeight="1" x14ac:dyDescent="0.2">
      <c r="A934" s="92">
        <v>44122104</v>
      </c>
      <c r="B934" s="69" t="str">
        <f t="shared" ca="1" si="48"/>
        <v>Clips para papel</v>
      </c>
      <c r="C934" s="81" t="s">
        <v>16989</v>
      </c>
      <c r="D934" s="81">
        <v>2</v>
      </c>
      <c r="E934" s="71">
        <v>30</v>
      </c>
      <c r="F934" s="70">
        <f t="shared" ca="1" si="49"/>
        <v>60</v>
      </c>
      <c r="G934" s="45"/>
      <c r="H934" s="45"/>
      <c r="I934" s="45"/>
      <c r="J934" s="45"/>
    </row>
    <row r="935" spans="1:10" ht="13.5" customHeight="1" x14ac:dyDescent="0.2">
      <c r="A935" s="92">
        <v>44122104</v>
      </c>
      <c r="B935" s="69" t="str">
        <f t="shared" ca="1" si="48"/>
        <v>Clips para papel</v>
      </c>
      <c r="C935" s="81" t="s">
        <v>16989</v>
      </c>
      <c r="D935" s="81">
        <v>3</v>
      </c>
      <c r="E935" s="71">
        <v>10</v>
      </c>
      <c r="F935" s="70">
        <f t="shared" ca="1" si="49"/>
        <v>30</v>
      </c>
      <c r="G935" s="45"/>
      <c r="H935" s="45"/>
      <c r="I935" s="45"/>
      <c r="J935" s="45"/>
    </row>
    <row r="936" spans="1:10" ht="13.5" customHeight="1" x14ac:dyDescent="0.2">
      <c r="A936" s="92">
        <v>44122107</v>
      </c>
      <c r="B936" s="69" t="str">
        <f t="shared" ca="1" si="48"/>
        <v>Grapas</v>
      </c>
      <c r="C936" s="81" t="s">
        <v>16989</v>
      </c>
      <c r="D936" s="81">
        <v>6</v>
      </c>
      <c r="E936" s="71">
        <v>60</v>
      </c>
      <c r="F936" s="70">
        <f t="shared" ca="1" si="49"/>
        <v>360</v>
      </c>
      <c r="G936" s="45"/>
      <c r="H936" s="45"/>
      <c r="I936" s="45"/>
      <c r="J936" s="45"/>
    </row>
    <row r="937" spans="1:10" ht="13.5" customHeight="1" x14ac:dyDescent="0.2">
      <c r="A937" s="92">
        <v>44122118</v>
      </c>
      <c r="B937" s="69" t="str">
        <f t="shared" ca="1" si="48"/>
        <v>Sujetadores de pinza</v>
      </c>
      <c r="C937" s="81" t="s">
        <v>1450</v>
      </c>
      <c r="D937" s="81">
        <v>2</v>
      </c>
      <c r="E937" s="71">
        <v>105</v>
      </c>
      <c r="F937" s="70">
        <f t="shared" ca="1" si="49"/>
        <v>210</v>
      </c>
      <c r="G937" s="45"/>
      <c r="H937" s="45"/>
      <c r="I937" s="45"/>
      <c r="J937" s="45"/>
    </row>
    <row r="938" spans="1:10" ht="13.5" customHeight="1" x14ac:dyDescent="0.2">
      <c r="A938" s="92">
        <v>44122111</v>
      </c>
      <c r="B938" s="69" t="str">
        <f t="shared" ca="1" si="48"/>
        <v>Refuerzos para orificios</v>
      </c>
      <c r="C938" s="81" t="s">
        <v>1450</v>
      </c>
      <c r="D938" s="81">
        <v>3</v>
      </c>
      <c r="E938" s="71">
        <v>235</v>
      </c>
      <c r="F938" s="70">
        <f t="shared" ca="1" si="49"/>
        <v>705</v>
      </c>
      <c r="G938" s="45"/>
      <c r="H938" s="45"/>
      <c r="I938" s="45"/>
      <c r="J938" s="45"/>
    </row>
    <row r="939" spans="1:10" ht="13.5" customHeight="1" x14ac:dyDescent="0.2">
      <c r="A939" s="92">
        <v>14111530</v>
      </c>
      <c r="B939" s="69" t="str">
        <f t="shared" ca="1" si="48"/>
        <v>Papel de notas autoadhesivas</v>
      </c>
      <c r="C939" s="81" t="s">
        <v>1450</v>
      </c>
      <c r="D939" s="81">
        <v>10</v>
      </c>
      <c r="E939" s="71">
        <v>78</v>
      </c>
      <c r="F939" s="70">
        <f t="shared" ca="1" si="49"/>
        <v>780</v>
      </c>
      <c r="G939" s="45"/>
      <c r="H939" s="45"/>
      <c r="I939" s="45"/>
      <c r="J939" s="45"/>
    </row>
    <row r="940" spans="1:10" ht="13.5" customHeight="1" x14ac:dyDescent="0.2">
      <c r="A940" s="92">
        <v>44103103</v>
      </c>
      <c r="B940" s="69" t="str">
        <f t="shared" ca="1" si="48"/>
        <v>Tóner para impresoras o fax</v>
      </c>
      <c r="C940" s="81" t="s">
        <v>1450</v>
      </c>
      <c r="D940" s="81">
        <v>1</v>
      </c>
      <c r="E940" s="71">
        <v>2500</v>
      </c>
      <c r="F940" s="70">
        <f t="shared" ca="1" si="49"/>
        <v>2500</v>
      </c>
      <c r="G940" s="45"/>
      <c r="H940" s="45"/>
      <c r="I940" s="45"/>
      <c r="J940" s="45"/>
    </row>
    <row r="941" spans="1:10" ht="13.5" customHeight="1" x14ac:dyDescent="0.2">
      <c r="A941" s="92">
        <v>14111526</v>
      </c>
      <c r="B941" s="69" t="str">
        <f t="shared" ca="1" si="48"/>
        <v>Papel libretas o libros de mensajes telefónicos</v>
      </c>
      <c r="C941" s="81" t="s">
        <v>1450</v>
      </c>
      <c r="D941" s="81">
        <v>12</v>
      </c>
      <c r="E941" s="71">
        <v>25</v>
      </c>
      <c r="F941" s="70">
        <f t="shared" ca="1" si="49"/>
        <v>300</v>
      </c>
      <c r="G941" s="45"/>
      <c r="H941" s="45"/>
      <c r="I941" s="45"/>
      <c r="J941" s="45"/>
    </row>
    <row r="942" spans="1:10" ht="13.5" customHeight="1" x14ac:dyDescent="0.2">
      <c r="A942" s="92">
        <v>14111526</v>
      </c>
      <c r="B942" s="69" t="str">
        <f t="shared" ca="1" si="48"/>
        <v>Papel libretas o libros de mensajes telefónicos</v>
      </c>
      <c r="C942" s="81" t="s">
        <v>1450</v>
      </c>
      <c r="D942" s="81">
        <v>12</v>
      </c>
      <c r="E942" s="71">
        <v>50</v>
      </c>
      <c r="F942" s="70">
        <f t="shared" ca="1" si="49"/>
        <v>600</v>
      </c>
      <c r="G942" s="45"/>
      <c r="H942" s="45"/>
      <c r="I942" s="45"/>
      <c r="J942" s="45"/>
    </row>
    <row r="943" spans="1:10" ht="13.5" customHeight="1" x14ac:dyDescent="0.2">
      <c r="A943" s="92">
        <v>14111530</v>
      </c>
      <c r="B943" s="69" t="str">
        <f t="shared" ca="1" si="48"/>
        <v>Papel de notas autoadhesivas</v>
      </c>
      <c r="C943" s="81" t="s">
        <v>1450</v>
      </c>
      <c r="D943" s="81">
        <v>3</v>
      </c>
      <c r="E943" s="71">
        <v>18</v>
      </c>
      <c r="F943" s="70">
        <f t="shared" ca="1" si="49"/>
        <v>54</v>
      </c>
      <c r="G943" s="45"/>
      <c r="H943" s="45"/>
      <c r="I943" s="45"/>
      <c r="J943" s="45"/>
    </row>
    <row r="944" spans="1:10" ht="13.5" customHeight="1" x14ac:dyDescent="0.2">
      <c r="A944" s="92">
        <v>14111530</v>
      </c>
      <c r="B944" s="69" t="str">
        <f t="shared" ca="1" si="48"/>
        <v>Papel de notas autoadhesivas</v>
      </c>
      <c r="C944" s="81" t="s">
        <v>1450</v>
      </c>
      <c r="D944" s="81">
        <v>3</v>
      </c>
      <c r="E944" s="71">
        <v>32</v>
      </c>
      <c r="F944" s="70">
        <f t="shared" ca="1" si="49"/>
        <v>96</v>
      </c>
      <c r="G944" s="45"/>
      <c r="H944" s="45"/>
      <c r="I944" s="45"/>
      <c r="J944" s="45"/>
    </row>
    <row r="945" spans="1:10" ht="13.5" customHeight="1" x14ac:dyDescent="0.2">
      <c r="A945" s="92">
        <v>31201517</v>
      </c>
      <c r="B945" s="69" t="str">
        <f t="shared" ca="1" si="48"/>
        <v>Cinta para empaquetar</v>
      </c>
      <c r="C945" s="81" t="s">
        <v>1450</v>
      </c>
      <c r="D945" s="81">
        <v>2</v>
      </c>
      <c r="E945" s="71">
        <v>66</v>
      </c>
      <c r="F945" s="70">
        <f t="shared" ca="1" si="49"/>
        <v>132</v>
      </c>
      <c r="G945" s="45"/>
      <c r="H945" s="45"/>
      <c r="I945" s="45"/>
      <c r="J945" s="45"/>
    </row>
    <row r="946" spans="1:10" ht="13.5" customHeight="1" x14ac:dyDescent="0.2">
      <c r="A946" s="92">
        <v>44122101</v>
      </c>
      <c r="B946" s="69" t="str">
        <f t="shared" ca="1" si="48"/>
        <v>Cauchos</v>
      </c>
      <c r="C946" s="81" t="s">
        <v>1450</v>
      </c>
      <c r="D946" s="81">
        <v>2</v>
      </c>
      <c r="E946" s="71">
        <v>50</v>
      </c>
      <c r="F946" s="70">
        <f t="shared" ca="1" si="49"/>
        <v>100</v>
      </c>
      <c r="G946" s="45"/>
      <c r="H946" s="45"/>
      <c r="I946" s="45"/>
      <c r="J946" s="45"/>
    </row>
    <row r="947" spans="1:10" ht="13.5" customHeight="1" x14ac:dyDescent="0.2">
      <c r="A947" s="92">
        <v>44122101</v>
      </c>
      <c r="B947" s="69" t="str">
        <f t="shared" ca="1" si="48"/>
        <v>Cauchos</v>
      </c>
      <c r="C947" s="81" t="s">
        <v>1450</v>
      </c>
      <c r="D947" s="81">
        <v>2</v>
      </c>
      <c r="E947" s="71">
        <v>30</v>
      </c>
      <c r="F947" s="70">
        <f t="shared" ca="1" si="49"/>
        <v>60</v>
      </c>
      <c r="G947" s="45"/>
      <c r="H947" s="45"/>
      <c r="I947" s="45"/>
      <c r="J947" s="45"/>
    </row>
    <row r="948" spans="1:10" ht="13.5" customHeight="1" x14ac:dyDescent="0.2">
      <c r="A948" s="92">
        <v>44122107</v>
      </c>
      <c r="B948" s="69" t="str">
        <f t="shared" ca="1" si="48"/>
        <v>Grapas</v>
      </c>
      <c r="C948" s="81" t="s">
        <v>1450</v>
      </c>
      <c r="D948" s="81">
        <v>6</v>
      </c>
      <c r="E948" s="71">
        <v>60</v>
      </c>
      <c r="F948" s="70">
        <f t="shared" ca="1" si="49"/>
        <v>360</v>
      </c>
      <c r="G948" s="45"/>
      <c r="H948" s="45"/>
      <c r="I948" s="45"/>
      <c r="J948" s="45"/>
    </row>
    <row r="949" spans="1:10" ht="13.5" customHeight="1" x14ac:dyDescent="0.2">
      <c r="A949" s="92">
        <v>44121506</v>
      </c>
      <c r="B949" s="69" t="str">
        <f t="shared" ca="1" si="48"/>
        <v>Sobres estándar</v>
      </c>
      <c r="C949" s="81" t="s">
        <v>16989</v>
      </c>
      <c r="D949" s="81">
        <v>1</v>
      </c>
      <c r="E949" s="71">
        <v>2400</v>
      </c>
      <c r="F949" s="70">
        <f t="shared" ca="1" si="49"/>
        <v>2400</v>
      </c>
      <c r="G949" s="45"/>
      <c r="H949" s="45"/>
      <c r="I949" s="45"/>
      <c r="J949" s="45"/>
    </row>
    <row r="950" spans="1:10" ht="13.5" customHeight="1" x14ac:dyDescent="0.2">
      <c r="A950" s="92">
        <v>44122026</v>
      </c>
      <c r="B950" s="69" t="str">
        <f t="shared" ca="1" si="48"/>
        <v>Garras para papel</v>
      </c>
      <c r="C950" s="81" t="s">
        <v>1450</v>
      </c>
      <c r="D950" s="81">
        <v>4</v>
      </c>
      <c r="E950" s="71">
        <v>35</v>
      </c>
      <c r="F950" s="70">
        <f t="shared" ca="1" si="49"/>
        <v>140</v>
      </c>
      <c r="G950" s="45"/>
      <c r="H950" s="45"/>
      <c r="I950" s="45"/>
      <c r="J950" s="45"/>
    </row>
    <row r="951" spans="1:10" ht="13.5" customHeight="1" x14ac:dyDescent="0.2">
      <c r="A951" s="92">
        <v>44121716</v>
      </c>
      <c r="B951" s="69" t="str">
        <f t="shared" ca="1" si="48"/>
        <v>Resaltadores</v>
      </c>
      <c r="C951" s="81" t="s">
        <v>1450</v>
      </c>
      <c r="D951" s="81">
        <v>10</v>
      </c>
      <c r="E951" s="71">
        <v>15</v>
      </c>
      <c r="F951" s="70">
        <f t="shared" ca="1" si="49"/>
        <v>150</v>
      </c>
      <c r="G951" s="45"/>
      <c r="H951" s="45"/>
      <c r="I951" s="45"/>
      <c r="J951" s="45"/>
    </row>
    <row r="952" spans="1:10" ht="13.5" customHeight="1" x14ac:dyDescent="0.2">
      <c r="A952" s="92">
        <v>43201809</v>
      </c>
      <c r="B952" s="69" t="str">
        <f t="shared" ca="1" si="48"/>
        <v>Disco compacto cd de lectura y escritura</v>
      </c>
      <c r="C952" s="81" t="s">
        <v>1450</v>
      </c>
      <c r="D952" s="81">
        <v>50</v>
      </c>
      <c r="E952" s="71">
        <v>14</v>
      </c>
      <c r="F952" s="70">
        <f t="shared" ca="1" si="49"/>
        <v>700</v>
      </c>
      <c r="G952" s="45"/>
      <c r="H952" s="45"/>
      <c r="I952" s="45"/>
      <c r="J952" s="45"/>
    </row>
    <row r="953" spans="1:10" ht="13.5" customHeight="1" x14ac:dyDescent="0.2">
      <c r="A953" s="92">
        <v>43202101</v>
      </c>
      <c r="B953" s="69" t="str">
        <f t="shared" ca="1" si="48"/>
        <v>Estuches para discos compactos</v>
      </c>
      <c r="C953" s="81" t="s">
        <v>1450</v>
      </c>
      <c r="D953" s="81">
        <v>50</v>
      </c>
      <c r="E953" s="71">
        <v>11.03</v>
      </c>
      <c r="F953" s="70">
        <f t="shared" ca="1" si="49"/>
        <v>551.5</v>
      </c>
      <c r="G953" s="45"/>
      <c r="H953" s="45"/>
      <c r="I953" s="45"/>
      <c r="J953" s="45"/>
    </row>
    <row r="954" spans="1:10" ht="13.5" customHeight="1" x14ac:dyDescent="0.2">
      <c r="A954" s="92">
        <v>14111525</v>
      </c>
      <c r="B954" s="69" t="str">
        <f t="shared" ca="1" si="48"/>
        <v>Papel multipropósito</v>
      </c>
      <c r="C954" s="81" t="s">
        <v>8728</v>
      </c>
      <c r="D954" s="81">
        <v>1</v>
      </c>
      <c r="E954" s="71">
        <v>550</v>
      </c>
      <c r="F954" s="70">
        <f t="shared" ca="1" si="49"/>
        <v>550</v>
      </c>
      <c r="G954" s="45"/>
      <c r="H954" s="45"/>
      <c r="I954" s="45"/>
      <c r="J954" s="45"/>
    </row>
    <row r="955" spans="1:10" ht="13.5" customHeight="1" x14ac:dyDescent="0.2">
      <c r="A955" s="92">
        <v>14111525</v>
      </c>
      <c r="B955" s="69" t="str">
        <f t="shared" ca="1" si="48"/>
        <v>Papel multipropósito</v>
      </c>
      <c r="C955" s="81" t="s">
        <v>8728</v>
      </c>
      <c r="D955" s="81">
        <v>1</v>
      </c>
      <c r="E955" s="71">
        <v>675</v>
      </c>
      <c r="F955" s="70">
        <f t="shared" ca="1" si="49"/>
        <v>675</v>
      </c>
      <c r="G955" s="45"/>
      <c r="H955" s="45"/>
      <c r="I955" s="45"/>
      <c r="J955" s="45"/>
    </row>
    <row r="956" spans="1:10" ht="13.5" customHeight="1" x14ac:dyDescent="0.2">
      <c r="A956" s="92">
        <v>44121506</v>
      </c>
      <c r="B956" s="69" t="str">
        <f t="shared" ca="1" si="48"/>
        <v>Sobres estándar</v>
      </c>
      <c r="C956" s="81" t="s">
        <v>16989</v>
      </c>
      <c r="D956" s="81">
        <v>1</v>
      </c>
      <c r="E956" s="71">
        <v>2399.9499999999998</v>
      </c>
      <c r="F956" s="70">
        <f t="shared" ca="1" si="49"/>
        <v>2399.9499999999998</v>
      </c>
      <c r="G956" s="45"/>
      <c r="H956" s="45"/>
      <c r="I956" s="45"/>
      <c r="J956" s="45"/>
    </row>
    <row r="957" spans="1:10" ht="13.5" customHeight="1" x14ac:dyDescent="0.2">
      <c r="A957" s="92">
        <v>44122011</v>
      </c>
      <c r="B957" s="69" t="str">
        <f t="shared" ca="1" si="48"/>
        <v>Folders</v>
      </c>
      <c r="C957" s="81" t="s">
        <v>16989</v>
      </c>
      <c r="D957" s="81">
        <v>3</v>
      </c>
      <c r="E957" s="71">
        <v>330</v>
      </c>
      <c r="F957" s="70">
        <f t="shared" ca="1" si="49"/>
        <v>990</v>
      </c>
      <c r="G957" s="45"/>
      <c r="H957" s="45"/>
      <c r="I957" s="45"/>
      <c r="J957" s="45"/>
    </row>
    <row r="958" spans="1:10" ht="14.1" customHeight="1" x14ac:dyDescent="0.2">
      <c r="A958" s="45"/>
      <c r="B958" s="45"/>
      <c r="C958" s="45"/>
      <c r="D958" s="45"/>
      <c r="E958" s="73" t="s">
        <v>12552</v>
      </c>
      <c r="F958" s="74">
        <f ca="1">SUM(Table332[MONTO TOTAL ESTIMADO])</f>
        <v>76242.95</v>
      </c>
      <c r="G958" s="45"/>
      <c r="H958" s="45" t="str">
        <f>C907</f>
        <v>Bienes</v>
      </c>
      <c r="I958" s="45" t="str">
        <f>E907</f>
        <v>Sí</v>
      </c>
      <c r="J958" s="45" t="str">
        <f>D907</f>
        <v>Compras por debajo del Umbral</v>
      </c>
    </row>
    <row r="959" spans="1:10" ht="14.1" customHeight="1" thickBot="1" x14ac:dyDescent="0.3"/>
    <row r="960" spans="1:10" ht="33.75" customHeight="1" thickBot="1" x14ac:dyDescent="0.25">
      <c r="A960" s="64" t="s">
        <v>16383</v>
      </c>
      <c r="B960" s="64" t="s">
        <v>161</v>
      </c>
      <c r="C960" s="64" t="s">
        <v>11726</v>
      </c>
      <c r="D960" s="64" t="s">
        <v>14380</v>
      </c>
      <c r="E960" s="64" t="s">
        <v>10964</v>
      </c>
      <c r="F960" s="64" t="s">
        <v>11097</v>
      </c>
      <c r="G960" s="45"/>
      <c r="H960" s="45"/>
      <c r="I960" s="45"/>
      <c r="J960" s="45"/>
    </row>
    <row r="961" spans="1:10" ht="13.5" customHeight="1" thickBot="1" x14ac:dyDescent="0.25">
      <c r="A961" s="66" t="s">
        <v>18849</v>
      </c>
      <c r="B961" s="91" t="s">
        <v>18850</v>
      </c>
      <c r="C961" s="66" t="s">
        <v>17798</v>
      </c>
      <c r="D961" s="66" t="s">
        <v>10173</v>
      </c>
      <c r="E961" s="66" t="s">
        <v>8857</v>
      </c>
      <c r="F961" s="66"/>
      <c r="G961" s="45"/>
      <c r="H961" s="45"/>
      <c r="I961" s="45"/>
      <c r="J961" s="45"/>
    </row>
    <row r="962" spans="1:10" ht="14.1" customHeight="1" thickBot="1" x14ac:dyDescent="0.25">
      <c r="A962" s="119" t="s">
        <v>14830</v>
      </c>
      <c r="B962" s="67" t="s">
        <v>8531</v>
      </c>
      <c r="C962" s="76">
        <v>44378</v>
      </c>
      <c r="D962" s="119" t="s">
        <v>9388</v>
      </c>
      <c r="E962" s="67" t="s">
        <v>13095</v>
      </c>
      <c r="F962" s="66" t="s">
        <v>3082</v>
      </c>
      <c r="G962" s="45"/>
      <c r="H962" s="45"/>
      <c r="I962" s="45"/>
      <c r="J962" s="45"/>
    </row>
    <row r="963" spans="1:10" ht="14.1" customHeight="1" thickBot="1" x14ac:dyDescent="0.25">
      <c r="A963" s="120"/>
      <c r="B963" s="67" t="s">
        <v>1787</v>
      </c>
      <c r="C963" s="97">
        <f>IF(C962="","",IF(AND(MONTH(C962)&gt;=1,MONTH(C962)&lt;=3),1,IF(AND(MONTH(C962)&gt;=4,MONTH(C962)&lt;=6),2,IF(AND(MONTH(C962)&gt;=7,MONTH(C962)&lt;=9),3,4))))</f>
        <v>3</v>
      </c>
      <c r="D963" s="120"/>
      <c r="E963" s="67" t="s">
        <v>2419</v>
      </c>
      <c r="F963" s="66" t="s">
        <v>14451</v>
      </c>
      <c r="G963" s="45"/>
      <c r="H963" s="45"/>
      <c r="I963" s="45"/>
      <c r="J963" s="45"/>
    </row>
    <row r="964" spans="1:10" ht="14.1" customHeight="1" thickBot="1" x14ac:dyDescent="0.25">
      <c r="A964" s="120"/>
      <c r="B964" s="67" t="s">
        <v>12944</v>
      </c>
      <c r="C964" s="76">
        <v>44469</v>
      </c>
      <c r="D964" s="120"/>
      <c r="E964" s="67" t="s">
        <v>3075</v>
      </c>
      <c r="F964" s="66" t="s">
        <v>4623</v>
      </c>
      <c r="G964" s="45"/>
      <c r="H964" s="45"/>
      <c r="I964" s="45"/>
      <c r="J964" s="45"/>
    </row>
    <row r="965" spans="1:10" ht="14.1" customHeight="1" thickBot="1" x14ac:dyDescent="0.25">
      <c r="A965" s="120"/>
      <c r="B965" s="67" t="s">
        <v>1787</v>
      </c>
      <c r="C965" s="97">
        <f>IF(C964="","",IF(AND(MONTH(C964)&gt;=1,MONTH(C964)&lt;=3),1,IF(AND(MONTH(C964)&gt;=4,MONTH(C964)&lt;=6),2,IF(AND(MONTH(C964)&gt;=7,MONTH(C964)&lt;=9),3,4))))</f>
        <v>3</v>
      </c>
      <c r="D965" s="120"/>
      <c r="E965" s="67" t="s">
        <v>13194</v>
      </c>
      <c r="F965" s="66" t="s">
        <v>4623</v>
      </c>
      <c r="G965" s="45"/>
      <c r="H965" s="45"/>
      <c r="I965" s="45"/>
      <c r="J965" s="45"/>
    </row>
    <row r="966" spans="1:10" ht="14.1" customHeight="1" thickBot="1" x14ac:dyDescent="0.25">
      <c r="A966" s="45"/>
      <c r="B966" s="45"/>
      <c r="C966" s="45"/>
      <c r="D966" s="45"/>
      <c r="E966" s="45"/>
      <c r="F966" s="45"/>
      <c r="G966" s="45"/>
      <c r="H966" s="45"/>
      <c r="I966" s="45"/>
      <c r="J966" s="45"/>
    </row>
    <row r="967" spans="1:10" ht="14.1" customHeight="1" thickBot="1" x14ac:dyDescent="0.25">
      <c r="A967" s="72" t="s">
        <v>15736</v>
      </c>
      <c r="B967" s="72" t="s">
        <v>16147</v>
      </c>
      <c r="C967" s="72" t="s">
        <v>15642</v>
      </c>
      <c r="D967" s="72" t="s">
        <v>15252</v>
      </c>
      <c r="E967" s="72" t="s">
        <v>6935</v>
      </c>
      <c r="F967" s="72" t="s">
        <v>15281</v>
      </c>
      <c r="G967" s="45"/>
      <c r="H967" s="45"/>
      <c r="I967" s="45"/>
      <c r="J967" s="45"/>
    </row>
    <row r="968" spans="1:10" ht="13.5" customHeight="1" x14ac:dyDescent="0.2">
      <c r="A968" s="92">
        <v>44103103</v>
      </c>
      <c r="B968" s="69" t="str">
        <f t="shared" ref="B968:B1010" ca="1" si="50">IFERROR(INDEX(UNSPSCDes,MATCH(INDIRECT(ADDRESS(ROW(),COLUMN()-1,4)),UNSPSCCode,0)),"")</f>
        <v>Tóner para impresoras o fax</v>
      </c>
      <c r="C968" s="81" t="s">
        <v>1450</v>
      </c>
      <c r="D968" s="81">
        <v>3</v>
      </c>
      <c r="E968" s="71">
        <v>3000</v>
      </c>
      <c r="F968" s="70">
        <f t="shared" ref="F968:F1010" ca="1" si="51">INDIRECT(ADDRESS(ROW(),COLUMN()-2,4))*INDIRECT(ADDRESS(ROW(),COLUMN()-1,4))</f>
        <v>9000</v>
      </c>
      <c r="G968" s="45"/>
      <c r="H968" s="45"/>
      <c r="I968" s="45"/>
      <c r="J968" s="45"/>
    </row>
    <row r="969" spans="1:10" ht="13.5" customHeight="1" x14ac:dyDescent="0.2">
      <c r="A969" s="92">
        <v>44103103</v>
      </c>
      <c r="B969" s="69" t="str">
        <f t="shared" ca="1" si="50"/>
        <v>Tóner para impresoras o fax</v>
      </c>
      <c r="C969" s="81" t="s">
        <v>1450</v>
      </c>
      <c r="D969" s="81">
        <v>3</v>
      </c>
      <c r="E969" s="71">
        <v>3500</v>
      </c>
      <c r="F969" s="70">
        <f t="shared" ca="1" si="51"/>
        <v>10500</v>
      </c>
      <c r="G969" s="45"/>
      <c r="H969" s="45"/>
      <c r="I969" s="45"/>
      <c r="J969" s="45"/>
    </row>
    <row r="970" spans="1:10" ht="13.5" customHeight="1" x14ac:dyDescent="0.2">
      <c r="A970" s="92">
        <v>44103103</v>
      </c>
      <c r="B970" s="69" t="str">
        <f t="shared" ca="1" si="50"/>
        <v>Tóner para impresoras o fax</v>
      </c>
      <c r="C970" s="81" t="s">
        <v>1450</v>
      </c>
      <c r="D970" s="81">
        <v>2</v>
      </c>
      <c r="E970" s="71">
        <v>2500</v>
      </c>
      <c r="F970" s="70">
        <f t="shared" ca="1" si="51"/>
        <v>5000</v>
      </c>
      <c r="G970" s="45"/>
      <c r="H970" s="45"/>
      <c r="I970" s="45"/>
      <c r="J970" s="45"/>
    </row>
    <row r="971" spans="1:10" ht="13.5" customHeight="1" x14ac:dyDescent="0.2">
      <c r="A971" s="92">
        <v>44103103</v>
      </c>
      <c r="B971" s="69" t="str">
        <f t="shared" ca="1" si="50"/>
        <v>Tóner para impresoras o fax</v>
      </c>
      <c r="C971" s="81" t="s">
        <v>1450</v>
      </c>
      <c r="D971" s="81">
        <v>2</v>
      </c>
      <c r="E971" s="71">
        <v>2500</v>
      </c>
      <c r="F971" s="70">
        <f t="shared" ca="1" si="51"/>
        <v>5000</v>
      </c>
      <c r="G971" s="45"/>
      <c r="H971" s="45"/>
      <c r="I971" s="45"/>
      <c r="J971" s="45"/>
    </row>
    <row r="972" spans="1:10" ht="13.5" customHeight="1" x14ac:dyDescent="0.2">
      <c r="A972" s="92">
        <v>44103103</v>
      </c>
      <c r="B972" s="69" t="str">
        <f t="shared" ca="1" si="50"/>
        <v>Tóner para impresoras o fax</v>
      </c>
      <c r="C972" s="81" t="s">
        <v>1450</v>
      </c>
      <c r="D972" s="81">
        <v>2</v>
      </c>
      <c r="E972" s="71">
        <v>2500</v>
      </c>
      <c r="F972" s="70">
        <f t="shared" ca="1" si="51"/>
        <v>5000</v>
      </c>
      <c r="G972" s="45"/>
      <c r="H972" s="45"/>
      <c r="I972" s="45"/>
      <c r="J972" s="45"/>
    </row>
    <row r="973" spans="1:10" ht="13.5" customHeight="1" x14ac:dyDescent="0.2">
      <c r="A973" s="92">
        <v>44103103</v>
      </c>
      <c r="B973" s="69" t="str">
        <f t="shared" ca="1" si="50"/>
        <v>Tóner para impresoras o fax</v>
      </c>
      <c r="C973" s="81" t="s">
        <v>1450</v>
      </c>
      <c r="D973" s="81">
        <v>1</v>
      </c>
      <c r="E973" s="71">
        <v>2500</v>
      </c>
      <c r="F973" s="70">
        <f t="shared" ca="1" si="51"/>
        <v>2500</v>
      </c>
      <c r="G973" s="45"/>
      <c r="H973" s="45"/>
      <c r="I973" s="45"/>
      <c r="J973" s="45"/>
    </row>
    <row r="974" spans="1:10" ht="13.5" customHeight="1" x14ac:dyDescent="0.2">
      <c r="A974" s="92">
        <v>44103103</v>
      </c>
      <c r="B974" s="69" t="str">
        <f t="shared" ca="1" si="50"/>
        <v>Tóner para impresoras o fax</v>
      </c>
      <c r="C974" s="81" t="s">
        <v>1450</v>
      </c>
      <c r="D974" s="81">
        <v>1</v>
      </c>
      <c r="E974" s="71">
        <v>2500</v>
      </c>
      <c r="F974" s="70">
        <f t="shared" ca="1" si="51"/>
        <v>2500</v>
      </c>
      <c r="G974" s="45"/>
      <c r="H974" s="45"/>
      <c r="I974" s="45"/>
      <c r="J974" s="45"/>
    </row>
    <row r="975" spans="1:10" ht="13.5" customHeight="1" x14ac:dyDescent="0.2">
      <c r="A975" s="92">
        <v>44103103</v>
      </c>
      <c r="B975" s="69" t="str">
        <f t="shared" ca="1" si="50"/>
        <v>Tóner para impresoras o fax</v>
      </c>
      <c r="C975" s="81" t="s">
        <v>1450</v>
      </c>
      <c r="D975" s="81">
        <v>1</v>
      </c>
      <c r="E975" s="71">
        <v>2700</v>
      </c>
      <c r="F975" s="70">
        <f t="shared" ca="1" si="51"/>
        <v>2700</v>
      </c>
      <c r="G975" s="45"/>
      <c r="H975" s="45"/>
      <c r="I975" s="45"/>
      <c r="J975" s="45"/>
    </row>
    <row r="976" spans="1:10" ht="13.5" customHeight="1" x14ac:dyDescent="0.2">
      <c r="A976" s="92">
        <v>44103103</v>
      </c>
      <c r="B976" s="69" t="str">
        <f t="shared" ca="1" si="50"/>
        <v>Tóner para impresoras o fax</v>
      </c>
      <c r="C976" s="81" t="s">
        <v>1450</v>
      </c>
      <c r="D976" s="81">
        <v>1</v>
      </c>
      <c r="E976" s="71">
        <v>2800</v>
      </c>
      <c r="F976" s="70">
        <f t="shared" ca="1" si="51"/>
        <v>2800</v>
      </c>
      <c r="G976" s="45"/>
      <c r="H976" s="45"/>
      <c r="I976" s="45"/>
      <c r="J976" s="45"/>
    </row>
    <row r="977" spans="1:10" ht="13.5" customHeight="1" x14ac:dyDescent="0.2">
      <c r="A977" s="92">
        <v>44121506</v>
      </c>
      <c r="B977" s="69" t="str">
        <f t="shared" ca="1" si="50"/>
        <v>Sobres estándar</v>
      </c>
      <c r="C977" s="81" t="s">
        <v>16989</v>
      </c>
      <c r="D977" s="81">
        <v>2</v>
      </c>
      <c r="E977" s="71">
        <v>334.75</v>
      </c>
      <c r="F977" s="70">
        <f t="shared" ca="1" si="51"/>
        <v>669.5</v>
      </c>
      <c r="G977" s="45"/>
      <c r="H977" s="45"/>
      <c r="I977" s="45"/>
      <c r="J977" s="45"/>
    </row>
    <row r="978" spans="1:10" ht="13.5" customHeight="1" x14ac:dyDescent="0.2">
      <c r="A978" s="92">
        <v>44121615</v>
      </c>
      <c r="B978" s="69" t="str">
        <f t="shared" ca="1" si="50"/>
        <v>Grapadoras</v>
      </c>
      <c r="C978" s="81" t="s">
        <v>1450</v>
      </c>
      <c r="D978" s="81">
        <v>2</v>
      </c>
      <c r="E978" s="71">
        <v>215</v>
      </c>
      <c r="F978" s="70">
        <f t="shared" ca="1" si="51"/>
        <v>430</v>
      </c>
      <c r="G978" s="45"/>
      <c r="H978" s="45"/>
      <c r="I978" s="45"/>
      <c r="J978" s="45"/>
    </row>
    <row r="979" spans="1:10" ht="13.5" customHeight="1" x14ac:dyDescent="0.2">
      <c r="A979" s="92">
        <v>44121701</v>
      </c>
      <c r="B979" s="69" t="str">
        <f t="shared" ca="1" si="50"/>
        <v>Bolígrafos</v>
      </c>
      <c r="C979" s="81" t="s">
        <v>16989</v>
      </c>
      <c r="D979" s="81">
        <v>1</v>
      </c>
      <c r="E979" s="71">
        <v>110</v>
      </c>
      <c r="F979" s="70">
        <f t="shared" ca="1" si="51"/>
        <v>110</v>
      </c>
      <c r="G979" s="45"/>
      <c r="H979" s="45"/>
      <c r="I979" s="45"/>
      <c r="J979" s="45"/>
    </row>
    <row r="980" spans="1:10" ht="13.5" customHeight="1" x14ac:dyDescent="0.2">
      <c r="A980" s="92">
        <v>44121701</v>
      </c>
      <c r="B980" s="69" t="str">
        <f t="shared" ca="1" si="50"/>
        <v>Bolígrafos</v>
      </c>
      <c r="C980" s="81" t="s">
        <v>16989</v>
      </c>
      <c r="D980" s="81">
        <v>1</v>
      </c>
      <c r="E980" s="71">
        <v>110</v>
      </c>
      <c r="F980" s="70">
        <f t="shared" ca="1" si="51"/>
        <v>110</v>
      </c>
      <c r="G980" s="45"/>
      <c r="H980" s="45"/>
      <c r="I980" s="45"/>
      <c r="J980" s="45"/>
    </row>
    <row r="981" spans="1:10" ht="13.5" customHeight="1" x14ac:dyDescent="0.2">
      <c r="A981" s="92">
        <v>44121701</v>
      </c>
      <c r="B981" s="69" t="str">
        <f t="shared" ca="1" si="50"/>
        <v>Bolígrafos</v>
      </c>
      <c r="C981" s="81" t="s">
        <v>16989</v>
      </c>
      <c r="D981" s="81">
        <v>3</v>
      </c>
      <c r="E981" s="71">
        <v>410</v>
      </c>
      <c r="F981" s="70">
        <f t="shared" ca="1" si="51"/>
        <v>1230</v>
      </c>
      <c r="G981" s="45"/>
      <c r="H981" s="45"/>
      <c r="I981" s="45"/>
      <c r="J981" s="45"/>
    </row>
    <row r="982" spans="1:10" ht="13.5" customHeight="1" x14ac:dyDescent="0.2">
      <c r="A982" s="92">
        <v>44121701</v>
      </c>
      <c r="B982" s="69" t="str">
        <f t="shared" ca="1" si="50"/>
        <v>Bolígrafos</v>
      </c>
      <c r="C982" s="81" t="s">
        <v>16989</v>
      </c>
      <c r="D982" s="81">
        <v>3</v>
      </c>
      <c r="E982" s="71">
        <v>420</v>
      </c>
      <c r="F982" s="70">
        <f t="shared" ca="1" si="51"/>
        <v>1260</v>
      </c>
      <c r="G982" s="45"/>
      <c r="H982" s="45"/>
      <c r="I982" s="45"/>
      <c r="J982" s="45"/>
    </row>
    <row r="983" spans="1:10" ht="13.5" customHeight="1" x14ac:dyDescent="0.2">
      <c r="A983" s="92">
        <v>44121706</v>
      </c>
      <c r="B983" s="69" t="str">
        <f t="shared" ca="1" si="50"/>
        <v>Lápices de madera</v>
      </c>
      <c r="C983" s="81" t="s">
        <v>16989</v>
      </c>
      <c r="D983" s="81">
        <v>2</v>
      </c>
      <c r="E983" s="71">
        <v>115</v>
      </c>
      <c r="F983" s="70">
        <f t="shared" ca="1" si="51"/>
        <v>230</v>
      </c>
      <c r="G983" s="45"/>
      <c r="H983" s="45"/>
      <c r="I983" s="45"/>
      <c r="J983" s="45"/>
    </row>
    <row r="984" spans="1:10" ht="13.5" customHeight="1" x14ac:dyDescent="0.2">
      <c r="A984" s="92">
        <v>44122011</v>
      </c>
      <c r="B984" s="69" t="str">
        <f t="shared" ca="1" si="50"/>
        <v>Folders</v>
      </c>
      <c r="C984" s="81" t="s">
        <v>16989</v>
      </c>
      <c r="D984" s="81">
        <v>3</v>
      </c>
      <c r="E984" s="71">
        <v>330</v>
      </c>
      <c r="F984" s="70">
        <f t="shared" ca="1" si="51"/>
        <v>990</v>
      </c>
      <c r="G984" s="45"/>
      <c r="H984" s="45"/>
      <c r="I984" s="45"/>
      <c r="J984" s="45"/>
    </row>
    <row r="985" spans="1:10" ht="13.5" customHeight="1" x14ac:dyDescent="0.2">
      <c r="A985" s="92">
        <v>44122027</v>
      </c>
      <c r="B985" s="69" t="str">
        <f t="shared" ca="1" si="50"/>
        <v>Folders de archivo expandibles</v>
      </c>
      <c r="C985" s="81" t="s">
        <v>1450</v>
      </c>
      <c r="D985" s="81">
        <v>3</v>
      </c>
      <c r="E985" s="71">
        <v>500</v>
      </c>
      <c r="F985" s="70">
        <f t="shared" ca="1" si="51"/>
        <v>1500</v>
      </c>
      <c r="G985" s="45"/>
      <c r="H985" s="45"/>
      <c r="I985" s="45"/>
      <c r="J985" s="45"/>
    </row>
    <row r="986" spans="1:10" ht="13.5" customHeight="1" x14ac:dyDescent="0.2">
      <c r="A986" s="92">
        <v>14111507</v>
      </c>
      <c r="B986" s="69" t="str">
        <f t="shared" ca="1" si="50"/>
        <v>Papel para impresora o fotocopiadora</v>
      </c>
      <c r="C986" s="81" t="s">
        <v>8728</v>
      </c>
      <c r="D986" s="81">
        <v>25</v>
      </c>
      <c r="E986" s="71">
        <v>140</v>
      </c>
      <c r="F986" s="70">
        <f t="shared" ca="1" si="51"/>
        <v>3500</v>
      </c>
      <c r="G986" s="45"/>
      <c r="H986" s="45"/>
      <c r="I986" s="45"/>
      <c r="J986" s="45"/>
    </row>
    <row r="987" spans="1:10" ht="13.5" customHeight="1" x14ac:dyDescent="0.2">
      <c r="A987" s="92">
        <v>14111507</v>
      </c>
      <c r="B987" s="69" t="str">
        <f t="shared" ca="1" si="50"/>
        <v>Papel para impresora o fotocopiadora</v>
      </c>
      <c r="C987" s="81" t="s">
        <v>8728</v>
      </c>
      <c r="D987" s="81">
        <v>3</v>
      </c>
      <c r="E987" s="71">
        <v>300</v>
      </c>
      <c r="F987" s="70">
        <f t="shared" ca="1" si="51"/>
        <v>900</v>
      </c>
      <c r="G987" s="45"/>
      <c r="H987" s="45"/>
      <c r="I987" s="45"/>
      <c r="J987" s="45"/>
    </row>
    <row r="988" spans="1:10" ht="13.5" customHeight="1" x14ac:dyDescent="0.2">
      <c r="A988" s="92">
        <v>44122104</v>
      </c>
      <c r="B988" s="69" t="str">
        <f t="shared" ca="1" si="50"/>
        <v>Clips para papel</v>
      </c>
      <c r="C988" s="81" t="s">
        <v>16989</v>
      </c>
      <c r="D988" s="81">
        <v>2</v>
      </c>
      <c r="E988" s="71">
        <v>30</v>
      </c>
      <c r="F988" s="70">
        <f t="shared" ca="1" si="51"/>
        <v>60</v>
      </c>
      <c r="G988" s="45"/>
      <c r="H988" s="45"/>
      <c r="I988" s="45"/>
      <c r="J988" s="45"/>
    </row>
    <row r="989" spans="1:10" ht="13.5" customHeight="1" x14ac:dyDescent="0.2">
      <c r="A989" s="92">
        <v>44122104</v>
      </c>
      <c r="B989" s="69" t="str">
        <f t="shared" ca="1" si="50"/>
        <v>Clips para papel</v>
      </c>
      <c r="C989" s="81" t="s">
        <v>16989</v>
      </c>
      <c r="D989" s="81">
        <v>3</v>
      </c>
      <c r="E989" s="71">
        <v>10</v>
      </c>
      <c r="F989" s="70">
        <f t="shared" ca="1" si="51"/>
        <v>30</v>
      </c>
      <c r="G989" s="45"/>
      <c r="H989" s="45"/>
      <c r="I989" s="45"/>
      <c r="J989" s="45"/>
    </row>
    <row r="990" spans="1:10" ht="13.5" customHeight="1" x14ac:dyDescent="0.2">
      <c r="A990" s="92">
        <v>44122107</v>
      </c>
      <c r="B990" s="69" t="str">
        <f t="shared" ca="1" si="50"/>
        <v>Grapas</v>
      </c>
      <c r="C990" s="81" t="s">
        <v>16989</v>
      </c>
      <c r="D990" s="81">
        <v>6</v>
      </c>
      <c r="E990" s="71">
        <v>60</v>
      </c>
      <c r="F990" s="70">
        <f t="shared" ca="1" si="51"/>
        <v>360</v>
      </c>
      <c r="G990" s="45"/>
      <c r="H990" s="45"/>
      <c r="I990" s="45"/>
      <c r="J990" s="45"/>
    </row>
    <row r="991" spans="1:10" ht="13.5" customHeight="1" x14ac:dyDescent="0.2">
      <c r="A991" s="92">
        <v>44122118</v>
      </c>
      <c r="B991" s="69" t="str">
        <f t="shared" ca="1" si="50"/>
        <v>Sujetadores de pinza</v>
      </c>
      <c r="C991" s="81" t="s">
        <v>1450</v>
      </c>
      <c r="D991" s="81">
        <v>2</v>
      </c>
      <c r="E991" s="71">
        <v>105</v>
      </c>
      <c r="F991" s="70">
        <f t="shared" ca="1" si="51"/>
        <v>210</v>
      </c>
      <c r="G991" s="45"/>
      <c r="H991" s="45"/>
      <c r="I991" s="45"/>
      <c r="J991" s="45"/>
    </row>
    <row r="992" spans="1:10" ht="13.5" customHeight="1" x14ac:dyDescent="0.2">
      <c r="A992" s="92">
        <v>44122111</v>
      </c>
      <c r="B992" s="69" t="str">
        <f t="shared" ca="1" si="50"/>
        <v>Refuerzos para orificios</v>
      </c>
      <c r="C992" s="81" t="s">
        <v>1450</v>
      </c>
      <c r="D992" s="81">
        <v>2</v>
      </c>
      <c r="E992" s="71">
        <v>235</v>
      </c>
      <c r="F992" s="70">
        <f t="shared" ca="1" si="51"/>
        <v>470</v>
      </c>
      <c r="G992" s="45"/>
      <c r="H992" s="45"/>
      <c r="I992" s="45"/>
      <c r="J992" s="45"/>
    </row>
    <row r="993" spans="1:10" ht="13.5" customHeight="1" x14ac:dyDescent="0.2">
      <c r="A993" s="92">
        <v>14111530</v>
      </c>
      <c r="B993" s="69" t="str">
        <f t="shared" ca="1" si="50"/>
        <v>Papel de notas autoadhesivas</v>
      </c>
      <c r="C993" s="81" t="s">
        <v>1450</v>
      </c>
      <c r="D993" s="81">
        <v>10</v>
      </c>
      <c r="E993" s="71">
        <v>78</v>
      </c>
      <c r="F993" s="70">
        <f t="shared" ca="1" si="51"/>
        <v>780</v>
      </c>
      <c r="G993" s="45"/>
      <c r="H993" s="45"/>
      <c r="I993" s="45"/>
      <c r="J993" s="45"/>
    </row>
    <row r="994" spans="1:10" ht="13.5" customHeight="1" x14ac:dyDescent="0.2">
      <c r="A994" s="92">
        <v>14111526</v>
      </c>
      <c r="B994" s="69" t="str">
        <f t="shared" ca="1" si="50"/>
        <v>Papel libretas o libros de mensajes telefónicos</v>
      </c>
      <c r="C994" s="81" t="s">
        <v>1450</v>
      </c>
      <c r="D994" s="81">
        <v>12</v>
      </c>
      <c r="E994" s="71">
        <v>25</v>
      </c>
      <c r="F994" s="70">
        <f t="shared" ca="1" si="51"/>
        <v>300</v>
      </c>
      <c r="G994" s="45"/>
      <c r="H994" s="45"/>
      <c r="I994" s="45"/>
      <c r="J994" s="45"/>
    </row>
    <row r="995" spans="1:10" ht="13.5" customHeight="1" x14ac:dyDescent="0.2">
      <c r="A995" s="92">
        <v>14111526</v>
      </c>
      <c r="B995" s="69" t="str">
        <f t="shared" ca="1" si="50"/>
        <v>Papel libretas o libros de mensajes telefónicos</v>
      </c>
      <c r="C995" s="81" t="s">
        <v>1450</v>
      </c>
      <c r="D995" s="81">
        <v>12</v>
      </c>
      <c r="E995" s="71">
        <v>50</v>
      </c>
      <c r="F995" s="70">
        <f t="shared" ca="1" si="51"/>
        <v>600</v>
      </c>
      <c r="G995" s="45"/>
      <c r="H995" s="45"/>
      <c r="I995" s="45"/>
      <c r="J995" s="45"/>
    </row>
    <row r="996" spans="1:10" ht="13.5" customHeight="1" x14ac:dyDescent="0.2">
      <c r="A996" s="92">
        <v>14111530</v>
      </c>
      <c r="B996" s="69" t="str">
        <f t="shared" ca="1" si="50"/>
        <v>Papel de notas autoadhesivas</v>
      </c>
      <c r="C996" s="81" t="s">
        <v>1450</v>
      </c>
      <c r="D996" s="81">
        <v>3</v>
      </c>
      <c r="E996" s="71">
        <v>18</v>
      </c>
      <c r="F996" s="70">
        <f t="shared" ca="1" si="51"/>
        <v>54</v>
      </c>
      <c r="G996" s="45"/>
      <c r="H996" s="45"/>
      <c r="I996" s="45"/>
      <c r="J996" s="45"/>
    </row>
    <row r="997" spans="1:10" ht="13.5" customHeight="1" x14ac:dyDescent="0.2">
      <c r="A997" s="92">
        <v>14111530</v>
      </c>
      <c r="B997" s="69" t="str">
        <f t="shared" ca="1" si="50"/>
        <v>Papel de notas autoadhesivas</v>
      </c>
      <c r="C997" s="81" t="s">
        <v>1450</v>
      </c>
      <c r="D997" s="81">
        <v>3</v>
      </c>
      <c r="E997" s="71">
        <v>32</v>
      </c>
      <c r="F997" s="70">
        <f t="shared" ca="1" si="51"/>
        <v>96</v>
      </c>
      <c r="G997" s="45"/>
      <c r="H997" s="45"/>
      <c r="I997" s="45"/>
      <c r="J997" s="45"/>
    </row>
    <row r="998" spans="1:10" ht="13.5" customHeight="1" x14ac:dyDescent="0.2">
      <c r="A998" s="92">
        <v>31201517</v>
      </c>
      <c r="B998" s="69" t="str">
        <f t="shared" ca="1" si="50"/>
        <v>Cinta para empaquetar</v>
      </c>
      <c r="C998" s="81" t="s">
        <v>1450</v>
      </c>
      <c r="D998" s="81">
        <v>2</v>
      </c>
      <c r="E998" s="71">
        <v>66</v>
      </c>
      <c r="F998" s="70">
        <f t="shared" ca="1" si="51"/>
        <v>132</v>
      </c>
      <c r="G998" s="45"/>
      <c r="H998" s="45"/>
      <c r="I998" s="45"/>
      <c r="J998" s="45"/>
    </row>
    <row r="999" spans="1:10" ht="13.5" customHeight="1" x14ac:dyDescent="0.2">
      <c r="A999" s="92">
        <v>44122101</v>
      </c>
      <c r="B999" s="69" t="str">
        <f t="shared" ca="1" si="50"/>
        <v>Cauchos</v>
      </c>
      <c r="C999" s="81" t="s">
        <v>1450</v>
      </c>
      <c r="D999" s="81">
        <v>2</v>
      </c>
      <c r="E999" s="71">
        <v>50</v>
      </c>
      <c r="F999" s="70">
        <f t="shared" ca="1" si="51"/>
        <v>100</v>
      </c>
      <c r="G999" s="45"/>
      <c r="H999" s="45"/>
      <c r="I999" s="45"/>
      <c r="J999" s="45"/>
    </row>
    <row r="1000" spans="1:10" ht="13.5" customHeight="1" x14ac:dyDescent="0.2">
      <c r="A1000" s="92">
        <v>44122101</v>
      </c>
      <c r="B1000" s="69" t="str">
        <f t="shared" ca="1" si="50"/>
        <v>Cauchos</v>
      </c>
      <c r="C1000" s="81" t="s">
        <v>1450</v>
      </c>
      <c r="D1000" s="81">
        <v>2</v>
      </c>
      <c r="E1000" s="71">
        <v>30</v>
      </c>
      <c r="F1000" s="70">
        <f t="shared" ca="1" si="51"/>
        <v>60</v>
      </c>
      <c r="G1000" s="45"/>
      <c r="H1000" s="45"/>
      <c r="I1000" s="45"/>
      <c r="J1000" s="45"/>
    </row>
    <row r="1001" spans="1:10" ht="13.5" customHeight="1" x14ac:dyDescent="0.2">
      <c r="A1001" s="92">
        <v>44122107</v>
      </c>
      <c r="B1001" s="69" t="str">
        <f t="shared" ca="1" si="50"/>
        <v>Grapas</v>
      </c>
      <c r="C1001" s="81" t="s">
        <v>1450</v>
      </c>
      <c r="D1001" s="81">
        <v>6</v>
      </c>
      <c r="E1001" s="71">
        <v>60</v>
      </c>
      <c r="F1001" s="70">
        <f t="shared" ca="1" si="51"/>
        <v>360</v>
      </c>
      <c r="G1001" s="45"/>
      <c r="H1001" s="45"/>
      <c r="I1001" s="45"/>
      <c r="J1001" s="45"/>
    </row>
    <row r="1002" spans="1:10" ht="13.5" customHeight="1" x14ac:dyDescent="0.2">
      <c r="A1002" s="92">
        <v>14111525</v>
      </c>
      <c r="B1002" s="69" t="str">
        <f t="shared" ca="1" si="50"/>
        <v>Papel multipropósito</v>
      </c>
      <c r="C1002" s="81" t="s">
        <v>8728</v>
      </c>
      <c r="D1002" s="81">
        <v>1</v>
      </c>
      <c r="E1002" s="71">
        <v>550</v>
      </c>
      <c r="F1002" s="70">
        <f t="shared" ca="1" si="51"/>
        <v>550</v>
      </c>
      <c r="G1002" s="45"/>
      <c r="H1002" s="45"/>
      <c r="I1002" s="45"/>
      <c r="J1002" s="45"/>
    </row>
    <row r="1003" spans="1:10" ht="13.5" customHeight="1" x14ac:dyDescent="0.2">
      <c r="A1003" s="92">
        <v>14111525</v>
      </c>
      <c r="B1003" s="69" t="str">
        <f t="shared" ca="1" si="50"/>
        <v>Papel multipropósito</v>
      </c>
      <c r="C1003" s="81" t="s">
        <v>8728</v>
      </c>
      <c r="D1003" s="81">
        <v>1</v>
      </c>
      <c r="E1003" s="71">
        <v>675</v>
      </c>
      <c r="F1003" s="70">
        <f t="shared" ca="1" si="51"/>
        <v>675</v>
      </c>
      <c r="G1003" s="45"/>
      <c r="H1003" s="45"/>
      <c r="I1003" s="45"/>
      <c r="J1003" s="45"/>
    </row>
    <row r="1004" spans="1:10" ht="13.5" customHeight="1" x14ac:dyDescent="0.2">
      <c r="A1004" s="92">
        <v>44121506</v>
      </c>
      <c r="B1004" s="69" t="str">
        <f t="shared" ca="1" si="50"/>
        <v>Sobres estándar</v>
      </c>
      <c r="C1004" s="81" t="s">
        <v>16989</v>
      </c>
      <c r="D1004" s="81">
        <v>1</v>
      </c>
      <c r="E1004" s="71">
        <v>2400</v>
      </c>
      <c r="F1004" s="70">
        <f t="shared" ca="1" si="51"/>
        <v>2400</v>
      </c>
      <c r="G1004" s="45"/>
      <c r="H1004" s="45"/>
      <c r="I1004" s="45"/>
      <c r="J1004" s="45"/>
    </row>
    <row r="1005" spans="1:10" ht="13.5" customHeight="1" x14ac:dyDescent="0.2">
      <c r="A1005" s="92">
        <v>44122026</v>
      </c>
      <c r="B1005" s="69" t="str">
        <f t="shared" ca="1" si="50"/>
        <v>Garras para papel</v>
      </c>
      <c r="C1005" s="81" t="s">
        <v>1450</v>
      </c>
      <c r="D1005" s="81">
        <v>4</v>
      </c>
      <c r="E1005" s="71">
        <v>35</v>
      </c>
      <c r="F1005" s="70">
        <f t="shared" ca="1" si="51"/>
        <v>140</v>
      </c>
      <c r="G1005" s="45"/>
      <c r="H1005" s="45"/>
      <c r="I1005" s="45"/>
      <c r="J1005" s="45"/>
    </row>
    <row r="1006" spans="1:10" ht="13.5" customHeight="1" x14ac:dyDescent="0.2">
      <c r="A1006" s="92">
        <v>44121716</v>
      </c>
      <c r="B1006" s="69" t="str">
        <f t="shared" ca="1" si="50"/>
        <v>Resaltadores</v>
      </c>
      <c r="C1006" s="81" t="s">
        <v>1450</v>
      </c>
      <c r="D1006" s="81">
        <v>10</v>
      </c>
      <c r="E1006" s="71">
        <v>15</v>
      </c>
      <c r="F1006" s="70">
        <f t="shared" ca="1" si="51"/>
        <v>150</v>
      </c>
      <c r="G1006" s="45"/>
      <c r="H1006" s="45"/>
      <c r="I1006" s="45"/>
      <c r="J1006" s="45"/>
    </row>
    <row r="1007" spans="1:10" ht="13.5" customHeight="1" x14ac:dyDescent="0.2">
      <c r="A1007" s="92">
        <v>43201809</v>
      </c>
      <c r="B1007" s="69" t="str">
        <f t="shared" ca="1" si="50"/>
        <v>Disco compacto cd de lectura y escritura</v>
      </c>
      <c r="C1007" s="81" t="s">
        <v>1450</v>
      </c>
      <c r="D1007" s="81">
        <v>50</v>
      </c>
      <c r="E1007" s="71">
        <v>14</v>
      </c>
      <c r="F1007" s="70">
        <f t="shared" ca="1" si="51"/>
        <v>700</v>
      </c>
      <c r="G1007" s="45"/>
      <c r="H1007" s="45"/>
      <c r="I1007" s="45"/>
      <c r="J1007" s="45"/>
    </row>
    <row r="1008" spans="1:10" ht="13.5" customHeight="1" x14ac:dyDescent="0.2">
      <c r="A1008" s="92">
        <v>43202101</v>
      </c>
      <c r="B1008" s="69" t="str">
        <f t="shared" ca="1" si="50"/>
        <v>Estuches para discos compactos</v>
      </c>
      <c r="C1008" s="81" t="s">
        <v>1450</v>
      </c>
      <c r="D1008" s="81">
        <v>50</v>
      </c>
      <c r="E1008" s="71">
        <v>11.03</v>
      </c>
      <c r="F1008" s="70">
        <f t="shared" ca="1" si="51"/>
        <v>551.5</v>
      </c>
      <c r="G1008" s="45"/>
      <c r="H1008" s="45"/>
      <c r="I1008" s="45"/>
      <c r="J1008" s="45"/>
    </row>
    <row r="1009" spans="1:10" ht="13.5" customHeight="1" x14ac:dyDescent="0.2">
      <c r="A1009" s="92">
        <v>44121506</v>
      </c>
      <c r="B1009" s="69" t="str">
        <f t="shared" ca="1" si="50"/>
        <v>Sobres estándar</v>
      </c>
      <c r="C1009" s="81" t="s">
        <v>16989</v>
      </c>
      <c r="D1009" s="81">
        <v>1</v>
      </c>
      <c r="E1009" s="71">
        <v>2399.9499999999998</v>
      </c>
      <c r="F1009" s="70">
        <f t="shared" ca="1" si="51"/>
        <v>2399.9499999999998</v>
      </c>
      <c r="G1009" s="45"/>
      <c r="H1009" s="45"/>
      <c r="I1009" s="45"/>
      <c r="J1009" s="45"/>
    </row>
    <row r="1010" spans="1:10" ht="13.5" customHeight="1" x14ac:dyDescent="0.2">
      <c r="A1010" s="92">
        <v>44122011</v>
      </c>
      <c r="B1010" s="69" t="str">
        <f t="shared" ca="1" si="50"/>
        <v>Folders</v>
      </c>
      <c r="C1010" s="81" t="s">
        <v>16989</v>
      </c>
      <c r="D1010" s="81">
        <v>3</v>
      </c>
      <c r="E1010" s="71">
        <v>330</v>
      </c>
      <c r="F1010" s="70">
        <f t="shared" ca="1" si="51"/>
        <v>990</v>
      </c>
      <c r="G1010" s="45"/>
      <c r="H1010" s="45"/>
      <c r="I1010" s="45"/>
      <c r="J1010" s="45"/>
    </row>
    <row r="1011" spans="1:10" ht="14.1" customHeight="1" x14ac:dyDescent="0.2">
      <c r="A1011" s="45"/>
      <c r="B1011" s="45"/>
      <c r="C1011" s="45"/>
      <c r="D1011" s="45"/>
      <c r="E1011" s="73" t="s">
        <v>12552</v>
      </c>
      <c r="F1011" s="74">
        <f ca="1">SUM(Table333[MONTO TOTAL ESTIMADO])</f>
        <v>68097.95</v>
      </c>
      <c r="G1011" s="45"/>
      <c r="H1011" s="45" t="str">
        <f>C961</f>
        <v>Bienes</v>
      </c>
      <c r="I1011" s="45" t="str">
        <f>E961</f>
        <v>Sí</v>
      </c>
      <c r="J1011" s="45" t="str">
        <f>D961</f>
        <v>Compras por debajo del Umbral</v>
      </c>
    </row>
    <row r="1012" spans="1:10" ht="14.1" customHeight="1" thickBot="1" x14ac:dyDescent="0.3"/>
    <row r="1013" spans="1:10" ht="33.75" customHeight="1" thickBot="1" x14ac:dyDescent="0.25">
      <c r="A1013" s="64" t="s">
        <v>16383</v>
      </c>
      <c r="B1013" s="64" t="s">
        <v>161</v>
      </c>
      <c r="C1013" s="64" t="s">
        <v>11726</v>
      </c>
      <c r="D1013" s="64" t="s">
        <v>14380</v>
      </c>
      <c r="E1013" s="64" t="s">
        <v>10964</v>
      </c>
      <c r="F1013" s="64" t="s">
        <v>11097</v>
      </c>
      <c r="G1013" s="45"/>
      <c r="H1013" s="45"/>
      <c r="I1013" s="45"/>
      <c r="J1013" s="45"/>
    </row>
    <row r="1014" spans="1:10" ht="13.5" customHeight="1" thickBot="1" x14ac:dyDescent="0.25">
      <c r="A1014" s="66" t="s">
        <v>18849</v>
      </c>
      <c r="B1014" s="91" t="s">
        <v>18850</v>
      </c>
      <c r="C1014" s="66" t="s">
        <v>17798</v>
      </c>
      <c r="D1014" s="66" t="s">
        <v>10173</v>
      </c>
      <c r="E1014" s="66" t="s">
        <v>8857</v>
      </c>
      <c r="F1014" s="66"/>
      <c r="G1014" s="45"/>
      <c r="H1014" s="45"/>
      <c r="I1014" s="45"/>
      <c r="J1014" s="45"/>
    </row>
    <row r="1015" spans="1:10" ht="14.1" customHeight="1" thickBot="1" x14ac:dyDescent="0.25">
      <c r="A1015" s="119" t="s">
        <v>14830</v>
      </c>
      <c r="B1015" s="67" t="s">
        <v>8531</v>
      </c>
      <c r="C1015" s="76">
        <v>44470</v>
      </c>
      <c r="D1015" s="119" t="s">
        <v>9388</v>
      </c>
      <c r="E1015" s="67" t="s">
        <v>13095</v>
      </c>
      <c r="F1015" s="66" t="s">
        <v>3082</v>
      </c>
      <c r="G1015" s="45"/>
      <c r="H1015" s="45"/>
      <c r="I1015" s="45"/>
      <c r="J1015" s="45"/>
    </row>
    <row r="1016" spans="1:10" ht="14.1" customHeight="1" thickBot="1" x14ac:dyDescent="0.25">
      <c r="A1016" s="120"/>
      <c r="B1016" s="67" t="s">
        <v>1787</v>
      </c>
      <c r="C1016" s="97">
        <f>IF(C1015="","",IF(AND(MONTH(C1015)&gt;=1,MONTH(C1015)&lt;=3),1,IF(AND(MONTH(C1015)&gt;=4,MONTH(C1015)&lt;=6),2,IF(AND(MONTH(C1015)&gt;=7,MONTH(C1015)&lt;=9),3,4))))</f>
        <v>4</v>
      </c>
      <c r="D1016" s="120"/>
      <c r="E1016" s="67" t="s">
        <v>2419</v>
      </c>
      <c r="F1016" s="66" t="s">
        <v>14451</v>
      </c>
      <c r="G1016" s="45"/>
      <c r="H1016" s="45"/>
      <c r="I1016" s="45"/>
      <c r="J1016" s="45"/>
    </row>
    <row r="1017" spans="1:10" ht="14.1" customHeight="1" thickBot="1" x14ac:dyDescent="0.25">
      <c r="A1017" s="120"/>
      <c r="B1017" s="67" t="s">
        <v>12944</v>
      </c>
      <c r="C1017" s="76">
        <v>44561</v>
      </c>
      <c r="D1017" s="120"/>
      <c r="E1017" s="67" t="s">
        <v>3075</v>
      </c>
      <c r="F1017" s="66" t="s">
        <v>4623</v>
      </c>
      <c r="G1017" s="45"/>
      <c r="H1017" s="45"/>
      <c r="I1017" s="45"/>
      <c r="J1017" s="45"/>
    </row>
    <row r="1018" spans="1:10" ht="14.1" customHeight="1" thickBot="1" x14ac:dyDescent="0.25">
      <c r="A1018" s="120"/>
      <c r="B1018" s="67" t="s">
        <v>1787</v>
      </c>
      <c r="C1018" s="97">
        <f>IF(C1017="","",IF(AND(MONTH(C1017)&gt;=1,MONTH(C1017)&lt;=3),1,IF(AND(MONTH(C1017)&gt;=4,MONTH(C1017)&lt;=6),2,IF(AND(MONTH(C1017)&gt;=7,MONTH(C1017)&lt;=9),3,4))))</f>
        <v>4</v>
      </c>
      <c r="D1018" s="120"/>
      <c r="E1018" s="67" t="s">
        <v>13194</v>
      </c>
      <c r="F1018" s="66" t="s">
        <v>4623</v>
      </c>
      <c r="G1018" s="45"/>
      <c r="H1018" s="45"/>
      <c r="I1018" s="45"/>
      <c r="J1018" s="45"/>
    </row>
    <row r="1019" spans="1:10" ht="14.1" customHeight="1" thickBot="1" x14ac:dyDescent="0.25">
      <c r="A1019" s="45"/>
      <c r="B1019" s="45"/>
      <c r="C1019" s="45"/>
      <c r="D1019" s="45"/>
      <c r="E1019" s="45"/>
      <c r="F1019" s="45"/>
      <c r="G1019" s="45"/>
      <c r="H1019" s="45"/>
      <c r="I1019" s="45"/>
      <c r="J1019" s="45"/>
    </row>
    <row r="1020" spans="1:10" ht="14.1" customHeight="1" thickBot="1" x14ac:dyDescent="0.25">
      <c r="A1020" s="72" t="s">
        <v>15736</v>
      </c>
      <c r="B1020" s="72" t="s">
        <v>16147</v>
      </c>
      <c r="C1020" s="72" t="s">
        <v>15642</v>
      </c>
      <c r="D1020" s="72" t="s">
        <v>15252</v>
      </c>
      <c r="E1020" s="72" t="s">
        <v>6935</v>
      </c>
      <c r="F1020" s="72" t="s">
        <v>15281</v>
      </c>
      <c r="G1020" s="45"/>
      <c r="H1020" s="45"/>
      <c r="I1020" s="45"/>
      <c r="J1020" s="45"/>
    </row>
    <row r="1021" spans="1:10" ht="13.5" customHeight="1" x14ac:dyDescent="0.2">
      <c r="A1021" s="92">
        <v>44103103</v>
      </c>
      <c r="B1021" s="69" t="str">
        <f t="shared" ref="B1021:B1063" ca="1" si="52">IFERROR(INDEX(UNSPSCDes,MATCH(INDIRECT(ADDRESS(ROW(),COLUMN()-1,4)),UNSPSCCode,0)),"")</f>
        <v>Tóner para impresoras o fax</v>
      </c>
      <c r="C1021" s="81" t="s">
        <v>1450</v>
      </c>
      <c r="D1021" s="81">
        <v>1</v>
      </c>
      <c r="E1021" s="71">
        <v>3000</v>
      </c>
      <c r="F1021" s="70">
        <f t="shared" ref="F1021:F1063" ca="1" si="53">INDIRECT(ADDRESS(ROW(),COLUMN()-2,4))*INDIRECT(ADDRESS(ROW(),COLUMN()-1,4))</f>
        <v>3000</v>
      </c>
      <c r="G1021" s="45"/>
      <c r="H1021" s="45"/>
      <c r="I1021" s="45"/>
      <c r="J1021" s="45"/>
    </row>
    <row r="1022" spans="1:10" ht="13.5" customHeight="1" x14ac:dyDescent="0.2">
      <c r="A1022" s="92">
        <v>44103103</v>
      </c>
      <c r="B1022" s="69" t="str">
        <f t="shared" ca="1" si="52"/>
        <v>Tóner para impresoras o fax</v>
      </c>
      <c r="C1022" s="81" t="s">
        <v>1450</v>
      </c>
      <c r="D1022" s="81">
        <v>1</v>
      </c>
      <c r="E1022" s="71">
        <v>3500</v>
      </c>
      <c r="F1022" s="70">
        <f t="shared" ca="1" si="53"/>
        <v>3500</v>
      </c>
      <c r="G1022" s="45"/>
      <c r="H1022" s="45"/>
      <c r="I1022" s="45"/>
      <c r="J1022" s="45"/>
    </row>
    <row r="1023" spans="1:10" ht="13.5" customHeight="1" x14ac:dyDescent="0.2">
      <c r="A1023" s="92">
        <v>44103103</v>
      </c>
      <c r="B1023" s="69" t="str">
        <f t="shared" ca="1" si="52"/>
        <v>Tóner para impresoras o fax</v>
      </c>
      <c r="C1023" s="81" t="s">
        <v>1450</v>
      </c>
      <c r="D1023" s="81">
        <v>1</v>
      </c>
      <c r="E1023" s="71">
        <v>2500</v>
      </c>
      <c r="F1023" s="70">
        <f t="shared" ca="1" si="53"/>
        <v>2500</v>
      </c>
      <c r="G1023" s="45"/>
      <c r="H1023" s="45"/>
      <c r="I1023" s="45"/>
      <c r="J1023" s="45"/>
    </row>
    <row r="1024" spans="1:10" ht="13.5" customHeight="1" x14ac:dyDescent="0.2">
      <c r="A1024" s="92">
        <v>44103103</v>
      </c>
      <c r="B1024" s="69" t="str">
        <f t="shared" ca="1" si="52"/>
        <v>Tóner para impresoras o fax</v>
      </c>
      <c r="C1024" s="81" t="s">
        <v>1450</v>
      </c>
      <c r="D1024" s="81">
        <v>1</v>
      </c>
      <c r="E1024" s="71">
        <v>2500</v>
      </c>
      <c r="F1024" s="70">
        <f t="shared" ca="1" si="53"/>
        <v>2500</v>
      </c>
      <c r="G1024" s="45"/>
      <c r="H1024" s="45"/>
      <c r="I1024" s="45"/>
      <c r="J1024" s="45"/>
    </row>
    <row r="1025" spans="1:10" ht="13.5" customHeight="1" x14ac:dyDescent="0.2">
      <c r="A1025" s="92">
        <v>44103103</v>
      </c>
      <c r="B1025" s="69" t="str">
        <f t="shared" ca="1" si="52"/>
        <v>Tóner para impresoras o fax</v>
      </c>
      <c r="C1025" s="81" t="s">
        <v>1450</v>
      </c>
      <c r="D1025" s="81">
        <v>1</v>
      </c>
      <c r="E1025" s="71">
        <v>2500</v>
      </c>
      <c r="F1025" s="70">
        <f t="shared" ca="1" si="53"/>
        <v>2500</v>
      </c>
      <c r="G1025" s="45"/>
      <c r="H1025" s="45"/>
      <c r="I1025" s="45"/>
      <c r="J1025" s="45"/>
    </row>
    <row r="1026" spans="1:10" ht="13.5" customHeight="1" x14ac:dyDescent="0.2">
      <c r="A1026" s="92">
        <v>44103103</v>
      </c>
      <c r="B1026" s="69" t="str">
        <f t="shared" ca="1" si="52"/>
        <v>Tóner para impresoras o fax</v>
      </c>
      <c r="C1026" s="81" t="s">
        <v>1450</v>
      </c>
      <c r="D1026" s="81">
        <v>1</v>
      </c>
      <c r="E1026" s="71">
        <v>2500</v>
      </c>
      <c r="F1026" s="70">
        <f t="shared" ca="1" si="53"/>
        <v>2500</v>
      </c>
      <c r="G1026" s="45"/>
      <c r="H1026" s="45"/>
      <c r="I1026" s="45"/>
      <c r="J1026" s="45"/>
    </row>
    <row r="1027" spans="1:10" ht="13.5" customHeight="1" x14ac:dyDescent="0.2">
      <c r="A1027" s="92">
        <v>44103103</v>
      </c>
      <c r="B1027" s="69" t="str">
        <f t="shared" ca="1" si="52"/>
        <v>Tóner para impresoras o fax</v>
      </c>
      <c r="C1027" s="81" t="s">
        <v>1450</v>
      </c>
      <c r="D1027" s="81">
        <v>1</v>
      </c>
      <c r="E1027" s="71">
        <v>2500</v>
      </c>
      <c r="F1027" s="70">
        <f t="shared" ca="1" si="53"/>
        <v>2500</v>
      </c>
      <c r="G1027" s="45"/>
      <c r="H1027" s="45"/>
      <c r="I1027" s="45"/>
      <c r="J1027" s="45"/>
    </row>
    <row r="1028" spans="1:10" ht="13.5" customHeight="1" x14ac:dyDescent="0.2">
      <c r="A1028" s="92">
        <v>44103103</v>
      </c>
      <c r="B1028" s="69" t="str">
        <f t="shared" ca="1" si="52"/>
        <v>Tóner para impresoras o fax</v>
      </c>
      <c r="C1028" s="81" t="s">
        <v>1450</v>
      </c>
      <c r="D1028" s="81">
        <v>1</v>
      </c>
      <c r="E1028" s="71">
        <v>2700</v>
      </c>
      <c r="F1028" s="70">
        <f t="shared" ca="1" si="53"/>
        <v>2700</v>
      </c>
      <c r="G1028" s="45"/>
      <c r="H1028" s="45"/>
      <c r="I1028" s="45"/>
      <c r="J1028" s="45"/>
    </row>
    <row r="1029" spans="1:10" ht="13.5" customHeight="1" x14ac:dyDescent="0.2">
      <c r="A1029" s="92">
        <v>44103103</v>
      </c>
      <c r="B1029" s="69" t="str">
        <f t="shared" ca="1" si="52"/>
        <v>Tóner para impresoras o fax</v>
      </c>
      <c r="C1029" s="81" t="s">
        <v>1450</v>
      </c>
      <c r="D1029" s="81">
        <v>1</v>
      </c>
      <c r="E1029" s="71">
        <v>2800</v>
      </c>
      <c r="F1029" s="70">
        <f t="shared" ca="1" si="53"/>
        <v>2800</v>
      </c>
      <c r="G1029" s="45"/>
      <c r="H1029" s="45"/>
      <c r="I1029" s="45"/>
      <c r="J1029" s="45"/>
    </row>
    <row r="1030" spans="1:10" ht="13.5" customHeight="1" x14ac:dyDescent="0.2">
      <c r="A1030" s="92">
        <v>44121506</v>
      </c>
      <c r="B1030" s="69" t="str">
        <f t="shared" ca="1" si="52"/>
        <v>Sobres estándar</v>
      </c>
      <c r="C1030" s="81" t="s">
        <v>16989</v>
      </c>
      <c r="D1030" s="81">
        <v>2</v>
      </c>
      <c r="E1030" s="71">
        <v>334.75</v>
      </c>
      <c r="F1030" s="70">
        <f t="shared" ca="1" si="53"/>
        <v>669.5</v>
      </c>
      <c r="G1030" s="45"/>
      <c r="H1030" s="45"/>
      <c r="I1030" s="45"/>
      <c r="J1030" s="45"/>
    </row>
    <row r="1031" spans="1:10" ht="13.5" customHeight="1" x14ac:dyDescent="0.2">
      <c r="A1031" s="92">
        <v>44121615</v>
      </c>
      <c r="B1031" s="69" t="str">
        <f t="shared" ca="1" si="52"/>
        <v>Grapadoras</v>
      </c>
      <c r="C1031" s="81" t="s">
        <v>1450</v>
      </c>
      <c r="D1031" s="81">
        <v>2</v>
      </c>
      <c r="E1031" s="71">
        <v>215</v>
      </c>
      <c r="F1031" s="70">
        <f t="shared" ca="1" si="53"/>
        <v>430</v>
      </c>
      <c r="G1031" s="45"/>
      <c r="H1031" s="45"/>
      <c r="I1031" s="45"/>
      <c r="J1031" s="45"/>
    </row>
    <row r="1032" spans="1:10" ht="13.5" customHeight="1" x14ac:dyDescent="0.2">
      <c r="A1032" s="92">
        <v>44121701</v>
      </c>
      <c r="B1032" s="69" t="str">
        <f t="shared" ca="1" si="52"/>
        <v>Bolígrafos</v>
      </c>
      <c r="C1032" s="81" t="s">
        <v>16989</v>
      </c>
      <c r="D1032" s="81">
        <v>1</v>
      </c>
      <c r="E1032" s="71">
        <v>110</v>
      </c>
      <c r="F1032" s="70">
        <f t="shared" ca="1" si="53"/>
        <v>110</v>
      </c>
      <c r="G1032" s="45"/>
      <c r="H1032" s="45"/>
      <c r="I1032" s="45"/>
      <c r="J1032" s="45"/>
    </row>
    <row r="1033" spans="1:10" ht="13.5" customHeight="1" x14ac:dyDescent="0.2">
      <c r="A1033" s="92">
        <v>44121701</v>
      </c>
      <c r="B1033" s="69" t="str">
        <f t="shared" ca="1" si="52"/>
        <v>Bolígrafos</v>
      </c>
      <c r="C1033" s="81" t="s">
        <v>16989</v>
      </c>
      <c r="D1033" s="81">
        <v>1</v>
      </c>
      <c r="E1033" s="71">
        <v>110</v>
      </c>
      <c r="F1033" s="70">
        <f t="shared" ca="1" si="53"/>
        <v>110</v>
      </c>
      <c r="G1033" s="45"/>
      <c r="H1033" s="45"/>
      <c r="I1033" s="45"/>
      <c r="J1033" s="45"/>
    </row>
    <row r="1034" spans="1:10" ht="13.5" customHeight="1" x14ac:dyDescent="0.2">
      <c r="A1034" s="92">
        <v>44121701</v>
      </c>
      <c r="B1034" s="69" t="str">
        <f t="shared" ca="1" si="52"/>
        <v>Bolígrafos</v>
      </c>
      <c r="C1034" s="81" t="s">
        <v>16989</v>
      </c>
      <c r="D1034" s="81">
        <v>3</v>
      </c>
      <c r="E1034" s="71">
        <v>410</v>
      </c>
      <c r="F1034" s="70">
        <f t="shared" ca="1" si="53"/>
        <v>1230</v>
      </c>
      <c r="G1034" s="45"/>
      <c r="H1034" s="45"/>
      <c r="I1034" s="45"/>
      <c r="J1034" s="45"/>
    </row>
    <row r="1035" spans="1:10" ht="13.5" customHeight="1" x14ac:dyDescent="0.2">
      <c r="A1035" s="92">
        <v>44121701</v>
      </c>
      <c r="B1035" s="69" t="str">
        <f t="shared" ca="1" si="52"/>
        <v>Bolígrafos</v>
      </c>
      <c r="C1035" s="81" t="s">
        <v>16989</v>
      </c>
      <c r="D1035" s="81">
        <v>3</v>
      </c>
      <c r="E1035" s="71">
        <v>420</v>
      </c>
      <c r="F1035" s="70">
        <f t="shared" ca="1" si="53"/>
        <v>1260</v>
      </c>
      <c r="G1035" s="45"/>
      <c r="H1035" s="45"/>
      <c r="I1035" s="45"/>
      <c r="J1035" s="45"/>
    </row>
    <row r="1036" spans="1:10" ht="13.5" customHeight="1" x14ac:dyDescent="0.2">
      <c r="A1036" s="92">
        <v>44121706</v>
      </c>
      <c r="B1036" s="69" t="str">
        <f t="shared" ca="1" si="52"/>
        <v>Lápices de madera</v>
      </c>
      <c r="C1036" s="81" t="s">
        <v>16989</v>
      </c>
      <c r="D1036" s="81">
        <v>2</v>
      </c>
      <c r="E1036" s="71">
        <v>115</v>
      </c>
      <c r="F1036" s="70">
        <f t="shared" ca="1" si="53"/>
        <v>230</v>
      </c>
      <c r="G1036" s="45"/>
      <c r="H1036" s="45"/>
      <c r="I1036" s="45"/>
      <c r="J1036" s="45"/>
    </row>
    <row r="1037" spans="1:10" ht="13.5" customHeight="1" x14ac:dyDescent="0.2">
      <c r="A1037" s="92">
        <v>44122011</v>
      </c>
      <c r="B1037" s="69" t="str">
        <f t="shared" ca="1" si="52"/>
        <v>Folders</v>
      </c>
      <c r="C1037" s="81" t="s">
        <v>16989</v>
      </c>
      <c r="D1037" s="81">
        <v>3</v>
      </c>
      <c r="E1037" s="71">
        <v>330</v>
      </c>
      <c r="F1037" s="70">
        <f t="shared" ca="1" si="53"/>
        <v>990</v>
      </c>
      <c r="G1037" s="45"/>
      <c r="H1037" s="45"/>
      <c r="I1037" s="45"/>
      <c r="J1037" s="45"/>
    </row>
    <row r="1038" spans="1:10" ht="13.5" customHeight="1" x14ac:dyDescent="0.2">
      <c r="A1038" s="92">
        <v>44122027</v>
      </c>
      <c r="B1038" s="69" t="str">
        <f t="shared" ca="1" si="52"/>
        <v>Folders de archivo expandibles</v>
      </c>
      <c r="C1038" s="81" t="s">
        <v>1450</v>
      </c>
      <c r="D1038" s="81">
        <v>3</v>
      </c>
      <c r="E1038" s="71">
        <v>500</v>
      </c>
      <c r="F1038" s="70">
        <f t="shared" ca="1" si="53"/>
        <v>1500</v>
      </c>
      <c r="G1038" s="45"/>
      <c r="H1038" s="45"/>
      <c r="I1038" s="45"/>
      <c r="J1038" s="45"/>
    </row>
    <row r="1039" spans="1:10" ht="13.5" customHeight="1" x14ac:dyDescent="0.2">
      <c r="A1039" s="92">
        <v>14111507</v>
      </c>
      <c r="B1039" s="69" t="str">
        <f t="shared" ca="1" si="52"/>
        <v>Papel para impresora o fotocopiadora</v>
      </c>
      <c r="C1039" s="81" t="s">
        <v>8728</v>
      </c>
      <c r="D1039" s="81">
        <v>25</v>
      </c>
      <c r="E1039" s="71">
        <v>140</v>
      </c>
      <c r="F1039" s="70">
        <f t="shared" ca="1" si="53"/>
        <v>3500</v>
      </c>
      <c r="G1039" s="45"/>
      <c r="H1039" s="45"/>
      <c r="I1039" s="45"/>
      <c r="J1039" s="45"/>
    </row>
    <row r="1040" spans="1:10" ht="13.5" customHeight="1" x14ac:dyDescent="0.2">
      <c r="A1040" s="92">
        <v>14111507</v>
      </c>
      <c r="B1040" s="69" t="str">
        <f t="shared" ca="1" si="52"/>
        <v>Papel para impresora o fotocopiadora</v>
      </c>
      <c r="C1040" s="81" t="s">
        <v>8728</v>
      </c>
      <c r="D1040" s="81">
        <v>3</v>
      </c>
      <c r="E1040" s="71">
        <v>300</v>
      </c>
      <c r="F1040" s="70">
        <f t="shared" ca="1" si="53"/>
        <v>900</v>
      </c>
      <c r="G1040" s="45"/>
      <c r="H1040" s="45"/>
      <c r="I1040" s="45"/>
      <c r="J1040" s="45"/>
    </row>
    <row r="1041" spans="1:10" ht="13.5" customHeight="1" x14ac:dyDescent="0.2">
      <c r="A1041" s="92">
        <v>44122104</v>
      </c>
      <c r="B1041" s="69" t="str">
        <f t="shared" ca="1" si="52"/>
        <v>Clips para papel</v>
      </c>
      <c r="C1041" s="81" t="s">
        <v>16989</v>
      </c>
      <c r="D1041" s="81">
        <v>2</v>
      </c>
      <c r="E1041" s="71">
        <v>30</v>
      </c>
      <c r="F1041" s="70">
        <f t="shared" ca="1" si="53"/>
        <v>60</v>
      </c>
      <c r="G1041" s="45"/>
      <c r="H1041" s="45"/>
      <c r="I1041" s="45"/>
      <c r="J1041" s="45"/>
    </row>
    <row r="1042" spans="1:10" ht="13.5" customHeight="1" x14ac:dyDescent="0.2">
      <c r="A1042" s="92">
        <v>44122104</v>
      </c>
      <c r="B1042" s="69" t="str">
        <f t="shared" ca="1" si="52"/>
        <v>Clips para papel</v>
      </c>
      <c r="C1042" s="81" t="s">
        <v>16989</v>
      </c>
      <c r="D1042" s="81">
        <v>3</v>
      </c>
      <c r="E1042" s="71">
        <v>10</v>
      </c>
      <c r="F1042" s="70">
        <f t="shared" ca="1" si="53"/>
        <v>30</v>
      </c>
      <c r="G1042" s="45"/>
      <c r="H1042" s="45"/>
      <c r="I1042" s="45"/>
      <c r="J1042" s="45"/>
    </row>
    <row r="1043" spans="1:10" ht="13.5" customHeight="1" x14ac:dyDescent="0.2">
      <c r="A1043" s="92">
        <v>44122107</v>
      </c>
      <c r="B1043" s="69" t="str">
        <f t="shared" ca="1" si="52"/>
        <v>Grapas</v>
      </c>
      <c r="C1043" s="81" t="s">
        <v>16989</v>
      </c>
      <c r="D1043" s="81">
        <v>7</v>
      </c>
      <c r="E1043" s="71">
        <v>60</v>
      </c>
      <c r="F1043" s="70">
        <f t="shared" ca="1" si="53"/>
        <v>420</v>
      </c>
      <c r="G1043" s="45"/>
      <c r="H1043" s="45"/>
      <c r="I1043" s="45"/>
      <c r="J1043" s="45"/>
    </row>
    <row r="1044" spans="1:10" ht="13.5" customHeight="1" x14ac:dyDescent="0.2">
      <c r="A1044" s="92">
        <v>44122118</v>
      </c>
      <c r="B1044" s="69" t="str">
        <f t="shared" ca="1" si="52"/>
        <v>Sujetadores de pinza</v>
      </c>
      <c r="C1044" s="81" t="s">
        <v>1450</v>
      </c>
      <c r="D1044" s="81">
        <v>2</v>
      </c>
      <c r="E1044" s="71">
        <v>105</v>
      </c>
      <c r="F1044" s="70">
        <f t="shared" ca="1" si="53"/>
        <v>210</v>
      </c>
      <c r="G1044" s="45"/>
      <c r="H1044" s="45"/>
      <c r="I1044" s="45"/>
      <c r="J1044" s="45"/>
    </row>
    <row r="1045" spans="1:10" ht="13.5" customHeight="1" x14ac:dyDescent="0.2">
      <c r="A1045" s="92">
        <v>44122111</v>
      </c>
      <c r="B1045" s="69" t="str">
        <f t="shared" ca="1" si="52"/>
        <v>Refuerzos para orificios</v>
      </c>
      <c r="C1045" s="81" t="s">
        <v>1450</v>
      </c>
      <c r="D1045" s="81">
        <v>1</v>
      </c>
      <c r="E1045" s="71">
        <v>235</v>
      </c>
      <c r="F1045" s="70">
        <f t="shared" ca="1" si="53"/>
        <v>235</v>
      </c>
      <c r="G1045" s="45"/>
      <c r="H1045" s="45"/>
      <c r="I1045" s="45"/>
      <c r="J1045" s="45"/>
    </row>
    <row r="1046" spans="1:10" ht="13.5" customHeight="1" x14ac:dyDescent="0.2">
      <c r="A1046" s="92">
        <v>14111530</v>
      </c>
      <c r="B1046" s="69" t="str">
        <f t="shared" ca="1" si="52"/>
        <v>Papel de notas autoadhesivas</v>
      </c>
      <c r="C1046" s="81" t="s">
        <v>1450</v>
      </c>
      <c r="D1046" s="81">
        <v>10</v>
      </c>
      <c r="E1046" s="71">
        <v>78</v>
      </c>
      <c r="F1046" s="70">
        <f t="shared" ca="1" si="53"/>
        <v>780</v>
      </c>
      <c r="G1046" s="45"/>
      <c r="H1046" s="45"/>
      <c r="I1046" s="45"/>
      <c r="J1046" s="45"/>
    </row>
    <row r="1047" spans="1:10" ht="13.5" customHeight="1" x14ac:dyDescent="0.2">
      <c r="A1047" s="92">
        <v>14111526</v>
      </c>
      <c r="B1047" s="69" t="str">
        <f t="shared" ca="1" si="52"/>
        <v>Papel libretas o libros de mensajes telefónicos</v>
      </c>
      <c r="C1047" s="81" t="s">
        <v>1450</v>
      </c>
      <c r="D1047" s="81">
        <v>12</v>
      </c>
      <c r="E1047" s="71">
        <v>25</v>
      </c>
      <c r="F1047" s="70">
        <f t="shared" ca="1" si="53"/>
        <v>300</v>
      </c>
      <c r="G1047" s="45"/>
      <c r="H1047" s="45"/>
      <c r="I1047" s="45"/>
      <c r="J1047" s="45"/>
    </row>
    <row r="1048" spans="1:10" ht="13.5" customHeight="1" x14ac:dyDescent="0.2">
      <c r="A1048" s="92">
        <v>14111526</v>
      </c>
      <c r="B1048" s="69" t="str">
        <f t="shared" ca="1" si="52"/>
        <v>Papel libretas o libros de mensajes telefónicos</v>
      </c>
      <c r="C1048" s="81" t="s">
        <v>1450</v>
      </c>
      <c r="D1048" s="81">
        <v>12</v>
      </c>
      <c r="E1048" s="71">
        <v>50</v>
      </c>
      <c r="F1048" s="70">
        <f t="shared" ca="1" si="53"/>
        <v>600</v>
      </c>
      <c r="G1048" s="45"/>
      <c r="H1048" s="45"/>
      <c r="I1048" s="45"/>
      <c r="J1048" s="45"/>
    </row>
    <row r="1049" spans="1:10" ht="13.5" customHeight="1" x14ac:dyDescent="0.2">
      <c r="A1049" s="92">
        <v>14111530</v>
      </c>
      <c r="B1049" s="69" t="str">
        <f t="shared" ca="1" si="52"/>
        <v>Papel de notas autoadhesivas</v>
      </c>
      <c r="C1049" s="81" t="s">
        <v>1450</v>
      </c>
      <c r="D1049" s="81">
        <v>3</v>
      </c>
      <c r="E1049" s="71">
        <v>18</v>
      </c>
      <c r="F1049" s="70">
        <f t="shared" ca="1" si="53"/>
        <v>54</v>
      </c>
      <c r="G1049" s="45"/>
      <c r="H1049" s="45"/>
      <c r="I1049" s="45"/>
      <c r="J1049" s="45"/>
    </row>
    <row r="1050" spans="1:10" ht="13.5" customHeight="1" x14ac:dyDescent="0.2">
      <c r="A1050" s="92">
        <v>14111530</v>
      </c>
      <c r="B1050" s="69" t="str">
        <f t="shared" ca="1" si="52"/>
        <v>Papel de notas autoadhesivas</v>
      </c>
      <c r="C1050" s="81" t="s">
        <v>1450</v>
      </c>
      <c r="D1050" s="81">
        <v>3</v>
      </c>
      <c r="E1050" s="71">
        <v>32</v>
      </c>
      <c r="F1050" s="70">
        <f t="shared" ca="1" si="53"/>
        <v>96</v>
      </c>
      <c r="G1050" s="45"/>
      <c r="H1050" s="45"/>
      <c r="I1050" s="45"/>
      <c r="J1050" s="45"/>
    </row>
    <row r="1051" spans="1:10" ht="13.5" customHeight="1" x14ac:dyDescent="0.2">
      <c r="A1051" s="92">
        <v>31201517</v>
      </c>
      <c r="B1051" s="69" t="str">
        <f t="shared" ca="1" si="52"/>
        <v>Cinta para empaquetar</v>
      </c>
      <c r="C1051" s="81" t="s">
        <v>1450</v>
      </c>
      <c r="D1051" s="81">
        <v>2</v>
      </c>
      <c r="E1051" s="71">
        <v>66</v>
      </c>
      <c r="F1051" s="70">
        <f t="shared" ca="1" si="53"/>
        <v>132</v>
      </c>
      <c r="G1051" s="45"/>
      <c r="H1051" s="45"/>
      <c r="I1051" s="45"/>
      <c r="J1051" s="45"/>
    </row>
    <row r="1052" spans="1:10" ht="13.5" customHeight="1" x14ac:dyDescent="0.2">
      <c r="A1052" s="92">
        <v>44122101</v>
      </c>
      <c r="B1052" s="69" t="str">
        <f t="shared" ca="1" si="52"/>
        <v>Cauchos</v>
      </c>
      <c r="C1052" s="81" t="s">
        <v>1450</v>
      </c>
      <c r="D1052" s="81">
        <v>2</v>
      </c>
      <c r="E1052" s="71">
        <v>50</v>
      </c>
      <c r="F1052" s="70">
        <f t="shared" ca="1" si="53"/>
        <v>100</v>
      </c>
      <c r="G1052" s="45"/>
      <c r="H1052" s="45"/>
      <c r="I1052" s="45"/>
      <c r="J1052" s="45"/>
    </row>
    <row r="1053" spans="1:10" ht="13.5" customHeight="1" x14ac:dyDescent="0.2">
      <c r="A1053" s="92">
        <v>44122101</v>
      </c>
      <c r="B1053" s="69" t="str">
        <f t="shared" ca="1" si="52"/>
        <v>Cauchos</v>
      </c>
      <c r="C1053" s="81" t="s">
        <v>1450</v>
      </c>
      <c r="D1053" s="81">
        <v>2</v>
      </c>
      <c r="E1053" s="71">
        <v>30</v>
      </c>
      <c r="F1053" s="70">
        <f t="shared" ca="1" si="53"/>
        <v>60</v>
      </c>
      <c r="G1053" s="45"/>
      <c r="H1053" s="45"/>
      <c r="I1053" s="45"/>
      <c r="J1053" s="45"/>
    </row>
    <row r="1054" spans="1:10" ht="13.5" customHeight="1" x14ac:dyDescent="0.2">
      <c r="A1054" s="92">
        <v>44122107</v>
      </c>
      <c r="B1054" s="69" t="str">
        <f t="shared" ca="1" si="52"/>
        <v>Grapas</v>
      </c>
      <c r="C1054" s="81" t="s">
        <v>1450</v>
      </c>
      <c r="D1054" s="81">
        <v>6</v>
      </c>
      <c r="E1054" s="71">
        <v>60</v>
      </c>
      <c r="F1054" s="70">
        <f t="shared" ca="1" si="53"/>
        <v>360</v>
      </c>
      <c r="G1054" s="45"/>
      <c r="H1054" s="45"/>
      <c r="I1054" s="45"/>
      <c r="J1054" s="45"/>
    </row>
    <row r="1055" spans="1:10" ht="13.5" customHeight="1" x14ac:dyDescent="0.2">
      <c r="A1055" s="92">
        <v>14111525</v>
      </c>
      <c r="B1055" s="69" t="str">
        <f t="shared" ca="1" si="52"/>
        <v>Papel multipropósito</v>
      </c>
      <c r="C1055" s="81" t="s">
        <v>8728</v>
      </c>
      <c r="D1055" s="81">
        <v>1</v>
      </c>
      <c r="E1055" s="71">
        <v>550</v>
      </c>
      <c r="F1055" s="70">
        <f t="shared" ca="1" si="53"/>
        <v>550</v>
      </c>
      <c r="G1055" s="45"/>
      <c r="H1055" s="45"/>
      <c r="I1055" s="45"/>
      <c r="J1055" s="45"/>
    </row>
    <row r="1056" spans="1:10" ht="13.5" customHeight="1" x14ac:dyDescent="0.2">
      <c r="A1056" s="92">
        <v>14111525</v>
      </c>
      <c r="B1056" s="69" t="str">
        <f t="shared" ca="1" si="52"/>
        <v>Papel multipropósito</v>
      </c>
      <c r="C1056" s="81" t="s">
        <v>8728</v>
      </c>
      <c r="D1056" s="81">
        <v>1</v>
      </c>
      <c r="E1056" s="71">
        <v>675</v>
      </c>
      <c r="F1056" s="70">
        <f t="shared" ca="1" si="53"/>
        <v>675</v>
      </c>
      <c r="G1056" s="45"/>
      <c r="H1056" s="45"/>
      <c r="I1056" s="45"/>
      <c r="J1056" s="45"/>
    </row>
    <row r="1057" spans="1:10" ht="13.5" customHeight="1" x14ac:dyDescent="0.2">
      <c r="A1057" s="92">
        <v>44121506</v>
      </c>
      <c r="B1057" s="69" t="str">
        <f t="shared" ca="1" si="52"/>
        <v>Sobres estándar</v>
      </c>
      <c r="C1057" s="81" t="s">
        <v>16989</v>
      </c>
      <c r="D1057" s="81">
        <v>1</v>
      </c>
      <c r="E1057" s="71">
        <v>2400</v>
      </c>
      <c r="F1057" s="70">
        <f t="shared" ca="1" si="53"/>
        <v>2400</v>
      </c>
      <c r="G1057" s="45"/>
      <c r="H1057" s="45"/>
      <c r="I1057" s="45"/>
      <c r="J1057" s="45"/>
    </row>
    <row r="1058" spans="1:10" ht="13.5" customHeight="1" x14ac:dyDescent="0.2">
      <c r="A1058" s="92">
        <v>44122026</v>
      </c>
      <c r="B1058" s="69" t="str">
        <f t="shared" ca="1" si="52"/>
        <v>Garras para papel</v>
      </c>
      <c r="C1058" s="81" t="s">
        <v>1450</v>
      </c>
      <c r="D1058" s="81">
        <v>4</v>
      </c>
      <c r="E1058" s="71">
        <v>35</v>
      </c>
      <c r="F1058" s="70">
        <f t="shared" ca="1" si="53"/>
        <v>140</v>
      </c>
      <c r="G1058" s="45"/>
      <c r="H1058" s="45"/>
      <c r="I1058" s="45"/>
      <c r="J1058" s="45"/>
    </row>
    <row r="1059" spans="1:10" ht="13.5" customHeight="1" x14ac:dyDescent="0.2">
      <c r="A1059" s="92">
        <v>44121716</v>
      </c>
      <c r="B1059" s="69" t="str">
        <f t="shared" ca="1" si="52"/>
        <v>Resaltadores</v>
      </c>
      <c r="C1059" s="81" t="s">
        <v>1450</v>
      </c>
      <c r="D1059" s="81">
        <v>10</v>
      </c>
      <c r="E1059" s="71">
        <v>15</v>
      </c>
      <c r="F1059" s="70">
        <f t="shared" ca="1" si="53"/>
        <v>150</v>
      </c>
      <c r="G1059" s="45"/>
      <c r="H1059" s="45"/>
      <c r="I1059" s="45"/>
      <c r="J1059" s="45"/>
    </row>
    <row r="1060" spans="1:10" ht="13.5" customHeight="1" x14ac:dyDescent="0.2">
      <c r="A1060" s="92">
        <v>43201809</v>
      </c>
      <c r="B1060" s="69" t="str">
        <f t="shared" ca="1" si="52"/>
        <v>Disco compacto cd de lectura y escritura</v>
      </c>
      <c r="C1060" s="81" t="s">
        <v>1450</v>
      </c>
      <c r="D1060" s="81">
        <v>50</v>
      </c>
      <c r="E1060" s="71">
        <v>14</v>
      </c>
      <c r="F1060" s="70">
        <f t="shared" ca="1" si="53"/>
        <v>700</v>
      </c>
      <c r="G1060" s="45"/>
      <c r="H1060" s="45"/>
      <c r="I1060" s="45"/>
      <c r="J1060" s="45"/>
    </row>
    <row r="1061" spans="1:10" ht="13.5" customHeight="1" x14ac:dyDescent="0.2">
      <c r="A1061" s="92">
        <v>43202101</v>
      </c>
      <c r="B1061" s="69" t="str">
        <f t="shared" ca="1" si="52"/>
        <v>Estuches para discos compactos</v>
      </c>
      <c r="C1061" s="81" t="s">
        <v>1450</v>
      </c>
      <c r="D1061" s="81">
        <v>50</v>
      </c>
      <c r="E1061" s="71">
        <v>11.03</v>
      </c>
      <c r="F1061" s="70">
        <f t="shared" ca="1" si="53"/>
        <v>551.5</v>
      </c>
      <c r="G1061" s="45"/>
      <c r="H1061" s="45"/>
      <c r="I1061" s="45"/>
      <c r="J1061" s="45"/>
    </row>
    <row r="1062" spans="1:10" ht="13.5" customHeight="1" x14ac:dyDescent="0.2">
      <c r="A1062" s="92">
        <v>44121506</v>
      </c>
      <c r="B1062" s="69" t="str">
        <f t="shared" ca="1" si="52"/>
        <v>Sobres estándar</v>
      </c>
      <c r="C1062" s="81" t="s">
        <v>16989</v>
      </c>
      <c r="D1062" s="81">
        <v>1</v>
      </c>
      <c r="E1062" s="71">
        <v>2300</v>
      </c>
      <c r="F1062" s="70">
        <f t="shared" ca="1" si="53"/>
        <v>2300</v>
      </c>
      <c r="G1062" s="45"/>
      <c r="H1062" s="45"/>
      <c r="I1062" s="45"/>
      <c r="J1062" s="45"/>
    </row>
    <row r="1063" spans="1:10" ht="13.5" customHeight="1" x14ac:dyDescent="0.2">
      <c r="A1063" s="92">
        <v>44122011</v>
      </c>
      <c r="B1063" s="69" t="str">
        <f t="shared" ca="1" si="52"/>
        <v>Folders</v>
      </c>
      <c r="C1063" s="81" t="s">
        <v>16989</v>
      </c>
      <c r="D1063" s="81">
        <v>3</v>
      </c>
      <c r="E1063" s="71">
        <v>330</v>
      </c>
      <c r="F1063" s="70">
        <f t="shared" ca="1" si="53"/>
        <v>990</v>
      </c>
      <c r="G1063" s="45"/>
      <c r="H1063" s="45"/>
      <c r="I1063" s="45"/>
      <c r="J1063" s="45"/>
    </row>
    <row r="1064" spans="1:10" ht="14.1" customHeight="1" x14ac:dyDescent="0.2">
      <c r="A1064" s="45"/>
      <c r="B1064" s="45"/>
      <c r="C1064" s="45"/>
      <c r="D1064" s="45"/>
      <c r="E1064" s="73" t="s">
        <v>12552</v>
      </c>
      <c r="F1064" s="74">
        <f ca="1">SUM(Table334[MONTO TOTAL ESTIMADO])</f>
        <v>47323</v>
      </c>
      <c r="G1064" s="45"/>
      <c r="H1064" s="45" t="str">
        <f>C1014</f>
        <v>Bienes</v>
      </c>
      <c r="I1064" s="45" t="str">
        <f>E1014</f>
        <v>Sí</v>
      </c>
      <c r="J1064" s="45" t="str">
        <f>D1014</f>
        <v>Compras por debajo del Umbral</v>
      </c>
    </row>
    <row r="1065" spans="1:10" ht="14.1" customHeight="1" thickBot="1" x14ac:dyDescent="0.3"/>
    <row r="1066" spans="1:10" ht="33.75" customHeight="1" thickBot="1" x14ac:dyDescent="0.25">
      <c r="A1066" s="64" t="s">
        <v>16383</v>
      </c>
      <c r="B1066" s="64" t="s">
        <v>161</v>
      </c>
      <c r="C1066" s="64" t="s">
        <v>11726</v>
      </c>
      <c r="D1066" s="64" t="s">
        <v>14380</v>
      </c>
      <c r="E1066" s="64" t="s">
        <v>10964</v>
      </c>
      <c r="F1066" s="64" t="s">
        <v>11097</v>
      </c>
      <c r="G1066" s="45"/>
      <c r="H1066" s="45"/>
      <c r="I1066" s="45"/>
      <c r="J1066" s="45"/>
    </row>
    <row r="1067" spans="1:10" ht="13.5" customHeight="1" thickBot="1" x14ac:dyDescent="0.25">
      <c r="A1067" s="66" t="s">
        <v>18851</v>
      </c>
      <c r="B1067" s="91" t="s">
        <v>18852</v>
      </c>
      <c r="C1067" s="66" t="s">
        <v>17798</v>
      </c>
      <c r="D1067" s="66" t="s">
        <v>10173</v>
      </c>
      <c r="E1067" s="66" t="s">
        <v>8857</v>
      </c>
      <c r="F1067" s="66"/>
      <c r="G1067" s="45"/>
      <c r="H1067" s="45"/>
      <c r="I1067" s="45"/>
      <c r="J1067" s="45"/>
    </row>
    <row r="1068" spans="1:10" ht="14.1" customHeight="1" thickBot="1" x14ac:dyDescent="0.25">
      <c r="A1068" s="119" t="s">
        <v>14830</v>
      </c>
      <c r="B1068" s="67" t="s">
        <v>8531</v>
      </c>
      <c r="C1068" s="76">
        <v>44198</v>
      </c>
      <c r="D1068" s="119" t="s">
        <v>9388</v>
      </c>
      <c r="E1068" s="67" t="s">
        <v>13095</v>
      </c>
      <c r="F1068" s="66" t="s">
        <v>3082</v>
      </c>
      <c r="G1068" s="45"/>
      <c r="H1068" s="45"/>
      <c r="I1068" s="45"/>
      <c r="J1068" s="45"/>
    </row>
    <row r="1069" spans="1:10" ht="14.1" customHeight="1" thickBot="1" x14ac:dyDescent="0.25">
      <c r="A1069" s="120"/>
      <c r="B1069" s="67" t="s">
        <v>1787</v>
      </c>
      <c r="C1069" s="98">
        <f>IF(C1068="","",IF(AND(MONTH(C1068)&gt;=1,MONTH(C1068)&lt;=3),1,IF(AND(MONTH(C1068)&gt;=4,MONTH(C1068)&lt;=6),2,IF(AND(MONTH(C1068)&gt;=7,MONTH(C1068)&lt;=9),3,4))))</f>
        <v>1</v>
      </c>
      <c r="D1069" s="120"/>
      <c r="E1069" s="67" t="s">
        <v>2419</v>
      </c>
      <c r="F1069" s="66" t="s">
        <v>14451</v>
      </c>
      <c r="G1069" s="45"/>
      <c r="H1069" s="45"/>
      <c r="I1069" s="45"/>
      <c r="J1069" s="45"/>
    </row>
    <row r="1070" spans="1:10" ht="14.1" customHeight="1" thickBot="1" x14ac:dyDescent="0.25">
      <c r="A1070" s="120"/>
      <c r="B1070" s="67" t="s">
        <v>12944</v>
      </c>
      <c r="C1070" s="76">
        <v>44286</v>
      </c>
      <c r="D1070" s="120"/>
      <c r="E1070" s="67" t="s">
        <v>3075</v>
      </c>
      <c r="F1070" s="66" t="s">
        <v>4623</v>
      </c>
      <c r="G1070" s="45"/>
      <c r="H1070" s="45"/>
      <c r="I1070" s="45"/>
      <c r="J1070" s="45"/>
    </row>
    <row r="1071" spans="1:10" ht="14.1" customHeight="1" thickBot="1" x14ac:dyDescent="0.25">
      <c r="A1071" s="120"/>
      <c r="B1071" s="67" t="s">
        <v>1787</v>
      </c>
      <c r="C1071" s="98">
        <f>IF(C1070="","",IF(AND(MONTH(C1070)&gt;=1,MONTH(C1070)&lt;=3),1,IF(AND(MONTH(C1070)&gt;=4,MONTH(C1070)&lt;=6),2,IF(AND(MONTH(C1070)&gt;=7,MONTH(C1070)&lt;=9),3,4))))</f>
        <v>1</v>
      </c>
      <c r="D1071" s="120"/>
      <c r="E1071" s="67" t="s">
        <v>13194</v>
      </c>
      <c r="F1071" s="66" t="s">
        <v>4623</v>
      </c>
      <c r="G1071" s="45"/>
      <c r="H1071" s="45"/>
      <c r="I1071" s="45"/>
      <c r="J1071" s="45"/>
    </row>
    <row r="1072" spans="1:10" ht="14.1" customHeight="1" thickBot="1" x14ac:dyDescent="0.25">
      <c r="A1072" s="45"/>
      <c r="B1072" s="45"/>
      <c r="C1072" s="45"/>
      <c r="D1072" s="45"/>
      <c r="E1072" s="45"/>
      <c r="F1072" s="45"/>
      <c r="G1072" s="45"/>
      <c r="H1072" s="45"/>
      <c r="I1072" s="45"/>
      <c r="J1072" s="45"/>
    </row>
    <row r="1073" spans="1:10" ht="14.1" customHeight="1" thickBot="1" x14ac:dyDescent="0.25">
      <c r="A1073" s="72" t="s">
        <v>15736</v>
      </c>
      <c r="B1073" s="72" t="s">
        <v>16147</v>
      </c>
      <c r="C1073" s="72" t="s">
        <v>15642</v>
      </c>
      <c r="D1073" s="72" t="s">
        <v>15252</v>
      </c>
      <c r="E1073" s="72" t="s">
        <v>6935</v>
      </c>
      <c r="F1073" s="72" t="s">
        <v>15281</v>
      </c>
      <c r="G1073" s="45"/>
      <c r="H1073" s="45"/>
      <c r="I1073" s="45"/>
      <c r="J1073" s="45"/>
    </row>
    <row r="1074" spans="1:10" ht="13.5" customHeight="1" x14ac:dyDescent="0.2">
      <c r="A1074" s="92">
        <v>43211507</v>
      </c>
      <c r="B1074" s="69" t="str">
        <f t="shared" ref="B1074:B1079" ca="1" si="54">IFERROR(INDEX(UNSPSCDes,MATCH(INDIRECT(ADDRESS(ROW(),COLUMN()-1,4)),UNSPSCCode,0)),"")</f>
        <v>Computadores de escritorio</v>
      </c>
      <c r="C1074" s="81" t="s">
        <v>1450</v>
      </c>
      <c r="D1074" s="81">
        <v>1</v>
      </c>
      <c r="E1074" s="71">
        <v>35000</v>
      </c>
      <c r="F1074" s="70">
        <f t="shared" ref="F1074:F1079" ca="1" si="55">INDIRECT(ADDRESS(ROW(),COLUMN()-2,4))*INDIRECT(ADDRESS(ROW(),COLUMN()-1,4))</f>
        <v>35000</v>
      </c>
      <c r="G1074" s="45"/>
      <c r="H1074" s="45"/>
      <c r="I1074" s="45"/>
      <c r="J1074" s="45"/>
    </row>
    <row r="1075" spans="1:10" ht="13.5" customHeight="1" x14ac:dyDescent="0.2">
      <c r="A1075" s="92">
        <v>43211902</v>
      </c>
      <c r="B1075" s="69" t="str">
        <f t="shared" ca="1" si="54"/>
        <v>Paneles o monitores de pantalla de cristal líquido lcd</v>
      </c>
      <c r="C1075" s="81" t="s">
        <v>1450</v>
      </c>
      <c r="D1075" s="81">
        <v>1</v>
      </c>
      <c r="E1075" s="71">
        <v>5000</v>
      </c>
      <c r="F1075" s="70">
        <f t="shared" ca="1" si="55"/>
        <v>5000</v>
      </c>
      <c r="G1075" s="45"/>
      <c r="H1075" s="45"/>
      <c r="I1075" s="45"/>
      <c r="J1075" s="45"/>
    </row>
    <row r="1076" spans="1:10" ht="13.5" customHeight="1" x14ac:dyDescent="0.2">
      <c r="A1076" s="92">
        <v>43231513</v>
      </c>
      <c r="B1076" s="69" t="str">
        <f t="shared" ca="1" si="54"/>
        <v>Software para oficinas</v>
      </c>
      <c r="C1076" s="81" t="s">
        <v>1450</v>
      </c>
      <c r="D1076" s="81">
        <v>2</v>
      </c>
      <c r="E1076" s="71">
        <v>3000</v>
      </c>
      <c r="F1076" s="70">
        <f t="shared" ca="1" si="55"/>
        <v>6000</v>
      </c>
      <c r="G1076" s="45"/>
      <c r="H1076" s="45"/>
      <c r="I1076" s="45"/>
      <c r="J1076" s="45"/>
    </row>
    <row r="1077" spans="1:10" ht="13.5" customHeight="1" x14ac:dyDescent="0.2">
      <c r="A1077" s="92">
        <v>32101608</v>
      </c>
      <c r="B1077" s="69" t="str">
        <f t="shared" ca="1" si="54"/>
        <v>Memoria de sólo lectura (rom)</v>
      </c>
      <c r="C1077" s="81" t="s">
        <v>1450</v>
      </c>
      <c r="D1077" s="81">
        <v>1</v>
      </c>
      <c r="E1077" s="71">
        <v>500</v>
      </c>
      <c r="F1077" s="70">
        <f t="shared" ca="1" si="55"/>
        <v>500</v>
      </c>
      <c r="G1077" s="45"/>
      <c r="H1077" s="45"/>
      <c r="I1077" s="45"/>
      <c r="J1077" s="45"/>
    </row>
    <row r="1078" spans="1:10" ht="13.5" customHeight="1" x14ac:dyDescent="0.2">
      <c r="A1078" s="92">
        <v>32101608</v>
      </c>
      <c r="B1078" s="69" t="str">
        <f t="shared" ca="1" si="54"/>
        <v>Memoria de sólo lectura (rom)</v>
      </c>
      <c r="C1078" s="81" t="s">
        <v>1450</v>
      </c>
      <c r="D1078" s="81">
        <v>1</v>
      </c>
      <c r="E1078" s="71">
        <v>700</v>
      </c>
      <c r="F1078" s="70">
        <f t="shared" ca="1" si="55"/>
        <v>700</v>
      </c>
      <c r="G1078" s="45"/>
      <c r="H1078" s="45"/>
      <c r="I1078" s="45"/>
      <c r="J1078" s="45"/>
    </row>
    <row r="1079" spans="1:10" ht="13.5" customHeight="1" x14ac:dyDescent="0.2">
      <c r="A1079" s="92">
        <v>39121011</v>
      </c>
      <c r="B1079" s="69" t="str">
        <f t="shared" ca="1" si="54"/>
        <v>Fuentes ininterrumpibles de potencia</v>
      </c>
      <c r="C1079" s="81" t="s">
        <v>1450</v>
      </c>
      <c r="D1079" s="81">
        <v>1</v>
      </c>
      <c r="E1079" s="71">
        <v>500</v>
      </c>
      <c r="F1079" s="70">
        <f t="shared" ca="1" si="55"/>
        <v>500</v>
      </c>
      <c r="G1079" s="45"/>
      <c r="H1079" s="45"/>
      <c r="I1079" s="45"/>
      <c r="J1079" s="45"/>
    </row>
    <row r="1080" spans="1:10" ht="13.5" customHeight="1" x14ac:dyDescent="0.2">
      <c r="A1080" s="45"/>
      <c r="B1080" s="45"/>
      <c r="C1080" s="45"/>
      <c r="D1080" s="45"/>
      <c r="E1080" s="73" t="s">
        <v>12552</v>
      </c>
      <c r="F1080" s="74">
        <f ca="1">SUM(Table335[MONTO TOTAL ESTIMADO])</f>
        <v>47700</v>
      </c>
      <c r="G1080" s="45"/>
      <c r="H1080" s="45" t="str">
        <f>C1067</f>
        <v>Bienes</v>
      </c>
      <c r="I1080" s="45" t="str">
        <f>E1067</f>
        <v>Sí</v>
      </c>
      <c r="J1080" s="45" t="str">
        <f>D1067</f>
        <v>Compras por debajo del Umbral</v>
      </c>
    </row>
    <row r="1081" spans="1:10" ht="14.1" customHeight="1" thickBot="1" x14ac:dyDescent="0.3"/>
    <row r="1082" spans="1:10" ht="33.75" customHeight="1" thickBot="1" x14ac:dyDescent="0.25">
      <c r="A1082" s="64" t="s">
        <v>16383</v>
      </c>
      <c r="B1082" s="64" t="s">
        <v>161</v>
      </c>
      <c r="C1082" s="64" t="s">
        <v>11726</v>
      </c>
      <c r="D1082" s="64" t="s">
        <v>14380</v>
      </c>
      <c r="E1082" s="64" t="s">
        <v>10964</v>
      </c>
      <c r="F1082" s="64" t="s">
        <v>11097</v>
      </c>
      <c r="G1082" s="45"/>
      <c r="H1082" s="45"/>
      <c r="I1082" s="45"/>
      <c r="J1082" s="45"/>
    </row>
    <row r="1083" spans="1:10" ht="13.5" customHeight="1" thickBot="1" x14ac:dyDescent="0.25">
      <c r="A1083" s="66" t="s">
        <v>18853</v>
      </c>
      <c r="B1083" s="91" t="s">
        <v>18854</v>
      </c>
      <c r="C1083" s="66" t="s">
        <v>17798</v>
      </c>
      <c r="D1083" s="66" t="s">
        <v>10173</v>
      </c>
      <c r="E1083" s="66" t="s">
        <v>8857</v>
      </c>
      <c r="F1083" s="66"/>
      <c r="G1083" s="45"/>
      <c r="H1083" s="45"/>
      <c r="I1083" s="45"/>
      <c r="J1083" s="45"/>
    </row>
    <row r="1084" spans="1:10" ht="14.1" customHeight="1" thickBot="1" x14ac:dyDescent="0.25">
      <c r="A1084" s="119" t="s">
        <v>14830</v>
      </c>
      <c r="B1084" s="67" t="s">
        <v>8531</v>
      </c>
      <c r="C1084" s="76">
        <v>44201</v>
      </c>
      <c r="D1084" s="119" t="s">
        <v>9388</v>
      </c>
      <c r="E1084" s="67" t="s">
        <v>13095</v>
      </c>
      <c r="F1084" s="66" t="s">
        <v>3082</v>
      </c>
      <c r="G1084" s="45"/>
      <c r="H1084" s="45"/>
      <c r="I1084" s="45"/>
      <c r="J1084" s="45"/>
    </row>
    <row r="1085" spans="1:10" ht="14.1" customHeight="1" thickBot="1" x14ac:dyDescent="0.25">
      <c r="A1085" s="120"/>
      <c r="B1085" s="67" t="s">
        <v>1787</v>
      </c>
      <c r="C1085" s="98">
        <f>IF(C1084="","",IF(AND(MONTH(C1084)&gt;=1,MONTH(C1084)&lt;=3),1,IF(AND(MONTH(C1084)&gt;=4,MONTH(C1084)&lt;=6),2,IF(AND(MONTH(C1084)&gt;=7,MONTH(C1084)&lt;=9),3,4))))</f>
        <v>1</v>
      </c>
      <c r="D1085" s="120"/>
      <c r="E1085" s="67" t="s">
        <v>2419</v>
      </c>
      <c r="F1085" s="66" t="s">
        <v>14451</v>
      </c>
      <c r="G1085" s="45"/>
      <c r="H1085" s="45"/>
      <c r="I1085" s="45"/>
      <c r="J1085" s="45"/>
    </row>
    <row r="1086" spans="1:10" ht="14.1" customHeight="1" thickBot="1" x14ac:dyDescent="0.25">
      <c r="A1086" s="120"/>
      <c r="B1086" s="67" t="s">
        <v>12944</v>
      </c>
      <c r="C1086" s="76">
        <v>44286</v>
      </c>
      <c r="D1086" s="120"/>
      <c r="E1086" s="67" t="s">
        <v>3075</v>
      </c>
      <c r="F1086" s="66" t="s">
        <v>4623</v>
      </c>
      <c r="G1086" s="45"/>
      <c r="H1086" s="45"/>
      <c r="I1086" s="45"/>
      <c r="J1086" s="45"/>
    </row>
    <row r="1087" spans="1:10" ht="14.1" customHeight="1" thickBot="1" x14ac:dyDescent="0.25">
      <c r="A1087" s="120"/>
      <c r="B1087" s="67" t="s">
        <v>1787</v>
      </c>
      <c r="C1087" s="98">
        <f>IF(C1086="","",IF(AND(MONTH(C1086)&gt;=1,MONTH(C1086)&lt;=3),1,IF(AND(MONTH(C1086)&gt;=4,MONTH(C1086)&lt;=6),2,IF(AND(MONTH(C1086)&gt;=7,MONTH(C1086)&lt;=9),3,4))))</f>
        <v>1</v>
      </c>
      <c r="D1087" s="120"/>
      <c r="E1087" s="67" t="s">
        <v>13194</v>
      </c>
      <c r="F1087" s="66" t="s">
        <v>4623</v>
      </c>
      <c r="G1087" s="45"/>
      <c r="H1087" s="45"/>
      <c r="I1087" s="45"/>
      <c r="J1087" s="45"/>
    </row>
    <row r="1088" spans="1:10" ht="14.1" customHeight="1" thickBot="1" x14ac:dyDescent="0.25">
      <c r="A1088" s="45"/>
      <c r="B1088" s="45"/>
      <c r="C1088" s="45"/>
      <c r="D1088" s="45"/>
      <c r="E1088" s="45"/>
      <c r="F1088" s="45"/>
      <c r="G1088" s="45"/>
      <c r="H1088" s="45"/>
      <c r="I1088" s="45"/>
      <c r="J1088" s="45"/>
    </row>
    <row r="1089" spans="1:10" ht="14.1" customHeight="1" thickBot="1" x14ac:dyDescent="0.25">
      <c r="A1089" s="72" t="s">
        <v>15736</v>
      </c>
      <c r="B1089" s="72" t="s">
        <v>16147</v>
      </c>
      <c r="C1089" s="72" t="s">
        <v>15642</v>
      </c>
      <c r="D1089" s="72" t="s">
        <v>15252</v>
      </c>
      <c r="E1089" s="72" t="s">
        <v>6935</v>
      </c>
      <c r="F1089" s="72" t="s">
        <v>15281</v>
      </c>
      <c r="G1089" s="45"/>
      <c r="H1089" s="45"/>
      <c r="I1089" s="45"/>
      <c r="J1089" s="45"/>
    </row>
    <row r="1090" spans="1:10" ht="13.5" customHeight="1" x14ac:dyDescent="0.2">
      <c r="A1090" s="92">
        <v>47131803</v>
      </c>
      <c r="B1090" s="69" t="str">
        <f t="shared" ref="B1090:B1112" ca="1" si="56">IFERROR(INDEX(UNSPSCDes,MATCH(INDIRECT(ADDRESS(ROW(),COLUMN()-1,4)),UNSPSCCode,0)),"")</f>
        <v>Desinfectantes para uso doméstico</v>
      </c>
      <c r="C1090" s="81" t="s">
        <v>9562</v>
      </c>
      <c r="D1090" s="81">
        <v>17</v>
      </c>
      <c r="E1090" s="71">
        <v>250</v>
      </c>
      <c r="F1090" s="70">
        <f t="shared" ref="F1090:F1112" ca="1" si="57">INDIRECT(ADDRESS(ROW(),COLUMN()-2,4))*INDIRECT(ADDRESS(ROW(),COLUMN()-1,4))</f>
        <v>4250</v>
      </c>
      <c r="G1090" s="45"/>
      <c r="H1090" s="45"/>
      <c r="I1090" s="45"/>
      <c r="J1090" s="45"/>
    </row>
    <row r="1091" spans="1:10" ht="13.5" customHeight="1" x14ac:dyDescent="0.2">
      <c r="A1091" s="92">
        <v>47131803</v>
      </c>
      <c r="B1091" s="69" t="str">
        <f t="shared" ca="1" si="56"/>
        <v>Desinfectantes para uso doméstico</v>
      </c>
      <c r="C1091" s="81" t="s">
        <v>9562</v>
      </c>
      <c r="D1091" s="81">
        <v>9</v>
      </c>
      <c r="E1091" s="71">
        <v>200</v>
      </c>
      <c r="F1091" s="70">
        <f t="shared" ca="1" si="57"/>
        <v>1800</v>
      </c>
      <c r="G1091" s="45"/>
      <c r="H1091" s="45"/>
      <c r="I1091" s="45"/>
      <c r="J1091" s="45"/>
    </row>
    <row r="1092" spans="1:10" ht="13.5" customHeight="1" x14ac:dyDescent="0.2">
      <c r="A1092" s="92">
        <v>53131608</v>
      </c>
      <c r="B1092" s="69" t="str">
        <f t="shared" ca="1" si="56"/>
        <v>Jabones</v>
      </c>
      <c r="C1092" s="81" t="s">
        <v>9562</v>
      </c>
      <c r="D1092" s="81">
        <v>5</v>
      </c>
      <c r="E1092" s="71">
        <v>250</v>
      </c>
      <c r="F1092" s="70">
        <f t="shared" ca="1" si="57"/>
        <v>1250</v>
      </c>
      <c r="G1092" s="45"/>
      <c r="H1092" s="45"/>
      <c r="I1092" s="45"/>
      <c r="J1092" s="45"/>
    </row>
    <row r="1093" spans="1:10" ht="13.5" customHeight="1" x14ac:dyDescent="0.2">
      <c r="A1093" s="92">
        <v>47131831</v>
      </c>
      <c r="B1093" s="69" t="str">
        <f t="shared" ca="1" si="56"/>
        <v>Ácido muriático</v>
      </c>
      <c r="C1093" s="81" t="s">
        <v>9562</v>
      </c>
      <c r="D1093" s="81">
        <v>5</v>
      </c>
      <c r="E1093" s="71">
        <v>195</v>
      </c>
      <c r="F1093" s="70">
        <f t="shared" ca="1" si="57"/>
        <v>975</v>
      </c>
      <c r="G1093" s="45"/>
      <c r="H1093" s="45"/>
      <c r="I1093" s="45"/>
      <c r="J1093" s="45"/>
    </row>
    <row r="1094" spans="1:10" ht="13.5" customHeight="1" x14ac:dyDescent="0.2">
      <c r="A1094" s="92">
        <v>47131821</v>
      </c>
      <c r="B1094" s="69" t="str">
        <f t="shared" ca="1" si="56"/>
        <v>Compuestos desengrasantes</v>
      </c>
      <c r="C1094" s="81" t="s">
        <v>9562</v>
      </c>
      <c r="D1094" s="81">
        <v>1</v>
      </c>
      <c r="E1094" s="71">
        <v>450</v>
      </c>
      <c r="F1094" s="70">
        <f t="shared" ca="1" si="57"/>
        <v>450</v>
      </c>
      <c r="G1094" s="45"/>
      <c r="H1094" s="45"/>
      <c r="I1094" s="45"/>
      <c r="J1094" s="45"/>
    </row>
    <row r="1095" spans="1:10" ht="13.5" customHeight="1" x14ac:dyDescent="0.2">
      <c r="A1095" s="92">
        <v>12161902</v>
      </c>
      <c r="B1095" s="69" t="str">
        <f t="shared" ca="1" si="56"/>
        <v>Surfactantes detergentes</v>
      </c>
      <c r="C1095" s="81" t="s">
        <v>1450</v>
      </c>
      <c r="D1095" s="81">
        <v>5</v>
      </c>
      <c r="E1095" s="71">
        <v>850</v>
      </c>
      <c r="F1095" s="70">
        <f t="shared" ca="1" si="57"/>
        <v>4250</v>
      </c>
      <c r="G1095" s="45"/>
      <c r="H1095" s="45"/>
      <c r="I1095" s="45"/>
      <c r="J1095" s="45"/>
    </row>
    <row r="1096" spans="1:10" ht="13.5" customHeight="1" x14ac:dyDescent="0.2">
      <c r="A1096" s="92">
        <v>47131706</v>
      </c>
      <c r="B1096" s="69" t="str">
        <f t="shared" ca="1" si="56"/>
        <v>Dispensadores de ambientadores</v>
      </c>
      <c r="C1096" s="81" t="s">
        <v>1450</v>
      </c>
      <c r="D1096" s="81">
        <v>10</v>
      </c>
      <c r="E1096" s="71">
        <v>150</v>
      </c>
      <c r="F1096" s="70">
        <f t="shared" ca="1" si="57"/>
        <v>1500</v>
      </c>
      <c r="G1096" s="45"/>
      <c r="H1096" s="45"/>
      <c r="I1096" s="45"/>
      <c r="J1096" s="45"/>
    </row>
    <row r="1097" spans="1:10" ht="13.5" customHeight="1" x14ac:dyDescent="0.2">
      <c r="A1097" s="92">
        <v>14111704</v>
      </c>
      <c r="B1097" s="69" t="str">
        <f t="shared" ca="1" si="56"/>
        <v>Papel higiénico</v>
      </c>
      <c r="C1097" s="81" t="s">
        <v>1450</v>
      </c>
      <c r="D1097" s="81">
        <v>22</v>
      </c>
      <c r="E1097" s="71">
        <v>350</v>
      </c>
      <c r="F1097" s="70">
        <f t="shared" ca="1" si="57"/>
        <v>7700</v>
      </c>
      <c r="G1097" s="45"/>
      <c r="H1097" s="45"/>
      <c r="I1097" s="45"/>
      <c r="J1097" s="45"/>
    </row>
    <row r="1098" spans="1:10" ht="13.5" customHeight="1" x14ac:dyDescent="0.2">
      <c r="A1098" s="92">
        <v>14111705</v>
      </c>
      <c r="B1098" s="69" t="str">
        <f t="shared" ca="1" si="56"/>
        <v>Servilletas de papel</v>
      </c>
      <c r="C1098" s="81" t="s">
        <v>1450</v>
      </c>
      <c r="D1098" s="81">
        <v>11</v>
      </c>
      <c r="E1098" s="71">
        <v>349</v>
      </c>
      <c r="F1098" s="70">
        <f t="shared" ca="1" si="57"/>
        <v>3839</v>
      </c>
      <c r="G1098" s="45"/>
      <c r="H1098" s="45"/>
      <c r="I1098" s="45"/>
      <c r="J1098" s="45"/>
    </row>
    <row r="1099" spans="1:10" ht="13.5" customHeight="1" x14ac:dyDescent="0.2">
      <c r="A1099" s="92">
        <v>10191509</v>
      </c>
      <c r="B1099" s="69" t="str">
        <f t="shared" ca="1" si="56"/>
        <v>Insecticidas</v>
      </c>
      <c r="C1099" s="81" t="s">
        <v>1450</v>
      </c>
      <c r="D1099" s="81">
        <v>15</v>
      </c>
      <c r="E1099" s="71">
        <v>243.86</v>
      </c>
      <c r="F1099" s="70">
        <f t="shared" ca="1" si="57"/>
        <v>3657.9</v>
      </c>
      <c r="G1099" s="45"/>
      <c r="H1099" s="45"/>
      <c r="I1099" s="45"/>
      <c r="J1099" s="45"/>
    </row>
    <row r="1100" spans="1:10" ht="13.5" customHeight="1" x14ac:dyDescent="0.2">
      <c r="A1100" s="92">
        <v>47131711</v>
      </c>
      <c r="B1100" s="69" t="str">
        <f t="shared" ca="1" si="56"/>
        <v>Dispensadores de limpiador</v>
      </c>
      <c r="C1100" s="81" t="s">
        <v>1450</v>
      </c>
      <c r="D1100" s="81">
        <v>2</v>
      </c>
      <c r="E1100" s="71">
        <v>350</v>
      </c>
      <c r="F1100" s="70">
        <f t="shared" ca="1" si="57"/>
        <v>700</v>
      </c>
      <c r="G1100" s="45"/>
      <c r="H1100" s="45"/>
      <c r="I1100" s="45"/>
      <c r="J1100" s="45"/>
    </row>
    <row r="1101" spans="1:10" ht="13.5" customHeight="1" x14ac:dyDescent="0.2">
      <c r="A1101" s="92">
        <v>46181504</v>
      </c>
      <c r="B1101" s="69" t="str">
        <f t="shared" ca="1" si="56"/>
        <v>Guantes de protección</v>
      </c>
      <c r="C1101" s="81" t="s">
        <v>1450</v>
      </c>
      <c r="D1101" s="81">
        <v>25</v>
      </c>
      <c r="E1101" s="71">
        <v>120.35</v>
      </c>
      <c r="F1101" s="70">
        <f t="shared" ca="1" si="57"/>
        <v>3008.75</v>
      </c>
      <c r="G1101" s="45"/>
      <c r="H1101" s="45"/>
      <c r="I1101" s="45"/>
      <c r="J1101" s="45"/>
    </row>
    <row r="1102" spans="1:10" ht="13.5" customHeight="1" x14ac:dyDescent="0.2">
      <c r="A1102" s="92">
        <v>47121701</v>
      </c>
      <c r="B1102" s="69" t="str">
        <f t="shared" ca="1" si="56"/>
        <v>Bolsas de basura</v>
      </c>
      <c r="C1102" s="81" t="s">
        <v>1450</v>
      </c>
      <c r="D1102" s="81">
        <v>6</v>
      </c>
      <c r="E1102" s="71">
        <v>725</v>
      </c>
      <c r="F1102" s="70">
        <f t="shared" ca="1" si="57"/>
        <v>4350</v>
      </c>
      <c r="G1102" s="45"/>
      <c r="H1102" s="45"/>
      <c r="I1102" s="45"/>
      <c r="J1102" s="45"/>
    </row>
    <row r="1103" spans="1:10" ht="13.5" customHeight="1" x14ac:dyDescent="0.2">
      <c r="A1103" s="92">
        <v>47131602</v>
      </c>
      <c r="B1103" s="69" t="str">
        <f t="shared" ca="1" si="56"/>
        <v>Almohadillas para restregar</v>
      </c>
      <c r="C1103" s="81" t="s">
        <v>1450</v>
      </c>
      <c r="D1103" s="81">
        <v>24</v>
      </c>
      <c r="E1103" s="71">
        <v>60</v>
      </c>
      <c r="F1103" s="70">
        <f t="shared" ca="1" si="57"/>
        <v>1440</v>
      </c>
      <c r="G1103" s="45"/>
      <c r="H1103" s="45"/>
      <c r="I1103" s="45"/>
      <c r="J1103" s="45"/>
    </row>
    <row r="1104" spans="1:10" ht="13.5" customHeight="1" x14ac:dyDescent="0.2">
      <c r="A1104" s="92">
        <v>47131602</v>
      </c>
      <c r="B1104" s="69" t="str">
        <f t="shared" ca="1" si="56"/>
        <v>Almohadillas para restregar</v>
      </c>
      <c r="C1104" s="81" t="s">
        <v>1450</v>
      </c>
      <c r="D1104" s="81">
        <v>48</v>
      </c>
      <c r="E1104" s="71">
        <v>48.18</v>
      </c>
      <c r="F1104" s="70">
        <f t="shared" ca="1" si="57"/>
        <v>2312.64</v>
      </c>
      <c r="G1104" s="45"/>
      <c r="H1104" s="45"/>
      <c r="I1104" s="45"/>
      <c r="J1104" s="45"/>
    </row>
    <row r="1105" spans="1:10" ht="13.5" customHeight="1" x14ac:dyDescent="0.2">
      <c r="A1105" s="92">
        <v>47131604</v>
      </c>
      <c r="B1105" s="69" t="str">
        <f t="shared" ca="1" si="56"/>
        <v>Escobas</v>
      </c>
      <c r="C1105" s="81" t="s">
        <v>1450</v>
      </c>
      <c r="D1105" s="81">
        <v>4</v>
      </c>
      <c r="E1105" s="71">
        <v>215</v>
      </c>
      <c r="F1105" s="70">
        <f t="shared" ca="1" si="57"/>
        <v>860</v>
      </c>
      <c r="G1105" s="45"/>
      <c r="H1105" s="45"/>
      <c r="I1105" s="45"/>
      <c r="J1105" s="45"/>
    </row>
    <row r="1106" spans="1:10" ht="13.5" customHeight="1" x14ac:dyDescent="0.2">
      <c r="A1106" s="92">
        <v>47131619</v>
      </c>
      <c r="B1106" s="69" t="str">
        <f t="shared" ca="1" si="56"/>
        <v>Cabezas de traperos</v>
      </c>
      <c r="C1106" s="81" t="s">
        <v>1450</v>
      </c>
      <c r="D1106" s="81">
        <v>5</v>
      </c>
      <c r="E1106" s="71">
        <v>180</v>
      </c>
      <c r="F1106" s="70">
        <f t="shared" ca="1" si="57"/>
        <v>900</v>
      </c>
      <c r="G1106" s="45"/>
      <c r="H1106" s="45"/>
      <c r="I1106" s="45"/>
      <c r="J1106" s="45"/>
    </row>
    <row r="1107" spans="1:10" ht="13.5" customHeight="1" x14ac:dyDescent="0.2">
      <c r="A1107" s="92">
        <v>53131608</v>
      </c>
      <c r="B1107" s="69" t="str">
        <f t="shared" ca="1" si="56"/>
        <v>Jabones</v>
      </c>
      <c r="C1107" s="81" t="s">
        <v>1450</v>
      </c>
      <c r="D1107" s="81">
        <v>3</v>
      </c>
      <c r="E1107" s="71">
        <v>100</v>
      </c>
      <c r="F1107" s="70">
        <f t="shared" ca="1" si="57"/>
        <v>300</v>
      </c>
      <c r="G1107" s="45"/>
      <c r="H1107" s="45"/>
      <c r="I1107" s="45"/>
      <c r="J1107" s="45"/>
    </row>
    <row r="1108" spans="1:10" ht="13.5" customHeight="1" x14ac:dyDescent="0.2">
      <c r="A1108" s="92">
        <v>52152203</v>
      </c>
      <c r="B1108" s="69" t="str">
        <f t="shared" ca="1" si="56"/>
        <v>Cepillo dispensador de jabón</v>
      </c>
      <c r="C1108" s="81" t="s">
        <v>1450</v>
      </c>
      <c r="D1108" s="81">
        <v>6</v>
      </c>
      <c r="E1108" s="71">
        <v>120</v>
      </c>
      <c r="F1108" s="70">
        <f t="shared" ca="1" si="57"/>
        <v>720</v>
      </c>
      <c r="G1108" s="45"/>
      <c r="H1108" s="45"/>
      <c r="I1108" s="45"/>
      <c r="J1108" s="45"/>
    </row>
    <row r="1109" spans="1:10" ht="13.5" customHeight="1" x14ac:dyDescent="0.2">
      <c r="A1109" s="92">
        <v>41121813</v>
      </c>
      <c r="B1109" s="69" t="str">
        <f t="shared" ca="1" si="56"/>
        <v>Cubetas</v>
      </c>
      <c r="C1109" s="81" t="s">
        <v>1450</v>
      </c>
      <c r="D1109" s="81">
        <v>4</v>
      </c>
      <c r="E1109" s="71">
        <v>300</v>
      </c>
      <c r="F1109" s="70">
        <f t="shared" ca="1" si="57"/>
        <v>1200</v>
      </c>
      <c r="G1109" s="45"/>
      <c r="H1109" s="45"/>
      <c r="I1109" s="45"/>
      <c r="J1109" s="45"/>
    </row>
    <row r="1110" spans="1:10" ht="13.5" customHeight="1" x14ac:dyDescent="0.2">
      <c r="A1110" s="92">
        <v>51102710</v>
      </c>
      <c r="B1110" s="69" t="str">
        <f t="shared" ca="1" si="56"/>
        <v>Antisépticos basados en alcohol o acetona</v>
      </c>
      <c r="C1110" s="81" t="s">
        <v>9562</v>
      </c>
      <c r="D1110" s="81">
        <v>1</v>
      </c>
      <c r="E1110" s="71">
        <v>681.46</v>
      </c>
      <c r="F1110" s="70">
        <f t="shared" ca="1" si="57"/>
        <v>681.46</v>
      </c>
      <c r="G1110" s="45"/>
      <c r="H1110" s="45"/>
      <c r="I1110" s="45"/>
      <c r="J1110" s="45"/>
    </row>
    <row r="1111" spans="1:10" ht="13.5" customHeight="1" x14ac:dyDescent="0.2">
      <c r="A1111" s="92">
        <v>27111502</v>
      </c>
      <c r="B1111" s="69" t="str">
        <f t="shared" ca="1" si="56"/>
        <v>Navajas de afeitar</v>
      </c>
      <c r="C1111" s="81" t="s">
        <v>1450</v>
      </c>
      <c r="D1111" s="81">
        <v>1</v>
      </c>
      <c r="E1111" s="71">
        <v>465</v>
      </c>
      <c r="F1111" s="70">
        <f t="shared" ca="1" si="57"/>
        <v>465</v>
      </c>
      <c r="G1111" s="45"/>
      <c r="H1111" s="45"/>
      <c r="I1111" s="45"/>
      <c r="J1111" s="45"/>
    </row>
    <row r="1112" spans="1:10" ht="13.5" customHeight="1" x14ac:dyDescent="0.2">
      <c r="A1112" s="92">
        <v>53131628</v>
      </c>
      <c r="B1112" s="69" t="str">
        <f t="shared" ca="1" si="56"/>
        <v>Champús</v>
      </c>
      <c r="C1112" s="81" t="s">
        <v>9562</v>
      </c>
      <c r="D1112" s="81">
        <v>3</v>
      </c>
      <c r="E1112" s="71">
        <v>200</v>
      </c>
      <c r="F1112" s="70">
        <f t="shared" ca="1" si="57"/>
        <v>600</v>
      </c>
      <c r="G1112" s="45"/>
      <c r="H1112" s="45"/>
      <c r="I1112" s="45"/>
      <c r="J1112" s="45"/>
    </row>
    <row r="1113" spans="1:10" ht="14.1" customHeight="1" x14ac:dyDescent="0.2">
      <c r="A1113" s="45"/>
      <c r="B1113" s="45"/>
      <c r="C1113" s="45"/>
      <c r="D1113" s="45"/>
      <c r="E1113" s="73" t="s">
        <v>12552</v>
      </c>
      <c r="F1113" s="74">
        <f ca="1">SUM(Table336[MONTO TOTAL ESTIMADO])</f>
        <v>47209.75</v>
      </c>
      <c r="G1113" s="45"/>
      <c r="H1113" s="45" t="str">
        <f>C1083</f>
        <v>Bienes</v>
      </c>
      <c r="I1113" s="45" t="str">
        <f>E1083</f>
        <v>Sí</v>
      </c>
      <c r="J1113" s="45" t="str">
        <f>D1083</f>
        <v>Compras por debajo del Umbral</v>
      </c>
    </row>
    <row r="1114" spans="1:10" ht="14.1" customHeight="1" thickBot="1" x14ac:dyDescent="0.3"/>
    <row r="1115" spans="1:10" ht="33.75" customHeight="1" thickBot="1" x14ac:dyDescent="0.25">
      <c r="A1115" s="64" t="s">
        <v>16383</v>
      </c>
      <c r="B1115" s="64" t="s">
        <v>161</v>
      </c>
      <c r="C1115" s="64" t="s">
        <v>11726</v>
      </c>
      <c r="D1115" s="64" t="s">
        <v>14380</v>
      </c>
      <c r="E1115" s="64" t="s">
        <v>10964</v>
      </c>
      <c r="F1115" s="64" t="s">
        <v>11097</v>
      </c>
      <c r="G1115" s="45"/>
      <c r="H1115" s="45"/>
      <c r="I1115" s="45"/>
      <c r="J1115" s="45"/>
    </row>
    <row r="1116" spans="1:10" ht="13.5" customHeight="1" thickBot="1" x14ac:dyDescent="0.25">
      <c r="A1116" s="66" t="s">
        <v>18853</v>
      </c>
      <c r="B1116" s="91" t="s">
        <v>18854</v>
      </c>
      <c r="C1116" s="66" t="s">
        <v>17798</v>
      </c>
      <c r="D1116" s="66" t="s">
        <v>10173</v>
      </c>
      <c r="E1116" s="66" t="s">
        <v>8857</v>
      </c>
      <c r="F1116" s="66"/>
      <c r="G1116" s="45"/>
      <c r="H1116" s="45"/>
      <c r="I1116" s="45"/>
      <c r="J1116" s="45"/>
    </row>
    <row r="1117" spans="1:10" ht="14.1" customHeight="1" thickBot="1" x14ac:dyDescent="0.25">
      <c r="A1117" s="119" t="s">
        <v>14830</v>
      </c>
      <c r="B1117" s="67" t="s">
        <v>8531</v>
      </c>
      <c r="C1117" s="76">
        <v>44287</v>
      </c>
      <c r="D1117" s="119" t="s">
        <v>9388</v>
      </c>
      <c r="E1117" s="67" t="s">
        <v>13095</v>
      </c>
      <c r="F1117" s="66" t="s">
        <v>3082</v>
      </c>
      <c r="G1117" s="45"/>
      <c r="H1117" s="45"/>
      <c r="I1117" s="45"/>
      <c r="J1117" s="45"/>
    </row>
    <row r="1118" spans="1:10" ht="14.1" customHeight="1" thickBot="1" x14ac:dyDescent="0.25">
      <c r="A1118" s="120"/>
      <c r="B1118" s="67" t="s">
        <v>1787</v>
      </c>
      <c r="C1118" s="98">
        <f>IF(C1117="","",IF(AND(MONTH(C1117)&gt;=1,MONTH(C1117)&lt;=3),1,IF(AND(MONTH(C1117)&gt;=4,MONTH(C1117)&lt;=6),2,IF(AND(MONTH(C1117)&gt;=7,MONTH(C1117)&lt;=9),3,4))))</f>
        <v>2</v>
      </c>
      <c r="D1118" s="120"/>
      <c r="E1118" s="67" t="s">
        <v>2419</v>
      </c>
      <c r="F1118" s="66" t="s">
        <v>14451</v>
      </c>
      <c r="G1118" s="45"/>
      <c r="H1118" s="45"/>
      <c r="I1118" s="45"/>
      <c r="J1118" s="45"/>
    </row>
    <row r="1119" spans="1:10" ht="14.1" customHeight="1" thickBot="1" x14ac:dyDescent="0.25">
      <c r="A1119" s="120"/>
      <c r="B1119" s="67" t="s">
        <v>12944</v>
      </c>
      <c r="C1119" s="76">
        <v>44377</v>
      </c>
      <c r="D1119" s="120"/>
      <c r="E1119" s="67" t="s">
        <v>3075</v>
      </c>
      <c r="F1119" s="66" t="s">
        <v>4623</v>
      </c>
      <c r="G1119" s="45"/>
      <c r="H1119" s="45"/>
      <c r="I1119" s="45"/>
      <c r="J1119" s="45"/>
    </row>
    <row r="1120" spans="1:10" ht="14.1" customHeight="1" thickBot="1" x14ac:dyDescent="0.25">
      <c r="A1120" s="120"/>
      <c r="B1120" s="67" t="s">
        <v>1787</v>
      </c>
      <c r="C1120" s="98">
        <f>IF(C1119="","",IF(AND(MONTH(C1119)&gt;=1,MONTH(C1119)&lt;=3),1,IF(AND(MONTH(C1119)&gt;=4,MONTH(C1119)&lt;=6),2,IF(AND(MONTH(C1119)&gt;=7,MONTH(C1119)&lt;=9),3,4))))</f>
        <v>2</v>
      </c>
      <c r="D1120" s="120"/>
      <c r="E1120" s="67" t="s">
        <v>13194</v>
      </c>
      <c r="F1120" s="66" t="s">
        <v>4623</v>
      </c>
      <c r="G1120" s="45"/>
      <c r="H1120" s="45"/>
      <c r="I1120" s="45"/>
      <c r="J1120" s="45"/>
    </row>
    <row r="1121" spans="1:10" ht="14.1" customHeight="1" thickBot="1" x14ac:dyDescent="0.25">
      <c r="A1121" s="45"/>
      <c r="B1121" s="45"/>
      <c r="C1121" s="45"/>
      <c r="D1121" s="45"/>
      <c r="E1121" s="45"/>
      <c r="F1121" s="45"/>
      <c r="G1121" s="45"/>
      <c r="H1121" s="45"/>
      <c r="I1121" s="45"/>
      <c r="J1121" s="45"/>
    </row>
    <row r="1122" spans="1:10" ht="14.1" customHeight="1" thickBot="1" x14ac:dyDescent="0.25">
      <c r="A1122" s="72" t="s">
        <v>15736</v>
      </c>
      <c r="B1122" s="72" t="s">
        <v>16147</v>
      </c>
      <c r="C1122" s="72" t="s">
        <v>15642</v>
      </c>
      <c r="D1122" s="72" t="s">
        <v>15252</v>
      </c>
      <c r="E1122" s="72" t="s">
        <v>6935</v>
      </c>
      <c r="F1122" s="72" t="s">
        <v>15281</v>
      </c>
      <c r="G1122" s="45"/>
      <c r="H1122" s="45"/>
      <c r="I1122" s="45"/>
      <c r="J1122" s="45"/>
    </row>
    <row r="1123" spans="1:10" ht="13.5" customHeight="1" x14ac:dyDescent="0.2">
      <c r="A1123" s="92">
        <v>47131803</v>
      </c>
      <c r="B1123" s="69" t="str">
        <f t="shared" ref="B1123:B1145" ca="1" si="58">IFERROR(INDEX(UNSPSCDes,MATCH(INDIRECT(ADDRESS(ROW(),COLUMN()-1,4)),UNSPSCCode,0)),"")</f>
        <v>Desinfectantes para uso doméstico</v>
      </c>
      <c r="C1123" s="81" t="s">
        <v>9562</v>
      </c>
      <c r="D1123" s="81">
        <v>17</v>
      </c>
      <c r="E1123" s="113">
        <v>250</v>
      </c>
      <c r="F1123" s="70">
        <f t="shared" ref="F1123:F1145" ca="1" si="59">INDIRECT(ADDRESS(ROW(),COLUMN()-2,4))*INDIRECT(ADDRESS(ROW(),COLUMN()-1,4))</f>
        <v>4250</v>
      </c>
      <c r="G1123" s="45"/>
      <c r="H1123" s="45"/>
      <c r="I1123" s="45"/>
      <c r="J1123" s="45"/>
    </row>
    <row r="1124" spans="1:10" ht="13.5" customHeight="1" x14ac:dyDescent="0.2">
      <c r="A1124" s="92">
        <v>47131803</v>
      </c>
      <c r="B1124" s="69" t="str">
        <f t="shared" ca="1" si="58"/>
        <v>Desinfectantes para uso doméstico</v>
      </c>
      <c r="C1124" s="81" t="s">
        <v>9562</v>
      </c>
      <c r="D1124" s="81">
        <v>9</v>
      </c>
      <c r="E1124" s="113">
        <v>200</v>
      </c>
      <c r="F1124" s="70">
        <f t="shared" ca="1" si="59"/>
        <v>1800</v>
      </c>
      <c r="G1124" s="45"/>
      <c r="H1124" s="45"/>
      <c r="I1124" s="45"/>
      <c r="J1124" s="45"/>
    </row>
    <row r="1125" spans="1:10" ht="13.5" customHeight="1" x14ac:dyDescent="0.2">
      <c r="A1125" s="92">
        <v>53131608</v>
      </c>
      <c r="B1125" s="69" t="str">
        <f t="shared" ca="1" si="58"/>
        <v>Jabones</v>
      </c>
      <c r="C1125" s="81" t="s">
        <v>9562</v>
      </c>
      <c r="D1125" s="81">
        <v>5</v>
      </c>
      <c r="E1125" s="113">
        <v>250</v>
      </c>
      <c r="F1125" s="70">
        <f t="shared" ca="1" si="59"/>
        <v>1250</v>
      </c>
      <c r="G1125" s="45"/>
      <c r="H1125" s="45"/>
      <c r="I1125" s="45"/>
      <c r="J1125" s="45"/>
    </row>
    <row r="1126" spans="1:10" ht="13.5" customHeight="1" x14ac:dyDescent="0.2">
      <c r="A1126" s="92">
        <v>47131831</v>
      </c>
      <c r="B1126" s="69" t="str">
        <f t="shared" ca="1" si="58"/>
        <v>Ácido muriático</v>
      </c>
      <c r="C1126" s="81" t="s">
        <v>9562</v>
      </c>
      <c r="D1126" s="81">
        <v>5</v>
      </c>
      <c r="E1126" s="113">
        <v>195</v>
      </c>
      <c r="F1126" s="70">
        <f t="shared" ca="1" si="59"/>
        <v>975</v>
      </c>
      <c r="G1126" s="45"/>
      <c r="H1126" s="45"/>
      <c r="I1126" s="45"/>
      <c r="J1126" s="45"/>
    </row>
    <row r="1127" spans="1:10" ht="13.5" customHeight="1" x14ac:dyDescent="0.2">
      <c r="A1127" s="92">
        <v>47131821</v>
      </c>
      <c r="B1127" s="69" t="str">
        <f t="shared" ca="1" si="58"/>
        <v>Compuestos desengrasantes</v>
      </c>
      <c r="C1127" s="81" t="s">
        <v>9562</v>
      </c>
      <c r="D1127" s="81">
        <v>1</v>
      </c>
      <c r="E1127" s="113">
        <v>450</v>
      </c>
      <c r="F1127" s="70">
        <f t="shared" ca="1" si="59"/>
        <v>450</v>
      </c>
      <c r="G1127" s="45"/>
      <c r="H1127" s="45"/>
      <c r="I1127" s="45"/>
      <c r="J1127" s="45"/>
    </row>
    <row r="1128" spans="1:10" ht="13.5" customHeight="1" x14ac:dyDescent="0.2">
      <c r="A1128" s="92">
        <v>12161902</v>
      </c>
      <c r="B1128" s="69" t="str">
        <f t="shared" ca="1" si="58"/>
        <v>Surfactantes detergentes</v>
      </c>
      <c r="C1128" s="81" t="s">
        <v>1450</v>
      </c>
      <c r="D1128" s="81">
        <v>5</v>
      </c>
      <c r="E1128" s="113">
        <v>850</v>
      </c>
      <c r="F1128" s="70">
        <f t="shared" ca="1" si="59"/>
        <v>4250</v>
      </c>
      <c r="G1128" s="45"/>
      <c r="H1128" s="45"/>
      <c r="I1128" s="45"/>
      <c r="J1128" s="45"/>
    </row>
    <row r="1129" spans="1:10" ht="13.5" customHeight="1" x14ac:dyDescent="0.2">
      <c r="A1129" s="92">
        <v>47131706</v>
      </c>
      <c r="B1129" s="69" t="str">
        <f t="shared" ca="1" si="58"/>
        <v>Dispensadores de ambientadores</v>
      </c>
      <c r="C1129" s="81" t="s">
        <v>1450</v>
      </c>
      <c r="D1129" s="81">
        <v>10</v>
      </c>
      <c r="E1129" s="113">
        <v>150</v>
      </c>
      <c r="F1129" s="70">
        <f t="shared" ca="1" si="59"/>
        <v>1500</v>
      </c>
      <c r="G1129" s="45"/>
      <c r="H1129" s="45"/>
      <c r="I1129" s="45"/>
      <c r="J1129" s="45"/>
    </row>
    <row r="1130" spans="1:10" ht="13.5" customHeight="1" x14ac:dyDescent="0.2">
      <c r="A1130" s="92">
        <v>14111704</v>
      </c>
      <c r="B1130" s="69" t="str">
        <f t="shared" ca="1" si="58"/>
        <v>Papel higiénico</v>
      </c>
      <c r="C1130" s="81" t="s">
        <v>1450</v>
      </c>
      <c r="D1130" s="81">
        <v>22</v>
      </c>
      <c r="E1130" s="113">
        <v>350</v>
      </c>
      <c r="F1130" s="70">
        <f t="shared" ca="1" si="59"/>
        <v>7700</v>
      </c>
      <c r="G1130" s="45"/>
      <c r="H1130" s="45"/>
      <c r="I1130" s="45"/>
      <c r="J1130" s="45"/>
    </row>
    <row r="1131" spans="1:10" ht="13.5" customHeight="1" x14ac:dyDescent="0.2">
      <c r="A1131" s="92">
        <v>14111705</v>
      </c>
      <c r="B1131" s="69" t="str">
        <f t="shared" ca="1" si="58"/>
        <v>Servilletas de papel</v>
      </c>
      <c r="C1131" s="81" t="s">
        <v>1450</v>
      </c>
      <c r="D1131" s="81">
        <v>11</v>
      </c>
      <c r="E1131" s="113">
        <v>349</v>
      </c>
      <c r="F1131" s="70">
        <f t="shared" ca="1" si="59"/>
        <v>3839</v>
      </c>
      <c r="G1131" s="45"/>
      <c r="H1131" s="45"/>
      <c r="I1131" s="45"/>
      <c r="J1131" s="45"/>
    </row>
    <row r="1132" spans="1:10" ht="13.5" customHeight="1" x14ac:dyDescent="0.2">
      <c r="A1132" s="92">
        <v>10191509</v>
      </c>
      <c r="B1132" s="69" t="str">
        <f t="shared" ca="1" si="58"/>
        <v>Insecticidas</v>
      </c>
      <c r="C1132" s="81" t="s">
        <v>1450</v>
      </c>
      <c r="D1132" s="81">
        <v>15</v>
      </c>
      <c r="E1132" s="113">
        <v>243.86</v>
      </c>
      <c r="F1132" s="70">
        <f t="shared" ca="1" si="59"/>
        <v>3657.9</v>
      </c>
      <c r="G1132" s="45"/>
      <c r="H1132" s="45"/>
      <c r="I1132" s="45"/>
      <c r="J1132" s="45"/>
    </row>
    <row r="1133" spans="1:10" ht="13.5" customHeight="1" x14ac:dyDescent="0.2">
      <c r="A1133" s="92">
        <v>47131711</v>
      </c>
      <c r="B1133" s="69" t="str">
        <f t="shared" ca="1" si="58"/>
        <v>Dispensadores de limpiador</v>
      </c>
      <c r="C1133" s="81" t="s">
        <v>1450</v>
      </c>
      <c r="D1133" s="81">
        <v>2</v>
      </c>
      <c r="E1133" s="113">
        <v>350</v>
      </c>
      <c r="F1133" s="70">
        <f t="shared" ca="1" si="59"/>
        <v>700</v>
      </c>
      <c r="G1133" s="45"/>
      <c r="H1133" s="45"/>
      <c r="I1133" s="45"/>
      <c r="J1133" s="45"/>
    </row>
    <row r="1134" spans="1:10" ht="13.5" customHeight="1" x14ac:dyDescent="0.2">
      <c r="A1134" s="92">
        <v>46181504</v>
      </c>
      <c r="B1134" s="69" t="str">
        <f t="shared" ca="1" si="58"/>
        <v>Guantes de protección</v>
      </c>
      <c r="C1134" s="81" t="s">
        <v>1450</v>
      </c>
      <c r="D1134" s="81">
        <v>25</v>
      </c>
      <c r="E1134" s="113">
        <v>120.35</v>
      </c>
      <c r="F1134" s="70">
        <f t="shared" ca="1" si="59"/>
        <v>3008.75</v>
      </c>
      <c r="G1134" s="45"/>
      <c r="H1134" s="45"/>
      <c r="I1134" s="45"/>
      <c r="J1134" s="45"/>
    </row>
    <row r="1135" spans="1:10" ht="13.5" customHeight="1" x14ac:dyDescent="0.2">
      <c r="A1135" s="92">
        <v>47121701</v>
      </c>
      <c r="B1135" s="69" t="str">
        <f t="shared" ca="1" si="58"/>
        <v>Bolsas de basura</v>
      </c>
      <c r="C1135" s="81" t="s">
        <v>1450</v>
      </c>
      <c r="D1135" s="81">
        <v>6</v>
      </c>
      <c r="E1135" s="113">
        <v>725</v>
      </c>
      <c r="F1135" s="70">
        <f t="shared" ca="1" si="59"/>
        <v>4350</v>
      </c>
      <c r="G1135" s="45"/>
      <c r="H1135" s="45"/>
      <c r="I1135" s="45"/>
      <c r="J1135" s="45"/>
    </row>
    <row r="1136" spans="1:10" ht="13.5" customHeight="1" x14ac:dyDescent="0.2">
      <c r="A1136" s="92">
        <v>47131602</v>
      </c>
      <c r="B1136" s="69" t="str">
        <f t="shared" ca="1" si="58"/>
        <v>Almohadillas para restregar</v>
      </c>
      <c r="C1136" s="81" t="s">
        <v>1450</v>
      </c>
      <c r="D1136" s="81">
        <v>24</v>
      </c>
      <c r="E1136" s="113">
        <v>60</v>
      </c>
      <c r="F1136" s="70">
        <f t="shared" ca="1" si="59"/>
        <v>1440</v>
      </c>
      <c r="G1136" s="45"/>
      <c r="H1136" s="45"/>
      <c r="I1136" s="45"/>
      <c r="J1136" s="45"/>
    </row>
    <row r="1137" spans="1:10" ht="13.5" customHeight="1" x14ac:dyDescent="0.2">
      <c r="A1137" s="92">
        <v>47131602</v>
      </c>
      <c r="B1137" s="69" t="str">
        <f t="shared" ca="1" si="58"/>
        <v>Almohadillas para restregar</v>
      </c>
      <c r="C1137" s="81" t="s">
        <v>1450</v>
      </c>
      <c r="D1137" s="81">
        <v>48</v>
      </c>
      <c r="E1137" s="113">
        <v>48.18</v>
      </c>
      <c r="F1137" s="70">
        <f t="shared" ca="1" si="59"/>
        <v>2312.64</v>
      </c>
      <c r="G1137" s="45"/>
      <c r="H1137" s="45"/>
      <c r="I1137" s="45"/>
      <c r="J1137" s="45"/>
    </row>
    <row r="1138" spans="1:10" ht="13.5" customHeight="1" x14ac:dyDescent="0.2">
      <c r="A1138" s="92">
        <v>47131604</v>
      </c>
      <c r="B1138" s="69" t="str">
        <f t="shared" ca="1" si="58"/>
        <v>Escobas</v>
      </c>
      <c r="C1138" s="81" t="s">
        <v>1450</v>
      </c>
      <c r="D1138" s="81">
        <v>4</v>
      </c>
      <c r="E1138" s="113">
        <v>215</v>
      </c>
      <c r="F1138" s="70">
        <f t="shared" ca="1" si="59"/>
        <v>860</v>
      </c>
      <c r="G1138" s="45"/>
      <c r="H1138" s="45"/>
      <c r="I1138" s="45"/>
      <c r="J1138" s="45"/>
    </row>
    <row r="1139" spans="1:10" ht="13.5" customHeight="1" x14ac:dyDescent="0.2">
      <c r="A1139" s="92">
        <v>47131619</v>
      </c>
      <c r="B1139" s="69" t="str">
        <f t="shared" ca="1" si="58"/>
        <v>Cabezas de traperos</v>
      </c>
      <c r="C1139" s="81" t="s">
        <v>1450</v>
      </c>
      <c r="D1139" s="81">
        <v>5</v>
      </c>
      <c r="E1139" s="113">
        <v>180</v>
      </c>
      <c r="F1139" s="70">
        <f t="shared" ca="1" si="59"/>
        <v>900</v>
      </c>
      <c r="G1139" s="45"/>
      <c r="H1139" s="45"/>
      <c r="I1139" s="45"/>
      <c r="J1139" s="45"/>
    </row>
    <row r="1140" spans="1:10" ht="13.5" customHeight="1" x14ac:dyDescent="0.2">
      <c r="A1140" s="92">
        <v>53131608</v>
      </c>
      <c r="B1140" s="69" t="str">
        <f t="shared" ca="1" si="58"/>
        <v>Jabones</v>
      </c>
      <c r="C1140" s="81" t="s">
        <v>1450</v>
      </c>
      <c r="D1140" s="81">
        <v>3</v>
      </c>
      <c r="E1140" s="113">
        <v>100</v>
      </c>
      <c r="F1140" s="70">
        <f t="shared" ca="1" si="59"/>
        <v>300</v>
      </c>
      <c r="G1140" s="45"/>
      <c r="H1140" s="45"/>
      <c r="I1140" s="45"/>
      <c r="J1140" s="45"/>
    </row>
    <row r="1141" spans="1:10" ht="13.5" customHeight="1" x14ac:dyDescent="0.2">
      <c r="A1141" s="92">
        <v>52152203</v>
      </c>
      <c r="B1141" s="69" t="str">
        <f t="shared" ca="1" si="58"/>
        <v>Cepillo dispensador de jabón</v>
      </c>
      <c r="C1141" s="81" t="s">
        <v>1450</v>
      </c>
      <c r="D1141" s="81">
        <v>6</v>
      </c>
      <c r="E1141" s="113">
        <v>120</v>
      </c>
      <c r="F1141" s="70">
        <f t="shared" ca="1" si="59"/>
        <v>720</v>
      </c>
      <c r="G1141" s="45"/>
      <c r="H1141" s="45"/>
      <c r="I1141" s="45"/>
      <c r="J1141" s="45"/>
    </row>
    <row r="1142" spans="1:10" ht="13.5" customHeight="1" x14ac:dyDescent="0.2">
      <c r="A1142" s="92">
        <v>41121813</v>
      </c>
      <c r="B1142" s="69" t="str">
        <f t="shared" ca="1" si="58"/>
        <v>Cubetas</v>
      </c>
      <c r="C1142" s="81" t="s">
        <v>1450</v>
      </c>
      <c r="D1142" s="81">
        <v>4</v>
      </c>
      <c r="E1142" s="113">
        <v>300</v>
      </c>
      <c r="F1142" s="70">
        <f t="shared" ca="1" si="59"/>
        <v>1200</v>
      </c>
      <c r="G1142" s="45"/>
      <c r="H1142" s="45"/>
      <c r="I1142" s="45"/>
      <c r="J1142" s="45"/>
    </row>
    <row r="1143" spans="1:10" ht="13.5" customHeight="1" x14ac:dyDescent="0.2">
      <c r="A1143" s="92">
        <v>51102710</v>
      </c>
      <c r="B1143" s="69" t="str">
        <f t="shared" ca="1" si="58"/>
        <v>Antisépticos basados en alcohol o acetona</v>
      </c>
      <c r="C1143" s="81" t="s">
        <v>9562</v>
      </c>
      <c r="D1143" s="81">
        <v>1</v>
      </c>
      <c r="E1143" s="113">
        <v>681.46</v>
      </c>
      <c r="F1143" s="70">
        <f t="shared" ca="1" si="59"/>
        <v>681.46</v>
      </c>
      <c r="G1143" s="45"/>
      <c r="H1143" s="45"/>
      <c r="I1143" s="45"/>
      <c r="J1143" s="45"/>
    </row>
    <row r="1144" spans="1:10" ht="13.5" customHeight="1" x14ac:dyDescent="0.2">
      <c r="A1144" s="92">
        <v>27111502</v>
      </c>
      <c r="B1144" s="69" t="str">
        <f t="shared" ca="1" si="58"/>
        <v>Navajas de afeitar</v>
      </c>
      <c r="C1144" s="81" t="s">
        <v>1450</v>
      </c>
      <c r="D1144" s="81">
        <v>1</v>
      </c>
      <c r="E1144" s="113">
        <v>465</v>
      </c>
      <c r="F1144" s="70">
        <f t="shared" ca="1" si="59"/>
        <v>465</v>
      </c>
      <c r="G1144" s="45"/>
      <c r="H1144" s="45"/>
      <c r="I1144" s="45"/>
      <c r="J1144" s="45"/>
    </row>
    <row r="1145" spans="1:10" ht="13.5" customHeight="1" x14ac:dyDescent="0.2">
      <c r="A1145" s="92">
        <v>53131628</v>
      </c>
      <c r="B1145" s="69" t="str">
        <f t="shared" ca="1" si="58"/>
        <v>Champús</v>
      </c>
      <c r="C1145" s="81" t="s">
        <v>9562</v>
      </c>
      <c r="D1145" s="81">
        <v>3</v>
      </c>
      <c r="E1145" s="113">
        <v>200</v>
      </c>
      <c r="F1145" s="70">
        <f t="shared" ca="1" si="59"/>
        <v>600</v>
      </c>
      <c r="G1145" s="45"/>
      <c r="H1145" s="45"/>
      <c r="I1145" s="45"/>
      <c r="J1145" s="45"/>
    </row>
    <row r="1146" spans="1:10" ht="14.1" customHeight="1" x14ac:dyDescent="0.2">
      <c r="A1146" s="45"/>
      <c r="B1146" s="45"/>
      <c r="C1146" s="45"/>
      <c r="D1146" s="45"/>
      <c r="E1146" s="73" t="s">
        <v>12552</v>
      </c>
      <c r="F1146" s="74">
        <f ca="1">SUM(Table337[MONTO TOTAL ESTIMADO])</f>
        <v>47209.75</v>
      </c>
      <c r="G1146" s="45"/>
      <c r="H1146" s="45" t="str">
        <f>C1116</f>
        <v>Bienes</v>
      </c>
      <c r="I1146" s="45" t="str">
        <f>E1116</f>
        <v>Sí</v>
      </c>
      <c r="J1146" s="45" t="str">
        <f>D1116</f>
        <v>Compras por debajo del Umbral</v>
      </c>
    </row>
    <row r="1147" spans="1:10" ht="14.1" customHeight="1" thickBot="1" x14ac:dyDescent="0.3"/>
    <row r="1148" spans="1:10" ht="33.75" customHeight="1" thickBot="1" x14ac:dyDescent="0.25">
      <c r="A1148" s="64" t="s">
        <v>16383</v>
      </c>
      <c r="B1148" s="64" t="s">
        <v>161</v>
      </c>
      <c r="C1148" s="64" t="s">
        <v>11726</v>
      </c>
      <c r="D1148" s="64" t="s">
        <v>14380</v>
      </c>
      <c r="E1148" s="64" t="s">
        <v>10964</v>
      </c>
      <c r="F1148" s="64" t="s">
        <v>11097</v>
      </c>
      <c r="G1148" s="45"/>
      <c r="H1148" s="45"/>
      <c r="I1148" s="45"/>
      <c r="J1148" s="45"/>
    </row>
    <row r="1149" spans="1:10" ht="13.5" customHeight="1" thickBot="1" x14ac:dyDescent="0.25">
      <c r="A1149" s="66" t="s">
        <v>18853</v>
      </c>
      <c r="B1149" s="91" t="s">
        <v>18854</v>
      </c>
      <c r="C1149" s="66" t="s">
        <v>17798</v>
      </c>
      <c r="D1149" s="66" t="s">
        <v>10173</v>
      </c>
      <c r="E1149" s="66" t="s">
        <v>8857</v>
      </c>
      <c r="F1149" s="66"/>
      <c r="G1149" s="45"/>
      <c r="H1149" s="45"/>
      <c r="I1149" s="45"/>
      <c r="J1149" s="45"/>
    </row>
    <row r="1150" spans="1:10" ht="14.1" customHeight="1" thickBot="1" x14ac:dyDescent="0.25">
      <c r="A1150" s="119" t="s">
        <v>14830</v>
      </c>
      <c r="B1150" s="67" t="s">
        <v>8531</v>
      </c>
      <c r="C1150" s="76">
        <v>44378</v>
      </c>
      <c r="D1150" s="119" t="s">
        <v>9388</v>
      </c>
      <c r="E1150" s="67" t="s">
        <v>13095</v>
      </c>
      <c r="F1150" s="66" t="s">
        <v>3082</v>
      </c>
      <c r="G1150" s="45"/>
      <c r="H1150" s="45"/>
      <c r="I1150" s="45"/>
      <c r="J1150" s="45"/>
    </row>
    <row r="1151" spans="1:10" ht="14.1" customHeight="1" thickBot="1" x14ac:dyDescent="0.25">
      <c r="A1151" s="120"/>
      <c r="B1151" s="67" t="s">
        <v>1787</v>
      </c>
      <c r="C1151" s="98">
        <f>IF(C1150="","",IF(AND(MONTH(C1150)&gt;=1,MONTH(C1150)&lt;=3),1,IF(AND(MONTH(C1150)&gt;=4,MONTH(C1150)&lt;=6),2,IF(AND(MONTH(C1150)&gt;=7,MONTH(C1150)&lt;=9),3,4))))</f>
        <v>3</v>
      </c>
      <c r="D1151" s="120"/>
      <c r="E1151" s="67" t="s">
        <v>2419</v>
      </c>
      <c r="F1151" s="66" t="s">
        <v>14451</v>
      </c>
      <c r="G1151" s="45"/>
      <c r="H1151" s="45"/>
      <c r="I1151" s="45"/>
      <c r="J1151" s="45"/>
    </row>
    <row r="1152" spans="1:10" ht="14.1" customHeight="1" thickBot="1" x14ac:dyDescent="0.25">
      <c r="A1152" s="120"/>
      <c r="B1152" s="67" t="s">
        <v>12944</v>
      </c>
      <c r="C1152" s="76">
        <v>44469</v>
      </c>
      <c r="D1152" s="120"/>
      <c r="E1152" s="67" t="s">
        <v>3075</v>
      </c>
      <c r="F1152" s="66" t="s">
        <v>4623</v>
      </c>
      <c r="G1152" s="45"/>
      <c r="H1152" s="45"/>
      <c r="I1152" s="45"/>
      <c r="J1152" s="45"/>
    </row>
    <row r="1153" spans="1:10" ht="14.1" customHeight="1" thickBot="1" x14ac:dyDescent="0.25">
      <c r="A1153" s="120"/>
      <c r="B1153" s="67" t="s">
        <v>1787</v>
      </c>
      <c r="C1153" s="98">
        <f>IF(C1152="","",IF(AND(MONTH(C1152)&gt;=1,MONTH(C1152)&lt;=3),1,IF(AND(MONTH(C1152)&gt;=4,MONTH(C1152)&lt;=6),2,IF(AND(MONTH(C1152)&gt;=7,MONTH(C1152)&lt;=9),3,4))))</f>
        <v>3</v>
      </c>
      <c r="D1153" s="120"/>
      <c r="E1153" s="67" t="s">
        <v>13194</v>
      </c>
      <c r="F1153" s="66" t="s">
        <v>4623</v>
      </c>
      <c r="G1153" s="45"/>
      <c r="H1153" s="45"/>
      <c r="I1153" s="45"/>
      <c r="J1153" s="45"/>
    </row>
    <row r="1154" spans="1:10" ht="14.1" customHeight="1" thickBot="1" x14ac:dyDescent="0.25">
      <c r="A1154" s="45"/>
      <c r="B1154" s="45"/>
      <c r="C1154" s="45"/>
      <c r="D1154" s="45"/>
      <c r="E1154" s="45"/>
      <c r="F1154" s="45"/>
      <c r="G1154" s="45"/>
      <c r="H1154" s="45"/>
      <c r="I1154" s="45"/>
      <c r="J1154" s="45"/>
    </row>
    <row r="1155" spans="1:10" ht="14.1" customHeight="1" thickBot="1" x14ac:dyDescent="0.25">
      <c r="A1155" s="72" t="s">
        <v>15736</v>
      </c>
      <c r="B1155" s="72" t="s">
        <v>16147</v>
      </c>
      <c r="C1155" s="72" t="s">
        <v>15642</v>
      </c>
      <c r="D1155" s="72" t="s">
        <v>15252</v>
      </c>
      <c r="E1155" s="72" t="s">
        <v>6935</v>
      </c>
      <c r="F1155" s="72" t="s">
        <v>15281</v>
      </c>
      <c r="G1155" s="45"/>
      <c r="H1155" s="45"/>
      <c r="I1155" s="45"/>
      <c r="J1155" s="45"/>
    </row>
    <row r="1156" spans="1:10" ht="13.5" customHeight="1" x14ac:dyDescent="0.2">
      <c r="A1156" s="92">
        <v>47131803</v>
      </c>
      <c r="B1156" s="69" t="str">
        <f t="shared" ref="B1156:B1178" ca="1" si="60">IFERROR(INDEX(UNSPSCDes,MATCH(INDIRECT(ADDRESS(ROW(),COLUMN()-1,4)),UNSPSCCode,0)),"")</f>
        <v>Desinfectantes para uso doméstico</v>
      </c>
      <c r="C1156" s="81" t="s">
        <v>9562</v>
      </c>
      <c r="D1156" s="112">
        <v>17</v>
      </c>
      <c r="E1156" s="113">
        <v>250</v>
      </c>
      <c r="F1156" s="70">
        <f t="shared" ref="F1156:F1178" ca="1" si="61">INDIRECT(ADDRESS(ROW(),COLUMN()-2,4))*INDIRECT(ADDRESS(ROW(),COLUMN()-1,4))</f>
        <v>4250</v>
      </c>
      <c r="G1156" s="45"/>
      <c r="H1156" s="45"/>
      <c r="I1156" s="45"/>
      <c r="J1156" s="45"/>
    </row>
    <row r="1157" spans="1:10" ht="13.5" customHeight="1" x14ac:dyDescent="0.2">
      <c r="A1157" s="92">
        <v>47131803</v>
      </c>
      <c r="B1157" s="69" t="str">
        <f t="shared" ca="1" si="60"/>
        <v>Desinfectantes para uso doméstico</v>
      </c>
      <c r="C1157" s="81" t="s">
        <v>9562</v>
      </c>
      <c r="D1157" s="112">
        <v>9</v>
      </c>
      <c r="E1157" s="113">
        <v>200</v>
      </c>
      <c r="F1157" s="70">
        <f t="shared" ca="1" si="61"/>
        <v>1800</v>
      </c>
      <c r="G1157" s="45"/>
      <c r="H1157" s="45"/>
      <c r="I1157" s="45"/>
      <c r="J1157" s="45"/>
    </row>
    <row r="1158" spans="1:10" ht="13.5" customHeight="1" x14ac:dyDescent="0.2">
      <c r="A1158" s="92">
        <v>53131608</v>
      </c>
      <c r="B1158" s="69" t="str">
        <f t="shared" ca="1" si="60"/>
        <v>Jabones</v>
      </c>
      <c r="C1158" s="81" t="s">
        <v>9562</v>
      </c>
      <c r="D1158" s="112">
        <v>5</v>
      </c>
      <c r="E1158" s="113">
        <v>250</v>
      </c>
      <c r="F1158" s="70">
        <f t="shared" ca="1" si="61"/>
        <v>1250</v>
      </c>
      <c r="G1158" s="45"/>
      <c r="H1158" s="45"/>
      <c r="I1158" s="45"/>
      <c r="J1158" s="45"/>
    </row>
    <row r="1159" spans="1:10" ht="13.5" customHeight="1" x14ac:dyDescent="0.2">
      <c r="A1159" s="92">
        <v>47131831</v>
      </c>
      <c r="B1159" s="69" t="str">
        <f t="shared" ca="1" si="60"/>
        <v>Ácido muriático</v>
      </c>
      <c r="C1159" s="81" t="s">
        <v>9562</v>
      </c>
      <c r="D1159" s="112">
        <v>5</v>
      </c>
      <c r="E1159" s="113">
        <v>195</v>
      </c>
      <c r="F1159" s="70">
        <f t="shared" ca="1" si="61"/>
        <v>975</v>
      </c>
      <c r="G1159" s="45"/>
      <c r="H1159" s="45"/>
      <c r="I1159" s="45"/>
      <c r="J1159" s="45"/>
    </row>
    <row r="1160" spans="1:10" ht="13.5" customHeight="1" x14ac:dyDescent="0.2">
      <c r="A1160" s="92">
        <v>47131821</v>
      </c>
      <c r="B1160" s="69" t="str">
        <f t="shared" ca="1" si="60"/>
        <v>Compuestos desengrasantes</v>
      </c>
      <c r="C1160" s="81" t="s">
        <v>9562</v>
      </c>
      <c r="D1160" s="112">
        <v>1</v>
      </c>
      <c r="E1160" s="113">
        <v>450</v>
      </c>
      <c r="F1160" s="70">
        <f t="shared" ca="1" si="61"/>
        <v>450</v>
      </c>
      <c r="G1160" s="45"/>
      <c r="H1160" s="45"/>
      <c r="I1160" s="45"/>
      <c r="J1160" s="45"/>
    </row>
    <row r="1161" spans="1:10" ht="13.5" customHeight="1" x14ac:dyDescent="0.2">
      <c r="A1161" s="92">
        <v>12161902</v>
      </c>
      <c r="B1161" s="69" t="str">
        <f t="shared" ca="1" si="60"/>
        <v>Surfactantes detergentes</v>
      </c>
      <c r="C1161" s="81" t="s">
        <v>1450</v>
      </c>
      <c r="D1161" s="112">
        <v>5</v>
      </c>
      <c r="E1161" s="113">
        <v>850</v>
      </c>
      <c r="F1161" s="70">
        <f t="shared" ca="1" si="61"/>
        <v>4250</v>
      </c>
      <c r="G1161" s="45"/>
      <c r="H1161" s="45"/>
      <c r="I1161" s="45"/>
      <c r="J1161" s="45"/>
    </row>
    <row r="1162" spans="1:10" ht="13.5" customHeight="1" x14ac:dyDescent="0.2">
      <c r="A1162" s="92">
        <v>47131706</v>
      </c>
      <c r="B1162" s="69" t="str">
        <f t="shared" ca="1" si="60"/>
        <v>Dispensadores de ambientadores</v>
      </c>
      <c r="C1162" s="81" t="s">
        <v>1450</v>
      </c>
      <c r="D1162" s="112">
        <v>10</v>
      </c>
      <c r="E1162" s="113">
        <v>150</v>
      </c>
      <c r="F1162" s="70">
        <f t="shared" ca="1" si="61"/>
        <v>1500</v>
      </c>
      <c r="G1162" s="45"/>
      <c r="H1162" s="45"/>
      <c r="I1162" s="45"/>
      <c r="J1162" s="45"/>
    </row>
    <row r="1163" spans="1:10" ht="13.5" customHeight="1" x14ac:dyDescent="0.2">
      <c r="A1163" s="92">
        <v>14111704</v>
      </c>
      <c r="B1163" s="69" t="str">
        <f t="shared" ca="1" si="60"/>
        <v>Papel higiénico</v>
      </c>
      <c r="C1163" s="81" t="s">
        <v>1450</v>
      </c>
      <c r="D1163" s="112">
        <v>22</v>
      </c>
      <c r="E1163" s="113">
        <v>350</v>
      </c>
      <c r="F1163" s="70">
        <f t="shared" ca="1" si="61"/>
        <v>7700</v>
      </c>
      <c r="G1163" s="45"/>
      <c r="H1163" s="45"/>
      <c r="I1163" s="45"/>
      <c r="J1163" s="45"/>
    </row>
    <row r="1164" spans="1:10" ht="13.5" customHeight="1" x14ac:dyDescent="0.2">
      <c r="A1164" s="92">
        <v>14111705</v>
      </c>
      <c r="B1164" s="69" t="str">
        <f t="shared" ca="1" si="60"/>
        <v>Servilletas de papel</v>
      </c>
      <c r="C1164" s="81" t="s">
        <v>1450</v>
      </c>
      <c r="D1164" s="112">
        <v>11</v>
      </c>
      <c r="E1164" s="113">
        <v>349</v>
      </c>
      <c r="F1164" s="70">
        <f t="shared" ca="1" si="61"/>
        <v>3839</v>
      </c>
      <c r="G1164" s="45"/>
      <c r="H1164" s="45"/>
      <c r="I1164" s="45"/>
      <c r="J1164" s="45"/>
    </row>
    <row r="1165" spans="1:10" ht="13.5" customHeight="1" x14ac:dyDescent="0.2">
      <c r="A1165" s="92">
        <v>10191509</v>
      </c>
      <c r="B1165" s="69" t="str">
        <f t="shared" ca="1" si="60"/>
        <v>Insecticidas</v>
      </c>
      <c r="C1165" s="81" t="s">
        <v>1450</v>
      </c>
      <c r="D1165" s="112">
        <v>15</v>
      </c>
      <c r="E1165" s="113">
        <v>243.86</v>
      </c>
      <c r="F1165" s="70">
        <f t="shared" ca="1" si="61"/>
        <v>3657.9</v>
      </c>
      <c r="G1165" s="45"/>
      <c r="H1165" s="45"/>
      <c r="I1165" s="45"/>
      <c r="J1165" s="45"/>
    </row>
    <row r="1166" spans="1:10" ht="13.5" customHeight="1" x14ac:dyDescent="0.2">
      <c r="A1166" s="92">
        <v>47131711</v>
      </c>
      <c r="B1166" s="69" t="str">
        <f t="shared" ca="1" si="60"/>
        <v>Dispensadores de limpiador</v>
      </c>
      <c r="C1166" s="81" t="s">
        <v>1450</v>
      </c>
      <c r="D1166" s="112">
        <v>2</v>
      </c>
      <c r="E1166" s="113">
        <v>350</v>
      </c>
      <c r="F1166" s="70">
        <f t="shared" ca="1" si="61"/>
        <v>700</v>
      </c>
      <c r="G1166" s="45"/>
      <c r="H1166" s="45"/>
      <c r="I1166" s="45"/>
      <c r="J1166" s="45"/>
    </row>
    <row r="1167" spans="1:10" ht="13.5" customHeight="1" x14ac:dyDescent="0.2">
      <c r="A1167" s="92">
        <v>46181504</v>
      </c>
      <c r="B1167" s="69" t="str">
        <f t="shared" ca="1" si="60"/>
        <v>Guantes de protección</v>
      </c>
      <c r="C1167" s="81" t="s">
        <v>1450</v>
      </c>
      <c r="D1167" s="112">
        <v>25</v>
      </c>
      <c r="E1167" s="113">
        <v>120.35</v>
      </c>
      <c r="F1167" s="70">
        <f t="shared" ca="1" si="61"/>
        <v>3008.75</v>
      </c>
      <c r="G1167" s="45"/>
      <c r="H1167" s="45"/>
      <c r="I1167" s="45"/>
      <c r="J1167" s="45"/>
    </row>
    <row r="1168" spans="1:10" ht="13.5" customHeight="1" x14ac:dyDescent="0.2">
      <c r="A1168" s="92">
        <v>47121701</v>
      </c>
      <c r="B1168" s="69" t="str">
        <f t="shared" ca="1" si="60"/>
        <v>Bolsas de basura</v>
      </c>
      <c r="C1168" s="81" t="s">
        <v>1450</v>
      </c>
      <c r="D1168" s="112">
        <v>6</v>
      </c>
      <c r="E1168" s="113">
        <v>725</v>
      </c>
      <c r="F1168" s="70">
        <f t="shared" ca="1" si="61"/>
        <v>4350</v>
      </c>
      <c r="G1168" s="45"/>
      <c r="H1168" s="45"/>
      <c r="I1168" s="45"/>
      <c r="J1168" s="45"/>
    </row>
    <row r="1169" spans="1:10" ht="13.5" customHeight="1" x14ac:dyDescent="0.2">
      <c r="A1169" s="92">
        <v>47131602</v>
      </c>
      <c r="B1169" s="69" t="str">
        <f t="shared" ca="1" si="60"/>
        <v>Almohadillas para restregar</v>
      </c>
      <c r="C1169" s="81" t="s">
        <v>1450</v>
      </c>
      <c r="D1169" s="112">
        <v>24</v>
      </c>
      <c r="E1169" s="113">
        <v>60</v>
      </c>
      <c r="F1169" s="70">
        <f t="shared" ca="1" si="61"/>
        <v>1440</v>
      </c>
      <c r="G1169" s="45"/>
      <c r="H1169" s="45"/>
      <c r="I1169" s="45"/>
      <c r="J1169" s="45"/>
    </row>
    <row r="1170" spans="1:10" ht="13.5" customHeight="1" x14ac:dyDescent="0.2">
      <c r="A1170" s="92">
        <v>47131602</v>
      </c>
      <c r="B1170" s="69" t="str">
        <f t="shared" ca="1" si="60"/>
        <v>Almohadillas para restregar</v>
      </c>
      <c r="C1170" s="81" t="s">
        <v>1450</v>
      </c>
      <c r="D1170" s="112">
        <v>48</v>
      </c>
      <c r="E1170" s="113">
        <v>48.18</v>
      </c>
      <c r="F1170" s="70">
        <f t="shared" ca="1" si="61"/>
        <v>2312.64</v>
      </c>
      <c r="G1170" s="45"/>
      <c r="H1170" s="45"/>
      <c r="I1170" s="45"/>
      <c r="J1170" s="45"/>
    </row>
    <row r="1171" spans="1:10" ht="13.5" customHeight="1" x14ac:dyDescent="0.2">
      <c r="A1171" s="92">
        <v>47131604</v>
      </c>
      <c r="B1171" s="69" t="str">
        <f t="shared" ca="1" si="60"/>
        <v>Escobas</v>
      </c>
      <c r="C1171" s="81" t="s">
        <v>1450</v>
      </c>
      <c r="D1171" s="112">
        <v>4</v>
      </c>
      <c r="E1171" s="113">
        <v>215</v>
      </c>
      <c r="F1171" s="70">
        <f t="shared" ca="1" si="61"/>
        <v>860</v>
      </c>
      <c r="G1171" s="45"/>
      <c r="H1171" s="45"/>
      <c r="I1171" s="45"/>
      <c r="J1171" s="45"/>
    </row>
    <row r="1172" spans="1:10" ht="13.5" customHeight="1" x14ac:dyDescent="0.2">
      <c r="A1172" s="92">
        <v>47131619</v>
      </c>
      <c r="B1172" s="69" t="str">
        <f t="shared" ca="1" si="60"/>
        <v>Cabezas de traperos</v>
      </c>
      <c r="C1172" s="81" t="s">
        <v>1450</v>
      </c>
      <c r="D1172" s="112">
        <v>5</v>
      </c>
      <c r="E1172" s="113">
        <v>180</v>
      </c>
      <c r="F1172" s="70">
        <f t="shared" ca="1" si="61"/>
        <v>900</v>
      </c>
      <c r="G1172" s="45"/>
      <c r="H1172" s="45"/>
      <c r="I1172" s="45"/>
      <c r="J1172" s="45"/>
    </row>
    <row r="1173" spans="1:10" ht="13.5" customHeight="1" x14ac:dyDescent="0.2">
      <c r="A1173" s="92">
        <v>53131608</v>
      </c>
      <c r="B1173" s="69" t="str">
        <f t="shared" ca="1" si="60"/>
        <v>Jabones</v>
      </c>
      <c r="C1173" s="81" t="s">
        <v>9562</v>
      </c>
      <c r="D1173" s="112">
        <v>3</v>
      </c>
      <c r="E1173" s="113">
        <v>100</v>
      </c>
      <c r="F1173" s="70">
        <f t="shared" ca="1" si="61"/>
        <v>300</v>
      </c>
      <c r="G1173" s="45"/>
      <c r="H1173" s="45"/>
      <c r="I1173" s="45"/>
      <c r="J1173" s="45"/>
    </row>
    <row r="1174" spans="1:10" ht="13.5" customHeight="1" x14ac:dyDescent="0.2">
      <c r="A1174" s="92">
        <v>52152203</v>
      </c>
      <c r="B1174" s="69" t="str">
        <f t="shared" ca="1" si="60"/>
        <v>Cepillo dispensador de jabón</v>
      </c>
      <c r="C1174" s="81" t="s">
        <v>1450</v>
      </c>
      <c r="D1174" s="112">
        <v>6</v>
      </c>
      <c r="E1174" s="113">
        <v>120</v>
      </c>
      <c r="F1174" s="70">
        <f t="shared" ca="1" si="61"/>
        <v>720</v>
      </c>
      <c r="G1174" s="45"/>
      <c r="H1174" s="45"/>
      <c r="I1174" s="45"/>
      <c r="J1174" s="45"/>
    </row>
    <row r="1175" spans="1:10" ht="13.5" customHeight="1" x14ac:dyDescent="0.2">
      <c r="A1175" s="92">
        <v>41121813</v>
      </c>
      <c r="B1175" s="69" t="str">
        <f t="shared" ca="1" si="60"/>
        <v>Cubetas</v>
      </c>
      <c r="C1175" s="81" t="s">
        <v>1450</v>
      </c>
      <c r="D1175" s="112">
        <v>4</v>
      </c>
      <c r="E1175" s="113">
        <v>300</v>
      </c>
      <c r="F1175" s="70">
        <f t="shared" ca="1" si="61"/>
        <v>1200</v>
      </c>
      <c r="G1175" s="45"/>
      <c r="H1175" s="45"/>
      <c r="I1175" s="45"/>
      <c r="J1175" s="45"/>
    </row>
    <row r="1176" spans="1:10" ht="13.5" customHeight="1" x14ac:dyDescent="0.2">
      <c r="A1176" s="92">
        <v>51102710</v>
      </c>
      <c r="B1176" s="69" t="str">
        <f t="shared" ca="1" si="60"/>
        <v>Antisépticos basados en alcohol o acetona</v>
      </c>
      <c r="C1176" s="81" t="s">
        <v>1450</v>
      </c>
      <c r="D1176" s="112">
        <v>1</v>
      </c>
      <c r="E1176" s="113">
        <v>681.46</v>
      </c>
      <c r="F1176" s="70">
        <f t="shared" ca="1" si="61"/>
        <v>681.46</v>
      </c>
      <c r="G1176" s="45"/>
      <c r="H1176" s="45"/>
      <c r="I1176" s="45"/>
      <c r="J1176" s="45"/>
    </row>
    <row r="1177" spans="1:10" ht="13.5" customHeight="1" x14ac:dyDescent="0.2">
      <c r="A1177" s="92">
        <v>27111502</v>
      </c>
      <c r="B1177" s="69" t="str">
        <f t="shared" ca="1" si="60"/>
        <v>Navajas de afeitar</v>
      </c>
      <c r="C1177" s="81" t="s">
        <v>1450</v>
      </c>
      <c r="D1177" s="112">
        <v>1</v>
      </c>
      <c r="E1177" s="113">
        <v>465</v>
      </c>
      <c r="F1177" s="70">
        <f t="shared" ca="1" si="61"/>
        <v>465</v>
      </c>
      <c r="G1177" s="45"/>
      <c r="H1177" s="45"/>
      <c r="I1177" s="45"/>
      <c r="J1177" s="45"/>
    </row>
    <row r="1178" spans="1:10" ht="13.5" customHeight="1" x14ac:dyDescent="0.2">
      <c r="A1178" s="92">
        <v>53131628</v>
      </c>
      <c r="B1178" s="69" t="str">
        <f t="shared" ca="1" si="60"/>
        <v>Champús</v>
      </c>
      <c r="C1178" s="81" t="s">
        <v>1450</v>
      </c>
      <c r="D1178" s="112">
        <v>3</v>
      </c>
      <c r="E1178" s="113">
        <v>200</v>
      </c>
      <c r="F1178" s="70">
        <f t="shared" ca="1" si="61"/>
        <v>600</v>
      </c>
      <c r="G1178" s="45"/>
      <c r="H1178" s="45"/>
      <c r="I1178" s="45"/>
      <c r="J1178" s="45"/>
    </row>
    <row r="1179" spans="1:10" ht="14.1" customHeight="1" x14ac:dyDescent="0.2">
      <c r="A1179" s="45"/>
      <c r="B1179" s="45"/>
      <c r="C1179" s="45"/>
      <c r="D1179" s="45"/>
      <c r="E1179" s="73" t="s">
        <v>12552</v>
      </c>
      <c r="F1179" s="74">
        <f ca="1">SUM(Table338[MONTO TOTAL ESTIMADO])</f>
        <v>47209.75</v>
      </c>
      <c r="G1179" s="45"/>
      <c r="H1179" s="45" t="str">
        <f>C1149</f>
        <v>Bienes</v>
      </c>
      <c r="I1179" s="45" t="str">
        <f>E1149</f>
        <v>Sí</v>
      </c>
      <c r="J1179" s="45" t="str">
        <f>D1149</f>
        <v>Compras por debajo del Umbral</v>
      </c>
    </row>
    <row r="1180" spans="1:10" ht="14.1" customHeight="1" thickBot="1" x14ac:dyDescent="0.3"/>
    <row r="1181" spans="1:10" ht="33.75" customHeight="1" thickBot="1" x14ac:dyDescent="0.25">
      <c r="A1181" s="64" t="s">
        <v>16383</v>
      </c>
      <c r="B1181" s="64" t="s">
        <v>161</v>
      </c>
      <c r="C1181" s="64" t="s">
        <v>11726</v>
      </c>
      <c r="D1181" s="64" t="s">
        <v>14380</v>
      </c>
      <c r="E1181" s="64" t="s">
        <v>10964</v>
      </c>
      <c r="F1181" s="64" t="s">
        <v>11097</v>
      </c>
      <c r="G1181" s="45"/>
      <c r="H1181" s="45"/>
      <c r="I1181" s="45"/>
      <c r="J1181" s="45"/>
    </row>
    <row r="1182" spans="1:10" ht="13.5" customHeight="1" thickBot="1" x14ac:dyDescent="0.25">
      <c r="A1182" s="66" t="s">
        <v>18853</v>
      </c>
      <c r="B1182" s="91" t="s">
        <v>18854</v>
      </c>
      <c r="C1182" s="66" t="s">
        <v>17798</v>
      </c>
      <c r="D1182" s="66" t="s">
        <v>10173</v>
      </c>
      <c r="E1182" s="66" t="s">
        <v>8857</v>
      </c>
      <c r="F1182" s="66"/>
      <c r="G1182" s="45"/>
      <c r="H1182" s="45"/>
      <c r="I1182" s="45"/>
      <c r="J1182" s="45"/>
    </row>
    <row r="1183" spans="1:10" ht="14.1" customHeight="1" thickBot="1" x14ac:dyDescent="0.25">
      <c r="A1183" s="119" t="s">
        <v>14830</v>
      </c>
      <c r="B1183" s="67" t="s">
        <v>8531</v>
      </c>
      <c r="C1183" s="76">
        <v>44470</v>
      </c>
      <c r="D1183" s="119" t="s">
        <v>9388</v>
      </c>
      <c r="E1183" s="67" t="s">
        <v>13095</v>
      </c>
      <c r="F1183" s="66" t="s">
        <v>3082</v>
      </c>
      <c r="G1183" s="45"/>
      <c r="H1183" s="45"/>
      <c r="I1183" s="45"/>
      <c r="J1183" s="45"/>
    </row>
    <row r="1184" spans="1:10" ht="14.1" customHeight="1" thickBot="1" x14ac:dyDescent="0.25">
      <c r="A1184" s="120"/>
      <c r="B1184" s="67" t="s">
        <v>1787</v>
      </c>
      <c r="C1184" s="98">
        <f>IF(C1183="","",IF(AND(MONTH(C1183)&gt;=1,MONTH(C1183)&lt;=3),1,IF(AND(MONTH(C1183)&gt;=4,MONTH(C1183)&lt;=6),2,IF(AND(MONTH(C1183)&gt;=7,MONTH(C1183)&lt;=9),3,4))))</f>
        <v>4</v>
      </c>
      <c r="D1184" s="120"/>
      <c r="E1184" s="67" t="s">
        <v>2419</v>
      </c>
      <c r="F1184" s="66" t="s">
        <v>14451</v>
      </c>
      <c r="G1184" s="45"/>
      <c r="H1184" s="45"/>
      <c r="I1184" s="45"/>
      <c r="J1184" s="45"/>
    </row>
    <row r="1185" spans="1:10" ht="14.1" customHeight="1" thickBot="1" x14ac:dyDescent="0.25">
      <c r="A1185" s="120"/>
      <c r="B1185" s="67" t="s">
        <v>12944</v>
      </c>
      <c r="C1185" s="76">
        <v>44561</v>
      </c>
      <c r="D1185" s="120"/>
      <c r="E1185" s="67" t="s">
        <v>3075</v>
      </c>
      <c r="F1185" s="66" t="s">
        <v>4623</v>
      </c>
      <c r="G1185" s="45"/>
      <c r="H1185" s="45"/>
      <c r="I1185" s="45"/>
      <c r="J1185" s="45"/>
    </row>
    <row r="1186" spans="1:10" ht="14.1" customHeight="1" thickBot="1" x14ac:dyDescent="0.25">
      <c r="A1186" s="120"/>
      <c r="B1186" s="67" t="s">
        <v>1787</v>
      </c>
      <c r="C1186" s="98">
        <f>IF(C1185="","",IF(AND(MONTH(C1185)&gt;=1,MONTH(C1185)&lt;=3),1,IF(AND(MONTH(C1185)&gt;=4,MONTH(C1185)&lt;=6),2,IF(AND(MONTH(C1185)&gt;=7,MONTH(C1185)&lt;=9),3,4))))</f>
        <v>4</v>
      </c>
      <c r="D1186" s="120"/>
      <c r="E1186" s="67" t="s">
        <v>13194</v>
      </c>
      <c r="F1186" s="66" t="s">
        <v>4623</v>
      </c>
      <c r="G1186" s="45"/>
      <c r="H1186" s="45"/>
      <c r="I1186" s="45"/>
      <c r="J1186" s="45"/>
    </row>
    <row r="1187" spans="1:10" ht="14.1" customHeight="1" thickBot="1" x14ac:dyDescent="0.25">
      <c r="A1187" s="45"/>
      <c r="B1187" s="45"/>
      <c r="C1187" s="45"/>
      <c r="D1187" s="45"/>
      <c r="E1187" s="45"/>
      <c r="F1187" s="45"/>
      <c r="G1187" s="45"/>
      <c r="H1187" s="45"/>
      <c r="I1187" s="45"/>
      <c r="J1187" s="45"/>
    </row>
    <row r="1188" spans="1:10" ht="14.1" customHeight="1" thickBot="1" x14ac:dyDescent="0.25">
      <c r="A1188" s="72" t="s">
        <v>15736</v>
      </c>
      <c r="B1188" s="72" t="s">
        <v>16147</v>
      </c>
      <c r="C1188" s="72" t="s">
        <v>15642</v>
      </c>
      <c r="D1188" s="72" t="s">
        <v>15252</v>
      </c>
      <c r="E1188" s="72" t="s">
        <v>6935</v>
      </c>
      <c r="F1188" s="72" t="s">
        <v>15281</v>
      </c>
      <c r="G1188" s="45"/>
      <c r="H1188" s="45"/>
      <c r="I1188" s="45"/>
      <c r="J1188" s="45"/>
    </row>
    <row r="1189" spans="1:10" ht="13.5" customHeight="1" x14ac:dyDescent="0.2">
      <c r="A1189" s="92">
        <v>47131803</v>
      </c>
      <c r="B1189" s="69" t="str">
        <f t="shared" ref="B1189:B1211" ca="1" si="62">IFERROR(INDEX(UNSPSCDes,MATCH(INDIRECT(ADDRESS(ROW(),COLUMN()-1,4)),UNSPSCCode,0)),"")</f>
        <v>Desinfectantes para uso doméstico</v>
      </c>
      <c r="C1189" s="81" t="s">
        <v>9562</v>
      </c>
      <c r="D1189" s="112">
        <v>17</v>
      </c>
      <c r="E1189" s="113">
        <v>250</v>
      </c>
      <c r="F1189" s="70">
        <f t="shared" ref="F1189:F1211" ca="1" si="63">INDIRECT(ADDRESS(ROW(),COLUMN()-2,4))*INDIRECT(ADDRESS(ROW(),COLUMN()-1,4))</f>
        <v>4250</v>
      </c>
      <c r="G1189" s="45"/>
      <c r="H1189" s="45"/>
      <c r="I1189" s="45"/>
      <c r="J1189" s="45"/>
    </row>
    <row r="1190" spans="1:10" ht="13.5" customHeight="1" x14ac:dyDescent="0.2">
      <c r="A1190" s="92">
        <v>47131803</v>
      </c>
      <c r="B1190" s="69" t="str">
        <f t="shared" ca="1" si="62"/>
        <v>Desinfectantes para uso doméstico</v>
      </c>
      <c r="C1190" s="81" t="s">
        <v>9562</v>
      </c>
      <c r="D1190" s="112">
        <v>9</v>
      </c>
      <c r="E1190" s="113">
        <v>200</v>
      </c>
      <c r="F1190" s="70">
        <f t="shared" ca="1" si="63"/>
        <v>1800</v>
      </c>
      <c r="G1190" s="45"/>
      <c r="H1190" s="45"/>
      <c r="I1190" s="45"/>
      <c r="J1190" s="45"/>
    </row>
    <row r="1191" spans="1:10" ht="13.5" customHeight="1" x14ac:dyDescent="0.2">
      <c r="A1191" s="92">
        <v>53131608</v>
      </c>
      <c r="B1191" s="69" t="str">
        <f t="shared" ca="1" si="62"/>
        <v>Jabones</v>
      </c>
      <c r="C1191" s="81" t="s">
        <v>9562</v>
      </c>
      <c r="D1191" s="112">
        <v>5</v>
      </c>
      <c r="E1191" s="113">
        <v>250</v>
      </c>
      <c r="F1191" s="70">
        <f t="shared" ca="1" si="63"/>
        <v>1250</v>
      </c>
      <c r="G1191" s="45"/>
      <c r="H1191" s="45"/>
      <c r="I1191" s="45"/>
      <c r="J1191" s="45"/>
    </row>
    <row r="1192" spans="1:10" ht="13.5" customHeight="1" x14ac:dyDescent="0.2">
      <c r="A1192" s="92">
        <v>47131831</v>
      </c>
      <c r="B1192" s="69" t="str">
        <f t="shared" ca="1" si="62"/>
        <v>Ácido muriático</v>
      </c>
      <c r="C1192" s="81" t="s">
        <v>9562</v>
      </c>
      <c r="D1192" s="112">
        <v>5</v>
      </c>
      <c r="E1192" s="113">
        <v>195</v>
      </c>
      <c r="F1192" s="70">
        <f t="shared" ca="1" si="63"/>
        <v>975</v>
      </c>
      <c r="G1192" s="45"/>
      <c r="H1192" s="45"/>
      <c r="I1192" s="45"/>
      <c r="J1192" s="45"/>
    </row>
    <row r="1193" spans="1:10" ht="13.5" customHeight="1" x14ac:dyDescent="0.2">
      <c r="A1193" s="92">
        <v>47131821</v>
      </c>
      <c r="B1193" s="69" t="str">
        <f t="shared" ca="1" si="62"/>
        <v>Compuestos desengrasantes</v>
      </c>
      <c r="C1193" s="81" t="s">
        <v>9562</v>
      </c>
      <c r="D1193" s="112">
        <v>1</v>
      </c>
      <c r="E1193" s="113">
        <v>450</v>
      </c>
      <c r="F1193" s="70">
        <f t="shared" ca="1" si="63"/>
        <v>450</v>
      </c>
      <c r="G1193" s="45"/>
      <c r="H1193" s="45"/>
      <c r="I1193" s="45"/>
      <c r="J1193" s="45"/>
    </row>
    <row r="1194" spans="1:10" ht="13.5" customHeight="1" x14ac:dyDescent="0.2">
      <c r="A1194" s="92">
        <v>12161902</v>
      </c>
      <c r="B1194" s="69" t="str">
        <f t="shared" ca="1" si="62"/>
        <v>Surfactantes detergentes</v>
      </c>
      <c r="C1194" s="81" t="s">
        <v>1450</v>
      </c>
      <c r="D1194" s="112">
        <v>5</v>
      </c>
      <c r="E1194" s="113">
        <v>850</v>
      </c>
      <c r="F1194" s="70">
        <f t="shared" ca="1" si="63"/>
        <v>4250</v>
      </c>
      <c r="G1194" s="45"/>
      <c r="H1194" s="45"/>
      <c r="I1194" s="45"/>
      <c r="J1194" s="45"/>
    </row>
    <row r="1195" spans="1:10" ht="13.5" customHeight="1" x14ac:dyDescent="0.2">
      <c r="A1195" s="92">
        <v>47131706</v>
      </c>
      <c r="B1195" s="69" t="str">
        <f t="shared" ca="1" si="62"/>
        <v>Dispensadores de ambientadores</v>
      </c>
      <c r="C1195" s="81" t="s">
        <v>1450</v>
      </c>
      <c r="D1195" s="112">
        <v>10</v>
      </c>
      <c r="E1195" s="113">
        <v>150</v>
      </c>
      <c r="F1195" s="70">
        <f t="shared" ca="1" si="63"/>
        <v>1500</v>
      </c>
      <c r="G1195" s="45"/>
      <c r="H1195" s="45"/>
      <c r="I1195" s="45"/>
      <c r="J1195" s="45"/>
    </row>
    <row r="1196" spans="1:10" ht="13.5" customHeight="1" x14ac:dyDescent="0.2">
      <c r="A1196" s="92">
        <v>14111704</v>
      </c>
      <c r="B1196" s="69" t="str">
        <f t="shared" ca="1" si="62"/>
        <v>Papel higiénico</v>
      </c>
      <c r="C1196" s="81" t="s">
        <v>1450</v>
      </c>
      <c r="D1196" s="112">
        <v>22</v>
      </c>
      <c r="E1196" s="113">
        <v>350</v>
      </c>
      <c r="F1196" s="70">
        <f t="shared" ca="1" si="63"/>
        <v>7700</v>
      </c>
      <c r="G1196" s="45"/>
      <c r="H1196" s="45"/>
      <c r="I1196" s="45"/>
      <c r="J1196" s="45"/>
    </row>
    <row r="1197" spans="1:10" ht="13.5" customHeight="1" x14ac:dyDescent="0.2">
      <c r="A1197" s="92">
        <v>14111705</v>
      </c>
      <c r="B1197" s="69" t="str">
        <f t="shared" ca="1" si="62"/>
        <v>Servilletas de papel</v>
      </c>
      <c r="C1197" s="81" t="s">
        <v>1450</v>
      </c>
      <c r="D1197" s="112">
        <v>11</v>
      </c>
      <c r="E1197" s="113">
        <v>349</v>
      </c>
      <c r="F1197" s="70">
        <f t="shared" ca="1" si="63"/>
        <v>3839</v>
      </c>
      <c r="G1197" s="45"/>
      <c r="H1197" s="45"/>
      <c r="I1197" s="45"/>
      <c r="J1197" s="45"/>
    </row>
    <row r="1198" spans="1:10" ht="13.5" customHeight="1" x14ac:dyDescent="0.2">
      <c r="A1198" s="92">
        <v>10191509</v>
      </c>
      <c r="B1198" s="69" t="str">
        <f t="shared" ca="1" si="62"/>
        <v>Insecticidas</v>
      </c>
      <c r="C1198" s="81" t="s">
        <v>1450</v>
      </c>
      <c r="D1198" s="112">
        <v>15</v>
      </c>
      <c r="E1198" s="113">
        <v>243.86</v>
      </c>
      <c r="F1198" s="70">
        <f t="shared" ca="1" si="63"/>
        <v>3657.9</v>
      </c>
      <c r="G1198" s="45"/>
      <c r="H1198" s="45"/>
      <c r="I1198" s="45"/>
      <c r="J1198" s="45"/>
    </row>
    <row r="1199" spans="1:10" ht="13.5" customHeight="1" x14ac:dyDescent="0.2">
      <c r="A1199" s="92">
        <v>47131711</v>
      </c>
      <c r="B1199" s="69" t="str">
        <f t="shared" ca="1" si="62"/>
        <v>Dispensadores de limpiador</v>
      </c>
      <c r="C1199" s="81" t="s">
        <v>1450</v>
      </c>
      <c r="D1199" s="112">
        <v>2</v>
      </c>
      <c r="E1199" s="113">
        <v>350</v>
      </c>
      <c r="F1199" s="70">
        <f t="shared" ca="1" si="63"/>
        <v>700</v>
      </c>
      <c r="G1199" s="45"/>
      <c r="H1199" s="45"/>
      <c r="I1199" s="45"/>
      <c r="J1199" s="45"/>
    </row>
    <row r="1200" spans="1:10" ht="13.5" customHeight="1" x14ac:dyDescent="0.2">
      <c r="A1200" s="92">
        <v>46181504</v>
      </c>
      <c r="B1200" s="69" t="str">
        <f t="shared" ca="1" si="62"/>
        <v>Guantes de protección</v>
      </c>
      <c r="C1200" s="81" t="s">
        <v>1450</v>
      </c>
      <c r="D1200" s="112">
        <v>25</v>
      </c>
      <c r="E1200" s="113">
        <v>120.35</v>
      </c>
      <c r="F1200" s="70">
        <f t="shared" ca="1" si="63"/>
        <v>3008.75</v>
      </c>
      <c r="G1200" s="45"/>
      <c r="H1200" s="45"/>
      <c r="I1200" s="45"/>
      <c r="J1200" s="45"/>
    </row>
    <row r="1201" spans="1:10" ht="13.5" customHeight="1" x14ac:dyDescent="0.2">
      <c r="A1201" s="92">
        <v>47121701</v>
      </c>
      <c r="B1201" s="69" t="str">
        <f t="shared" ca="1" si="62"/>
        <v>Bolsas de basura</v>
      </c>
      <c r="C1201" s="81" t="s">
        <v>1450</v>
      </c>
      <c r="D1201" s="112">
        <v>6</v>
      </c>
      <c r="E1201" s="113">
        <v>725</v>
      </c>
      <c r="F1201" s="70">
        <f t="shared" ca="1" si="63"/>
        <v>4350</v>
      </c>
      <c r="G1201" s="45"/>
      <c r="H1201" s="45"/>
      <c r="I1201" s="45"/>
      <c r="J1201" s="45"/>
    </row>
    <row r="1202" spans="1:10" ht="13.5" customHeight="1" x14ac:dyDescent="0.2">
      <c r="A1202" s="92">
        <v>47131602</v>
      </c>
      <c r="B1202" s="69" t="str">
        <f t="shared" ca="1" si="62"/>
        <v>Almohadillas para restregar</v>
      </c>
      <c r="C1202" s="81" t="s">
        <v>1450</v>
      </c>
      <c r="D1202" s="112">
        <v>24</v>
      </c>
      <c r="E1202" s="113">
        <v>60</v>
      </c>
      <c r="F1202" s="70">
        <f t="shared" ca="1" si="63"/>
        <v>1440</v>
      </c>
      <c r="G1202" s="45"/>
      <c r="H1202" s="45"/>
      <c r="I1202" s="45"/>
      <c r="J1202" s="45"/>
    </row>
    <row r="1203" spans="1:10" ht="13.5" customHeight="1" x14ac:dyDescent="0.2">
      <c r="A1203" s="92">
        <v>47131602</v>
      </c>
      <c r="B1203" s="69" t="str">
        <f t="shared" ca="1" si="62"/>
        <v>Almohadillas para restregar</v>
      </c>
      <c r="C1203" s="81" t="s">
        <v>1450</v>
      </c>
      <c r="D1203" s="112">
        <v>48</v>
      </c>
      <c r="E1203" s="113">
        <v>48.18</v>
      </c>
      <c r="F1203" s="70">
        <f t="shared" ca="1" si="63"/>
        <v>2312.64</v>
      </c>
      <c r="G1203" s="45"/>
      <c r="H1203" s="45"/>
      <c r="I1203" s="45"/>
      <c r="J1203" s="45"/>
    </row>
    <row r="1204" spans="1:10" ht="13.5" customHeight="1" x14ac:dyDescent="0.2">
      <c r="A1204" s="92">
        <v>47131604</v>
      </c>
      <c r="B1204" s="69" t="str">
        <f t="shared" ca="1" si="62"/>
        <v>Escobas</v>
      </c>
      <c r="C1204" s="81" t="s">
        <v>1450</v>
      </c>
      <c r="D1204" s="112">
        <v>4</v>
      </c>
      <c r="E1204" s="113">
        <v>215</v>
      </c>
      <c r="F1204" s="70">
        <f t="shared" ca="1" si="63"/>
        <v>860</v>
      </c>
      <c r="G1204" s="45"/>
      <c r="H1204" s="45"/>
      <c r="I1204" s="45"/>
      <c r="J1204" s="45"/>
    </row>
    <row r="1205" spans="1:10" ht="13.5" customHeight="1" x14ac:dyDescent="0.2">
      <c r="A1205" s="92">
        <v>47131619</v>
      </c>
      <c r="B1205" s="69" t="str">
        <f t="shared" ca="1" si="62"/>
        <v>Cabezas de traperos</v>
      </c>
      <c r="C1205" s="81" t="s">
        <v>1450</v>
      </c>
      <c r="D1205" s="112">
        <v>5</v>
      </c>
      <c r="E1205" s="113">
        <v>180</v>
      </c>
      <c r="F1205" s="70">
        <f t="shared" ca="1" si="63"/>
        <v>900</v>
      </c>
      <c r="G1205" s="45"/>
      <c r="H1205" s="45"/>
      <c r="I1205" s="45"/>
      <c r="J1205" s="45"/>
    </row>
    <row r="1206" spans="1:10" ht="13.5" customHeight="1" x14ac:dyDescent="0.2">
      <c r="A1206" s="92">
        <v>53131608</v>
      </c>
      <c r="B1206" s="69" t="str">
        <f t="shared" ca="1" si="62"/>
        <v>Jabones</v>
      </c>
      <c r="C1206" s="81" t="s">
        <v>9562</v>
      </c>
      <c r="D1206" s="112">
        <v>3</v>
      </c>
      <c r="E1206" s="113">
        <v>100</v>
      </c>
      <c r="F1206" s="70">
        <f t="shared" ca="1" si="63"/>
        <v>300</v>
      </c>
      <c r="G1206" s="45"/>
      <c r="H1206" s="45"/>
      <c r="I1206" s="45"/>
      <c r="J1206" s="45"/>
    </row>
    <row r="1207" spans="1:10" ht="13.5" customHeight="1" x14ac:dyDescent="0.2">
      <c r="A1207" s="92">
        <v>52152203</v>
      </c>
      <c r="B1207" s="69" t="str">
        <f t="shared" ca="1" si="62"/>
        <v>Cepillo dispensador de jabón</v>
      </c>
      <c r="C1207" s="81" t="s">
        <v>1450</v>
      </c>
      <c r="D1207" s="112">
        <v>6</v>
      </c>
      <c r="E1207" s="113">
        <v>120</v>
      </c>
      <c r="F1207" s="70">
        <f t="shared" ca="1" si="63"/>
        <v>720</v>
      </c>
      <c r="G1207" s="45"/>
      <c r="H1207" s="45"/>
      <c r="I1207" s="45"/>
      <c r="J1207" s="45"/>
    </row>
    <row r="1208" spans="1:10" ht="13.5" customHeight="1" x14ac:dyDescent="0.2">
      <c r="A1208" s="92">
        <v>41121813</v>
      </c>
      <c r="B1208" s="69" t="str">
        <f t="shared" ca="1" si="62"/>
        <v>Cubetas</v>
      </c>
      <c r="C1208" s="81" t="s">
        <v>9562</v>
      </c>
      <c r="D1208" s="112">
        <v>4</v>
      </c>
      <c r="E1208" s="113">
        <v>300</v>
      </c>
      <c r="F1208" s="70">
        <f t="shared" ca="1" si="63"/>
        <v>1200</v>
      </c>
      <c r="G1208" s="45"/>
      <c r="H1208" s="45"/>
      <c r="I1208" s="45"/>
      <c r="J1208" s="45"/>
    </row>
    <row r="1209" spans="1:10" ht="13.5" customHeight="1" x14ac:dyDescent="0.2">
      <c r="A1209" s="92">
        <v>51102710</v>
      </c>
      <c r="B1209" s="69" t="str">
        <f t="shared" ca="1" si="62"/>
        <v>Antisépticos basados en alcohol o acetona</v>
      </c>
      <c r="C1209" s="81" t="s">
        <v>1450</v>
      </c>
      <c r="D1209" s="112">
        <v>1</v>
      </c>
      <c r="E1209" s="113">
        <v>681.46</v>
      </c>
      <c r="F1209" s="70">
        <f t="shared" ca="1" si="63"/>
        <v>681.46</v>
      </c>
      <c r="G1209" s="45"/>
      <c r="H1209" s="45"/>
      <c r="I1209" s="45"/>
      <c r="J1209" s="45"/>
    </row>
    <row r="1210" spans="1:10" ht="13.5" customHeight="1" x14ac:dyDescent="0.2">
      <c r="A1210" s="92">
        <v>27111502</v>
      </c>
      <c r="B1210" s="69" t="str">
        <f t="shared" ca="1" si="62"/>
        <v>Navajas de afeitar</v>
      </c>
      <c r="C1210" s="81" t="s">
        <v>1450</v>
      </c>
      <c r="D1210" s="112">
        <v>1</v>
      </c>
      <c r="E1210" s="113">
        <v>465</v>
      </c>
      <c r="F1210" s="70">
        <f t="shared" ca="1" si="63"/>
        <v>465</v>
      </c>
      <c r="G1210" s="45"/>
      <c r="H1210" s="45"/>
      <c r="I1210" s="45"/>
      <c r="J1210" s="45"/>
    </row>
    <row r="1211" spans="1:10" ht="13.5" customHeight="1" x14ac:dyDescent="0.2">
      <c r="A1211" s="92">
        <v>53131628</v>
      </c>
      <c r="B1211" s="69" t="str">
        <f t="shared" ca="1" si="62"/>
        <v>Champús</v>
      </c>
      <c r="C1211" s="81" t="s">
        <v>1450</v>
      </c>
      <c r="D1211" s="112">
        <v>3</v>
      </c>
      <c r="E1211" s="113">
        <v>200</v>
      </c>
      <c r="F1211" s="70">
        <f t="shared" ca="1" si="63"/>
        <v>600</v>
      </c>
      <c r="G1211" s="45"/>
      <c r="H1211" s="45"/>
      <c r="I1211" s="45"/>
      <c r="J1211" s="45"/>
    </row>
    <row r="1212" spans="1:10" ht="14.1" customHeight="1" x14ac:dyDescent="0.2">
      <c r="A1212" s="45"/>
      <c r="B1212" s="45"/>
      <c r="C1212" s="45"/>
      <c r="D1212" s="45"/>
      <c r="E1212" s="73" t="s">
        <v>12552</v>
      </c>
      <c r="F1212" s="74">
        <f ca="1">SUM(Table339[MONTO TOTAL ESTIMADO])</f>
        <v>47209.75</v>
      </c>
      <c r="G1212" s="45"/>
      <c r="H1212" s="45" t="str">
        <f>C1182</f>
        <v>Bienes</v>
      </c>
      <c r="I1212" s="45" t="str">
        <f>E1182</f>
        <v>Sí</v>
      </c>
      <c r="J1212" s="45" t="str">
        <f>D1182</f>
        <v>Compras por debajo del Umbral</v>
      </c>
    </row>
    <row r="1213" spans="1:10" ht="14.1" customHeight="1" thickBot="1" x14ac:dyDescent="0.3"/>
    <row r="1214" spans="1:10" ht="33.75" customHeight="1" thickBot="1" x14ac:dyDescent="0.25">
      <c r="A1214" s="64" t="s">
        <v>16383</v>
      </c>
      <c r="B1214" s="64" t="s">
        <v>161</v>
      </c>
      <c r="C1214" s="64" t="s">
        <v>11726</v>
      </c>
      <c r="D1214" s="64" t="s">
        <v>14380</v>
      </c>
      <c r="E1214" s="64" t="s">
        <v>10964</v>
      </c>
      <c r="F1214" s="64" t="s">
        <v>11097</v>
      </c>
      <c r="G1214" s="45"/>
      <c r="H1214" s="45"/>
      <c r="I1214" s="45"/>
      <c r="J1214" s="45"/>
    </row>
    <row r="1215" spans="1:10" ht="13.5" customHeight="1" thickBot="1" x14ac:dyDescent="0.25">
      <c r="A1215" s="66" t="s">
        <v>18855</v>
      </c>
      <c r="B1215" s="91" t="s">
        <v>18856</v>
      </c>
      <c r="C1215" s="66" t="s">
        <v>17798</v>
      </c>
      <c r="D1215" s="66" t="s">
        <v>10173</v>
      </c>
      <c r="E1215" s="66" t="s">
        <v>8857</v>
      </c>
      <c r="F1215" s="66"/>
      <c r="G1215" s="45"/>
      <c r="H1215" s="45"/>
      <c r="I1215" s="45"/>
      <c r="J1215" s="45"/>
    </row>
    <row r="1216" spans="1:10" ht="14.1" customHeight="1" thickBot="1" x14ac:dyDescent="0.25">
      <c r="A1216" s="119" t="s">
        <v>14830</v>
      </c>
      <c r="B1216" s="67" t="s">
        <v>8531</v>
      </c>
      <c r="C1216" s="76">
        <v>44201</v>
      </c>
      <c r="D1216" s="119" t="s">
        <v>9388</v>
      </c>
      <c r="E1216" s="67" t="s">
        <v>13095</v>
      </c>
      <c r="F1216" s="66" t="s">
        <v>3082</v>
      </c>
      <c r="G1216" s="45"/>
      <c r="H1216" s="45"/>
      <c r="I1216" s="45"/>
      <c r="J1216" s="45"/>
    </row>
    <row r="1217" spans="1:10" ht="14.1" customHeight="1" thickBot="1" x14ac:dyDescent="0.25">
      <c r="A1217" s="120"/>
      <c r="B1217" s="67" t="s">
        <v>1787</v>
      </c>
      <c r="C1217" s="98">
        <f>IF(C1216="","",IF(AND(MONTH(C1216)&gt;=1,MONTH(C1216)&lt;=3),1,IF(AND(MONTH(C1216)&gt;=4,MONTH(C1216)&lt;=6),2,IF(AND(MONTH(C1216)&gt;=7,MONTH(C1216)&lt;=9),3,4))))</f>
        <v>1</v>
      </c>
      <c r="D1217" s="120"/>
      <c r="E1217" s="67" t="s">
        <v>2419</v>
      </c>
      <c r="F1217" s="66" t="s">
        <v>14451</v>
      </c>
      <c r="G1217" s="45"/>
      <c r="H1217" s="45"/>
      <c r="I1217" s="45"/>
      <c r="J1217" s="45"/>
    </row>
    <row r="1218" spans="1:10" ht="14.1" customHeight="1" thickBot="1" x14ac:dyDescent="0.25">
      <c r="A1218" s="120"/>
      <c r="B1218" s="67" t="s">
        <v>12944</v>
      </c>
      <c r="C1218" s="76">
        <v>44377</v>
      </c>
      <c r="D1218" s="120"/>
      <c r="E1218" s="67" t="s">
        <v>3075</v>
      </c>
      <c r="F1218" s="66" t="s">
        <v>4623</v>
      </c>
      <c r="G1218" s="45"/>
      <c r="H1218" s="45"/>
      <c r="I1218" s="45"/>
      <c r="J1218" s="45"/>
    </row>
    <row r="1219" spans="1:10" ht="14.1" customHeight="1" thickBot="1" x14ac:dyDescent="0.25">
      <c r="A1219" s="120"/>
      <c r="B1219" s="67" t="s">
        <v>1787</v>
      </c>
      <c r="C1219" s="98">
        <f>IF(C1218="","",IF(AND(MONTH(C1218)&gt;=1,MONTH(C1218)&lt;=3),1,IF(AND(MONTH(C1218)&gt;=4,MONTH(C1218)&lt;=6),2,IF(AND(MONTH(C1218)&gt;=7,MONTH(C1218)&lt;=9),3,4))))</f>
        <v>2</v>
      </c>
      <c r="D1219" s="120"/>
      <c r="E1219" s="67" t="s">
        <v>13194</v>
      </c>
      <c r="F1219" s="66" t="s">
        <v>4623</v>
      </c>
      <c r="G1219" s="45"/>
      <c r="H1219" s="45"/>
      <c r="I1219" s="45"/>
      <c r="J1219" s="45"/>
    </row>
    <row r="1220" spans="1:10" ht="14.1" customHeight="1" thickBot="1" x14ac:dyDescent="0.25">
      <c r="A1220" s="45"/>
      <c r="B1220" s="45"/>
      <c r="C1220" s="45"/>
      <c r="D1220" s="45"/>
      <c r="E1220" s="45"/>
      <c r="F1220" s="45"/>
      <c r="G1220" s="45"/>
      <c r="H1220" s="45"/>
      <c r="I1220" s="45"/>
      <c r="J1220" s="45"/>
    </row>
    <row r="1221" spans="1:10" ht="14.1" customHeight="1" thickBot="1" x14ac:dyDescent="0.25">
      <c r="A1221" s="72" t="s">
        <v>15736</v>
      </c>
      <c r="B1221" s="72" t="s">
        <v>16147</v>
      </c>
      <c r="C1221" s="72" t="s">
        <v>15642</v>
      </c>
      <c r="D1221" s="72" t="s">
        <v>15252</v>
      </c>
      <c r="E1221" s="72" t="s">
        <v>6935</v>
      </c>
      <c r="F1221" s="72" t="s">
        <v>15281</v>
      </c>
      <c r="G1221" s="45"/>
      <c r="H1221" s="45"/>
      <c r="I1221" s="45"/>
      <c r="J1221" s="45"/>
    </row>
    <row r="1222" spans="1:10" ht="13.5" customHeight="1" x14ac:dyDescent="0.2">
      <c r="A1222" s="92">
        <v>25172503</v>
      </c>
      <c r="B1222" s="69" t="str">
        <f t="shared" ref="B1222:B1227" ca="1" si="64">IFERROR(INDEX(UNSPSCDes,MATCH(INDIRECT(ADDRESS(ROW(),COLUMN()-1,4)),UNSPSCCode,0)),"")</f>
        <v>Llantas para camiones pesados</v>
      </c>
      <c r="C1222" s="81" t="s">
        <v>1450</v>
      </c>
      <c r="D1222" s="81">
        <v>3</v>
      </c>
      <c r="E1222" s="113">
        <v>8000</v>
      </c>
      <c r="F1222" s="70">
        <f t="shared" ref="F1222:F1227" ca="1" si="65">INDIRECT(ADDRESS(ROW(),COLUMN()-2,4))*INDIRECT(ADDRESS(ROW(),COLUMN()-1,4))</f>
        <v>24000</v>
      </c>
      <c r="G1222" s="45"/>
      <c r="H1222" s="45"/>
      <c r="I1222" s="45"/>
      <c r="J1222" s="45"/>
    </row>
    <row r="1223" spans="1:10" ht="13.5" customHeight="1" x14ac:dyDescent="0.2">
      <c r="A1223" s="92">
        <v>25172503</v>
      </c>
      <c r="B1223" s="69" t="str">
        <f t="shared" ca="1" si="64"/>
        <v>Llantas para camiones pesados</v>
      </c>
      <c r="C1223" s="81" t="s">
        <v>1450</v>
      </c>
      <c r="D1223" s="81">
        <v>3</v>
      </c>
      <c r="E1223" s="113">
        <v>9000</v>
      </c>
      <c r="F1223" s="70">
        <f t="shared" ca="1" si="65"/>
        <v>27000</v>
      </c>
      <c r="G1223" s="45"/>
      <c r="H1223" s="45"/>
      <c r="I1223" s="45"/>
      <c r="J1223" s="45"/>
    </row>
    <row r="1224" spans="1:10" ht="13.5" customHeight="1" x14ac:dyDescent="0.2">
      <c r="A1224" s="92">
        <v>25172503</v>
      </c>
      <c r="B1224" s="69" t="str">
        <f t="shared" ca="1" si="64"/>
        <v>Llantas para camiones pesados</v>
      </c>
      <c r="C1224" s="81" t="s">
        <v>1450</v>
      </c>
      <c r="D1224" s="81">
        <v>3</v>
      </c>
      <c r="E1224" s="113">
        <v>9000</v>
      </c>
      <c r="F1224" s="70">
        <f t="shared" ca="1" si="65"/>
        <v>27000</v>
      </c>
      <c r="G1224" s="45"/>
      <c r="H1224" s="45"/>
      <c r="I1224" s="45"/>
      <c r="J1224" s="45"/>
    </row>
    <row r="1225" spans="1:10" ht="13.5" customHeight="1" x14ac:dyDescent="0.2">
      <c r="A1225" s="92">
        <v>25172504</v>
      </c>
      <c r="B1225" s="69" t="str">
        <f t="shared" ca="1" si="64"/>
        <v>Llantas para automóviles o camionetas</v>
      </c>
      <c r="C1225" s="81" t="s">
        <v>1450</v>
      </c>
      <c r="D1225" s="81">
        <v>1</v>
      </c>
      <c r="E1225" s="113">
        <v>4000</v>
      </c>
      <c r="F1225" s="70">
        <f t="shared" ca="1" si="65"/>
        <v>4000</v>
      </c>
      <c r="G1225" s="45"/>
      <c r="H1225" s="45"/>
      <c r="I1225" s="45"/>
      <c r="J1225" s="45"/>
    </row>
    <row r="1226" spans="1:10" ht="13.5" customHeight="1" x14ac:dyDescent="0.2">
      <c r="A1226" s="92">
        <v>25172504</v>
      </c>
      <c r="B1226" s="69" t="str">
        <f t="shared" ca="1" si="64"/>
        <v>Llantas para automóviles o camionetas</v>
      </c>
      <c r="C1226" s="81" t="s">
        <v>1450</v>
      </c>
      <c r="D1226" s="81">
        <v>1</v>
      </c>
      <c r="E1226" s="113">
        <v>4000</v>
      </c>
      <c r="F1226" s="70">
        <f t="shared" ca="1" si="65"/>
        <v>4000</v>
      </c>
      <c r="G1226" s="45"/>
      <c r="H1226" s="45"/>
      <c r="I1226" s="45"/>
      <c r="J1226" s="45"/>
    </row>
    <row r="1227" spans="1:10" ht="13.5" customHeight="1" x14ac:dyDescent="0.2">
      <c r="A1227" s="92">
        <v>25172504</v>
      </c>
      <c r="B1227" s="69" t="str">
        <f t="shared" ca="1" si="64"/>
        <v>Llantas para automóviles o camionetas</v>
      </c>
      <c r="C1227" s="81" t="s">
        <v>1450</v>
      </c>
      <c r="D1227" s="81">
        <v>1</v>
      </c>
      <c r="E1227" s="113">
        <v>2716</v>
      </c>
      <c r="F1227" s="70">
        <f t="shared" ca="1" si="65"/>
        <v>2716</v>
      </c>
      <c r="G1227" s="45"/>
      <c r="H1227" s="45"/>
      <c r="I1227" s="45"/>
      <c r="J1227" s="45"/>
    </row>
    <row r="1228" spans="1:10" ht="14.1" customHeight="1" x14ac:dyDescent="0.2">
      <c r="A1228" s="45"/>
      <c r="B1228" s="45"/>
      <c r="C1228" s="45"/>
      <c r="D1228" s="45"/>
      <c r="E1228" s="73" t="s">
        <v>12552</v>
      </c>
      <c r="F1228" s="74">
        <f ca="1">SUM(Table340[MONTO TOTAL ESTIMADO])</f>
        <v>88716</v>
      </c>
      <c r="G1228" s="45"/>
      <c r="H1228" s="45" t="str">
        <f>C1215</f>
        <v>Bienes</v>
      </c>
      <c r="I1228" s="45" t="str">
        <f>E1215</f>
        <v>Sí</v>
      </c>
      <c r="J1228" s="45" t="str">
        <f>D1215</f>
        <v>Compras por debajo del Umbral</v>
      </c>
    </row>
    <row r="1229" spans="1:10" ht="14.1" customHeight="1" thickBot="1" x14ac:dyDescent="0.3"/>
    <row r="1230" spans="1:10" ht="33.75" customHeight="1" thickBot="1" x14ac:dyDescent="0.25">
      <c r="A1230" s="64" t="s">
        <v>16383</v>
      </c>
      <c r="B1230" s="64" t="s">
        <v>161</v>
      </c>
      <c r="C1230" s="64" t="s">
        <v>11726</v>
      </c>
      <c r="D1230" s="64" t="s">
        <v>14380</v>
      </c>
      <c r="E1230" s="64" t="s">
        <v>10964</v>
      </c>
      <c r="F1230" s="64" t="s">
        <v>11097</v>
      </c>
      <c r="G1230" s="45"/>
      <c r="H1230" s="45"/>
      <c r="I1230" s="45"/>
      <c r="J1230" s="45"/>
    </row>
    <row r="1231" spans="1:10" ht="13.5" customHeight="1" thickBot="1" x14ac:dyDescent="0.25">
      <c r="A1231" s="66" t="s">
        <v>18855</v>
      </c>
      <c r="B1231" s="91" t="s">
        <v>18856</v>
      </c>
      <c r="C1231" s="66" t="s">
        <v>17798</v>
      </c>
      <c r="D1231" s="66" t="s">
        <v>10173</v>
      </c>
      <c r="E1231" s="66" t="s">
        <v>8857</v>
      </c>
      <c r="F1231" s="66"/>
      <c r="G1231" s="45"/>
      <c r="H1231" s="45"/>
      <c r="I1231" s="45"/>
      <c r="J1231" s="45"/>
    </row>
    <row r="1232" spans="1:10" ht="14.1" customHeight="1" thickBot="1" x14ac:dyDescent="0.25">
      <c r="A1232" s="119" t="s">
        <v>14830</v>
      </c>
      <c r="B1232" s="67" t="s">
        <v>8531</v>
      </c>
      <c r="C1232" s="76">
        <v>44470</v>
      </c>
      <c r="D1232" s="119" t="s">
        <v>9388</v>
      </c>
      <c r="E1232" s="67" t="s">
        <v>13095</v>
      </c>
      <c r="F1232" s="66" t="s">
        <v>3082</v>
      </c>
      <c r="G1232" s="45"/>
      <c r="H1232" s="45"/>
      <c r="I1232" s="45"/>
      <c r="J1232" s="45"/>
    </row>
    <row r="1233" spans="1:10" ht="14.1" customHeight="1" thickBot="1" x14ac:dyDescent="0.25">
      <c r="A1233" s="120"/>
      <c r="B1233" s="67" t="s">
        <v>1787</v>
      </c>
      <c r="C1233" s="99">
        <f>IF(C1232="","",IF(AND(MONTH(C1232)&gt;=1,MONTH(C1232)&lt;=3),1,IF(AND(MONTH(C1232)&gt;=4,MONTH(C1232)&lt;=6),2,IF(AND(MONTH(C1232)&gt;=7,MONTH(C1232)&lt;=9),3,4))))</f>
        <v>4</v>
      </c>
      <c r="D1233" s="120"/>
      <c r="E1233" s="67" t="s">
        <v>2419</v>
      </c>
      <c r="F1233" s="66" t="s">
        <v>14451</v>
      </c>
      <c r="G1233" s="45"/>
      <c r="H1233" s="45"/>
      <c r="I1233" s="45"/>
      <c r="J1233" s="45"/>
    </row>
    <row r="1234" spans="1:10" ht="14.1" customHeight="1" thickBot="1" x14ac:dyDescent="0.25">
      <c r="A1234" s="120"/>
      <c r="B1234" s="67" t="s">
        <v>12944</v>
      </c>
      <c r="C1234" s="76">
        <v>44561</v>
      </c>
      <c r="D1234" s="120"/>
      <c r="E1234" s="67" t="s">
        <v>3075</v>
      </c>
      <c r="F1234" s="66" t="s">
        <v>4623</v>
      </c>
      <c r="G1234" s="45"/>
      <c r="H1234" s="45"/>
      <c r="I1234" s="45"/>
      <c r="J1234" s="45"/>
    </row>
    <row r="1235" spans="1:10" ht="14.1" customHeight="1" thickBot="1" x14ac:dyDescent="0.25">
      <c r="A1235" s="120"/>
      <c r="B1235" s="67" t="s">
        <v>1787</v>
      </c>
      <c r="C1235" s="99">
        <f>IF(C1234="","",IF(AND(MONTH(C1234)&gt;=1,MONTH(C1234)&lt;=3),1,IF(AND(MONTH(C1234)&gt;=4,MONTH(C1234)&lt;=6),2,IF(AND(MONTH(C1234)&gt;=7,MONTH(C1234)&lt;=9),3,4))))</f>
        <v>4</v>
      </c>
      <c r="D1235" s="120"/>
      <c r="E1235" s="67" t="s">
        <v>13194</v>
      </c>
      <c r="F1235" s="66" t="s">
        <v>4623</v>
      </c>
      <c r="G1235" s="45"/>
      <c r="H1235" s="45"/>
      <c r="I1235" s="45"/>
      <c r="J1235" s="45"/>
    </row>
    <row r="1236" spans="1:10" ht="14.1" customHeight="1" thickBot="1" x14ac:dyDescent="0.25">
      <c r="A1236" s="45"/>
      <c r="B1236" s="45"/>
      <c r="C1236" s="45"/>
      <c r="D1236" s="45"/>
      <c r="E1236" s="45"/>
      <c r="F1236" s="45"/>
      <c r="G1236" s="45"/>
      <c r="H1236" s="45"/>
      <c r="I1236" s="45"/>
      <c r="J1236" s="45"/>
    </row>
    <row r="1237" spans="1:10" ht="14.1" customHeight="1" thickBot="1" x14ac:dyDescent="0.25">
      <c r="A1237" s="72" t="s">
        <v>15736</v>
      </c>
      <c r="B1237" s="72" t="s">
        <v>16147</v>
      </c>
      <c r="C1237" s="72" t="s">
        <v>15642</v>
      </c>
      <c r="D1237" s="72" t="s">
        <v>15252</v>
      </c>
      <c r="E1237" s="72" t="s">
        <v>6935</v>
      </c>
      <c r="F1237" s="72" t="s">
        <v>15281</v>
      </c>
      <c r="G1237" s="45"/>
      <c r="H1237" s="45"/>
      <c r="I1237" s="45"/>
      <c r="J1237" s="45"/>
    </row>
    <row r="1238" spans="1:10" ht="13.5" customHeight="1" x14ac:dyDescent="0.2">
      <c r="A1238" s="92">
        <v>25172503</v>
      </c>
      <c r="B1238" s="69" t="str">
        <f t="shared" ref="B1238:B1243" ca="1" si="66">IFERROR(INDEX(UNSPSCDes,MATCH(INDIRECT(ADDRESS(ROW(),COLUMN()-1,4)),UNSPSCCode,0)),"")</f>
        <v>Llantas para camiones pesados</v>
      </c>
      <c r="C1238" s="81" t="s">
        <v>1450</v>
      </c>
      <c r="D1238" s="81">
        <v>3</v>
      </c>
      <c r="E1238" s="113">
        <v>8000</v>
      </c>
      <c r="F1238" s="70">
        <f t="shared" ref="F1238:F1243" ca="1" si="67">INDIRECT(ADDRESS(ROW(),COLUMN()-2,4))*INDIRECT(ADDRESS(ROW(),COLUMN()-1,4))</f>
        <v>24000</v>
      </c>
      <c r="G1238" s="45"/>
      <c r="H1238" s="45"/>
      <c r="I1238" s="45"/>
      <c r="J1238" s="45"/>
    </row>
    <row r="1239" spans="1:10" ht="13.5" customHeight="1" x14ac:dyDescent="0.2">
      <c r="A1239" s="92">
        <v>25172503</v>
      </c>
      <c r="B1239" s="69" t="str">
        <f t="shared" ca="1" si="66"/>
        <v>Llantas para camiones pesados</v>
      </c>
      <c r="C1239" s="81" t="s">
        <v>1450</v>
      </c>
      <c r="D1239" s="81">
        <v>3</v>
      </c>
      <c r="E1239" s="113">
        <v>9000</v>
      </c>
      <c r="F1239" s="70">
        <f t="shared" ca="1" si="67"/>
        <v>27000</v>
      </c>
      <c r="G1239" s="45"/>
      <c r="H1239" s="45"/>
      <c r="I1239" s="45"/>
      <c r="J1239" s="45"/>
    </row>
    <row r="1240" spans="1:10" ht="13.5" customHeight="1" x14ac:dyDescent="0.2">
      <c r="A1240" s="92">
        <v>25172503</v>
      </c>
      <c r="B1240" s="69" t="str">
        <f t="shared" ca="1" si="66"/>
        <v>Llantas para camiones pesados</v>
      </c>
      <c r="C1240" s="81" t="s">
        <v>1450</v>
      </c>
      <c r="D1240" s="81">
        <v>3</v>
      </c>
      <c r="E1240" s="113">
        <v>9000</v>
      </c>
      <c r="F1240" s="70">
        <f t="shared" ca="1" si="67"/>
        <v>27000</v>
      </c>
      <c r="G1240" s="45"/>
      <c r="H1240" s="45"/>
      <c r="I1240" s="45"/>
      <c r="J1240" s="45"/>
    </row>
    <row r="1241" spans="1:10" ht="13.5" customHeight="1" x14ac:dyDescent="0.2">
      <c r="A1241" s="92">
        <v>25172504</v>
      </c>
      <c r="B1241" s="69" t="str">
        <f t="shared" ca="1" si="66"/>
        <v>Llantas para automóviles o camionetas</v>
      </c>
      <c r="C1241" s="81" t="s">
        <v>1450</v>
      </c>
      <c r="D1241" s="81">
        <v>1</v>
      </c>
      <c r="E1241" s="113">
        <v>4000</v>
      </c>
      <c r="F1241" s="70">
        <f t="shared" ca="1" si="67"/>
        <v>4000</v>
      </c>
      <c r="G1241" s="45"/>
      <c r="H1241" s="45"/>
      <c r="I1241" s="45"/>
      <c r="J1241" s="45"/>
    </row>
    <row r="1242" spans="1:10" ht="13.5" customHeight="1" x14ac:dyDescent="0.2">
      <c r="A1242" s="92">
        <v>25172504</v>
      </c>
      <c r="B1242" s="69" t="str">
        <f t="shared" ca="1" si="66"/>
        <v>Llantas para automóviles o camionetas</v>
      </c>
      <c r="C1242" s="81" t="s">
        <v>1450</v>
      </c>
      <c r="D1242" s="81">
        <v>1</v>
      </c>
      <c r="E1242" s="113">
        <v>4000</v>
      </c>
      <c r="F1242" s="70">
        <f t="shared" ca="1" si="67"/>
        <v>4000</v>
      </c>
      <c r="G1242" s="45"/>
      <c r="H1242" s="45"/>
      <c r="I1242" s="45"/>
      <c r="J1242" s="45"/>
    </row>
    <row r="1243" spans="1:10" ht="13.5" customHeight="1" x14ac:dyDescent="0.2">
      <c r="A1243" s="92">
        <v>25172504</v>
      </c>
      <c r="B1243" s="69" t="str">
        <f t="shared" ca="1" si="66"/>
        <v>Llantas para automóviles o camionetas</v>
      </c>
      <c r="C1243" s="81" t="s">
        <v>1450</v>
      </c>
      <c r="D1243" s="81">
        <v>1</v>
      </c>
      <c r="E1243" s="71">
        <v>2716</v>
      </c>
      <c r="F1243" s="70">
        <f t="shared" ca="1" si="67"/>
        <v>2716</v>
      </c>
      <c r="G1243" s="45"/>
      <c r="H1243" s="45"/>
      <c r="I1243" s="45"/>
      <c r="J1243" s="45"/>
    </row>
    <row r="1244" spans="1:10" ht="14.1" customHeight="1" x14ac:dyDescent="0.2">
      <c r="A1244" s="45"/>
      <c r="B1244" s="45"/>
      <c r="C1244" s="45"/>
      <c r="D1244" s="45"/>
      <c r="E1244" s="73" t="s">
        <v>12552</v>
      </c>
      <c r="F1244" s="74">
        <f ca="1">SUM(Table341[MONTO TOTAL ESTIMADO])</f>
        <v>88716</v>
      </c>
      <c r="G1244" s="45"/>
      <c r="H1244" s="45" t="str">
        <f>C1231</f>
        <v>Bienes</v>
      </c>
      <c r="I1244" s="45" t="str">
        <f>E1231</f>
        <v>Sí</v>
      </c>
      <c r="J1244" s="45" t="str">
        <f>D1231</f>
        <v>Compras por debajo del Umbral</v>
      </c>
    </row>
    <row r="1245" spans="1:10" ht="14.1" customHeight="1" thickBot="1" x14ac:dyDescent="0.3"/>
    <row r="1246" spans="1:10" ht="33.75" customHeight="1" thickBot="1" x14ac:dyDescent="0.25">
      <c r="A1246" s="64" t="s">
        <v>16383</v>
      </c>
      <c r="B1246" s="64" t="s">
        <v>161</v>
      </c>
      <c r="C1246" s="64" t="s">
        <v>11726</v>
      </c>
      <c r="D1246" s="64" t="s">
        <v>14380</v>
      </c>
      <c r="E1246" s="64" t="s">
        <v>10964</v>
      </c>
      <c r="F1246" s="64" t="s">
        <v>11097</v>
      </c>
      <c r="G1246" s="45"/>
      <c r="H1246" s="45"/>
      <c r="I1246" s="45"/>
      <c r="J1246" s="45"/>
    </row>
    <row r="1247" spans="1:10" ht="13.5" customHeight="1" thickBot="1" x14ac:dyDescent="0.25">
      <c r="A1247" s="66" t="s">
        <v>18857</v>
      </c>
      <c r="B1247" s="91" t="s">
        <v>18858</v>
      </c>
      <c r="C1247" s="66" t="s">
        <v>17798</v>
      </c>
      <c r="D1247" s="66" t="s">
        <v>10173</v>
      </c>
      <c r="E1247" s="66" t="s">
        <v>8857</v>
      </c>
      <c r="F1247" s="66"/>
      <c r="G1247" s="45"/>
      <c r="H1247" s="45"/>
      <c r="I1247" s="45"/>
      <c r="J1247" s="45"/>
    </row>
    <row r="1248" spans="1:10" ht="14.1" customHeight="1" thickBot="1" x14ac:dyDescent="0.25">
      <c r="A1248" s="119" t="s">
        <v>14830</v>
      </c>
      <c r="B1248" s="67" t="s">
        <v>8531</v>
      </c>
      <c r="C1248" s="76">
        <v>44201</v>
      </c>
      <c r="D1248" s="119" t="s">
        <v>9388</v>
      </c>
      <c r="E1248" s="67" t="s">
        <v>13095</v>
      </c>
      <c r="F1248" s="66" t="s">
        <v>3082</v>
      </c>
      <c r="G1248" s="45"/>
      <c r="H1248" s="45"/>
      <c r="I1248" s="45"/>
      <c r="J1248" s="45"/>
    </row>
    <row r="1249" spans="1:10" ht="14.1" customHeight="1" thickBot="1" x14ac:dyDescent="0.25">
      <c r="A1249" s="120"/>
      <c r="B1249" s="67" t="s">
        <v>1787</v>
      </c>
      <c r="C1249" s="99">
        <f>IF(C1248="","",IF(AND(MONTH(C1248)&gt;=1,MONTH(C1248)&lt;=3),1,IF(AND(MONTH(C1248)&gt;=4,MONTH(C1248)&lt;=6),2,IF(AND(MONTH(C1248)&gt;=7,MONTH(C1248)&lt;=9),3,4))))</f>
        <v>1</v>
      </c>
      <c r="D1249" s="120"/>
      <c r="E1249" s="67" t="s">
        <v>2419</v>
      </c>
      <c r="F1249" s="66" t="s">
        <v>14451</v>
      </c>
      <c r="G1249" s="45"/>
      <c r="H1249" s="45"/>
      <c r="I1249" s="45"/>
      <c r="J1249" s="45"/>
    </row>
    <row r="1250" spans="1:10" ht="14.1" customHeight="1" thickBot="1" x14ac:dyDescent="0.25">
      <c r="A1250" s="120"/>
      <c r="B1250" s="67" t="s">
        <v>12944</v>
      </c>
      <c r="C1250" s="76">
        <v>44377</v>
      </c>
      <c r="D1250" s="120"/>
      <c r="E1250" s="67" t="s">
        <v>3075</v>
      </c>
      <c r="F1250" s="66" t="s">
        <v>4623</v>
      </c>
      <c r="G1250" s="45"/>
      <c r="H1250" s="45"/>
      <c r="I1250" s="45"/>
      <c r="J1250" s="45"/>
    </row>
    <row r="1251" spans="1:10" ht="14.1" customHeight="1" thickBot="1" x14ac:dyDescent="0.25">
      <c r="A1251" s="120"/>
      <c r="B1251" s="67" t="s">
        <v>1787</v>
      </c>
      <c r="C1251" s="99">
        <f>IF(C1250="","",IF(AND(MONTH(C1250)&gt;=1,MONTH(C1250)&lt;=3),1,IF(AND(MONTH(C1250)&gt;=4,MONTH(C1250)&lt;=6),2,IF(AND(MONTH(C1250)&gt;=7,MONTH(C1250)&lt;=9),3,4))))</f>
        <v>2</v>
      </c>
      <c r="D1251" s="120"/>
      <c r="E1251" s="67" t="s">
        <v>13194</v>
      </c>
      <c r="F1251" s="66" t="s">
        <v>4623</v>
      </c>
      <c r="G1251" s="45"/>
      <c r="H1251" s="45"/>
      <c r="I1251" s="45"/>
      <c r="J1251" s="45"/>
    </row>
    <row r="1252" spans="1:10" ht="14.1" customHeight="1" thickBot="1" x14ac:dyDescent="0.25">
      <c r="A1252" s="45"/>
      <c r="B1252" s="45"/>
      <c r="C1252" s="45"/>
      <c r="D1252" s="45"/>
      <c r="E1252" s="45"/>
      <c r="F1252" s="45"/>
      <c r="G1252" s="45"/>
      <c r="H1252" s="45"/>
      <c r="I1252" s="45"/>
      <c r="J1252" s="45"/>
    </row>
    <row r="1253" spans="1:10" ht="14.1" customHeight="1" thickBot="1" x14ac:dyDescent="0.25">
      <c r="A1253" s="72" t="s">
        <v>15736</v>
      </c>
      <c r="B1253" s="72" t="s">
        <v>16147</v>
      </c>
      <c r="C1253" s="72" t="s">
        <v>15642</v>
      </c>
      <c r="D1253" s="72" t="s">
        <v>15252</v>
      </c>
      <c r="E1253" s="72" t="s">
        <v>6935</v>
      </c>
      <c r="F1253" s="72" t="s">
        <v>15281</v>
      </c>
      <c r="G1253" s="45"/>
      <c r="H1253" s="45"/>
      <c r="I1253" s="45"/>
      <c r="J1253" s="45"/>
    </row>
    <row r="1254" spans="1:10" ht="13.5" customHeight="1" x14ac:dyDescent="0.2">
      <c r="A1254" s="92">
        <v>26111703</v>
      </c>
      <c r="B1254" s="69" t="str">
        <f ca="1">IFERROR(INDEX(UNSPSCDes,MATCH(INDIRECT(ADDRESS(ROW(),COLUMN()-1,4)),UNSPSCCode,0)),"")</f>
        <v>Baterías para vehículos</v>
      </c>
      <c r="C1254" s="81" t="s">
        <v>1450</v>
      </c>
      <c r="D1254" s="81">
        <v>4</v>
      </c>
      <c r="E1254" s="71">
        <v>2000</v>
      </c>
      <c r="F1254" s="70">
        <f ca="1">INDIRECT(ADDRESS(ROW(),COLUMN()-2,4))*INDIRECT(ADDRESS(ROW(),COLUMN()-1,4))</f>
        <v>8000</v>
      </c>
      <c r="G1254" s="45"/>
      <c r="H1254" s="45"/>
      <c r="I1254" s="45"/>
      <c r="J1254" s="45"/>
    </row>
    <row r="1255" spans="1:10" ht="13.5" customHeight="1" x14ac:dyDescent="0.2">
      <c r="A1255" s="92">
        <v>26111703</v>
      </c>
      <c r="B1255" s="69" t="str">
        <f ca="1">IFERROR(INDEX(UNSPSCDes,MATCH(INDIRECT(ADDRESS(ROW(),COLUMN()-1,4)),UNSPSCCode,0)),"")</f>
        <v>Baterías para vehículos</v>
      </c>
      <c r="C1255" s="81" t="s">
        <v>1450</v>
      </c>
      <c r="D1255" s="81">
        <v>1</v>
      </c>
      <c r="E1255" s="71">
        <v>1500</v>
      </c>
      <c r="F1255" s="70">
        <f ca="1">INDIRECT(ADDRESS(ROW(),COLUMN()-2,4))*INDIRECT(ADDRESS(ROW(),COLUMN()-1,4))</f>
        <v>1500</v>
      </c>
      <c r="G1255" s="45"/>
      <c r="H1255" s="45"/>
      <c r="I1255" s="45"/>
      <c r="J1255" s="45"/>
    </row>
    <row r="1256" spans="1:10" ht="13.5" customHeight="1" x14ac:dyDescent="0.2">
      <c r="A1256" s="92">
        <v>26111703</v>
      </c>
      <c r="B1256" s="69" t="str">
        <f ca="1">IFERROR(INDEX(UNSPSCDes,MATCH(INDIRECT(ADDRESS(ROW(),COLUMN()-1,4)),UNSPSCCode,0)),"")</f>
        <v>Baterías para vehículos</v>
      </c>
      <c r="C1256" s="81" t="s">
        <v>1450</v>
      </c>
      <c r="D1256" s="81">
        <v>1</v>
      </c>
      <c r="E1256" s="71">
        <v>1500</v>
      </c>
      <c r="F1256" s="70">
        <f ca="1">INDIRECT(ADDRESS(ROW(),COLUMN()-2,4))*INDIRECT(ADDRESS(ROW(),COLUMN()-1,4))</f>
        <v>1500</v>
      </c>
      <c r="G1256" s="45"/>
      <c r="H1256" s="45"/>
      <c r="I1256" s="45"/>
      <c r="J1256" s="45"/>
    </row>
    <row r="1257" spans="1:10" ht="13.5" customHeight="1" x14ac:dyDescent="0.2">
      <c r="A1257" s="92">
        <v>26111707</v>
      </c>
      <c r="B1257" s="69" t="str">
        <f ca="1">IFERROR(INDEX(UNSPSCDes,MATCH(INDIRECT(ADDRESS(ROW(),COLUMN()-1,4)),UNSPSCCode,0)),"")</f>
        <v>Baterías de plomo-ácido</v>
      </c>
      <c r="C1257" s="81" t="s">
        <v>1450</v>
      </c>
      <c r="D1257" s="81">
        <v>1</v>
      </c>
      <c r="E1257" s="71">
        <v>1500</v>
      </c>
      <c r="F1257" s="70">
        <f ca="1">INDIRECT(ADDRESS(ROW(),COLUMN()-2,4))*INDIRECT(ADDRESS(ROW(),COLUMN()-1,4))</f>
        <v>1500</v>
      </c>
      <c r="G1257" s="45"/>
      <c r="H1257" s="45"/>
      <c r="I1257" s="45"/>
      <c r="J1257" s="45"/>
    </row>
    <row r="1258" spans="1:10" ht="14.1" customHeight="1" x14ac:dyDescent="0.2">
      <c r="A1258" s="45"/>
      <c r="B1258" s="45"/>
      <c r="C1258" s="45"/>
      <c r="D1258" s="45"/>
      <c r="E1258" s="73" t="s">
        <v>12552</v>
      </c>
      <c r="F1258" s="74">
        <f ca="1">SUM(Table342[MONTO TOTAL ESTIMADO])</f>
        <v>12500</v>
      </c>
      <c r="G1258" s="45"/>
      <c r="H1258" s="45" t="str">
        <f>C1247</f>
        <v>Bienes</v>
      </c>
      <c r="I1258" s="45" t="str">
        <f>E1247</f>
        <v>Sí</v>
      </c>
      <c r="J1258" s="45" t="str">
        <f>D1247</f>
        <v>Compras por debajo del Umbral</v>
      </c>
    </row>
    <row r="1259" spans="1:10" ht="14.1" customHeight="1" thickBot="1" x14ac:dyDescent="0.3"/>
    <row r="1260" spans="1:10" ht="33.75" customHeight="1" thickBot="1" x14ac:dyDescent="0.25">
      <c r="A1260" s="64" t="s">
        <v>16383</v>
      </c>
      <c r="B1260" s="64" t="s">
        <v>161</v>
      </c>
      <c r="C1260" s="64" t="s">
        <v>11726</v>
      </c>
      <c r="D1260" s="64" t="s">
        <v>14380</v>
      </c>
      <c r="E1260" s="64" t="s">
        <v>10964</v>
      </c>
      <c r="F1260" s="64" t="s">
        <v>11097</v>
      </c>
      <c r="G1260" s="45"/>
      <c r="H1260" s="45"/>
      <c r="I1260" s="45"/>
      <c r="J1260" s="45"/>
    </row>
    <row r="1261" spans="1:10" ht="13.5" customHeight="1" thickBot="1" x14ac:dyDescent="0.25">
      <c r="A1261" s="66" t="s">
        <v>18859</v>
      </c>
      <c r="B1261" s="91" t="s">
        <v>18860</v>
      </c>
      <c r="C1261" s="66" t="s">
        <v>17798</v>
      </c>
      <c r="D1261" s="66" t="s">
        <v>10173</v>
      </c>
      <c r="E1261" s="66" t="s">
        <v>8857</v>
      </c>
      <c r="F1261" s="66"/>
      <c r="G1261" s="45"/>
      <c r="H1261" s="45"/>
      <c r="I1261" s="45"/>
      <c r="J1261" s="45"/>
    </row>
    <row r="1262" spans="1:10" ht="14.1" customHeight="1" thickBot="1" x14ac:dyDescent="0.25">
      <c r="A1262" s="119" t="s">
        <v>14830</v>
      </c>
      <c r="B1262" s="67" t="s">
        <v>8531</v>
      </c>
      <c r="C1262" s="76">
        <v>44470</v>
      </c>
      <c r="D1262" s="119" t="s">
        <v>9388</v>
      </c>
      <c r="E1262" s="67" t="s">
        <v>13095</v>
      </c>
      <c r="F1262" s="66" t="s">
        <v>3082</v>
      </c>
      <c r="G1262" s="45"/>
      <c r="H1262" s="45"/>
      <c r="I1262" s="45"/>
      <c r="J1262" s="45"/>
    </row>
    <row r="1263" spans="1:10" ht="14.1" customHeight="1" thickBot="1" x14ac:dyDescent="0.25">
      <c r="A1263" s="120"/>
      <c r="B1263" s="67" t="s">
        <v>1787</v>
      </c>
      <c r="C1263" s="99">
        <f>IF(C1262="","",IF(AND(MONTH(C1262)&gt;=1,MONTH(C1262)&lt;=3),1,IF(AND(MONTH(C1262)&gt;=4,MONTH(C1262)&lt;=6),2,IF(AND(MONTH(C1262)&gt;=7,MONTH(C1262)&lt;=9),3,4))))</f>
        <v>4</v>
      </c>
      <c r="D1263" s="120"/>
      <c r="E1263" s="67" t="s">
        <v>2419</v>
      </c>
      <c r="F1263" s="66" t="s">
        <v>14451</v>
      </c>
      <c r="G1263" s="45"/>
      <c r="H1263" s="45"/>
      <c r="I1263" s="45"/>
      <c r="J1263" s="45"/>
    </row>
    <row r="1264" spans="1:10" ht="14.1" customHeight="1" thickBot="1" x14ac:dyDescent="0.25">
      <c r="A1264" s="120"/>
      <c r="B1264" s="67" t="s">
        <v>12944</v>
      </c>
      <c r="C1264" s="76">
        <v>44561</v>
      </c>
      <c r="D1264" s="120"/>
      <c r="E1264" s="67" t="s">
        <v>3075</v>
      </c>
      <c r="F1264" s="66" t="s">
        <v>4623</v>
      </c>
      <c r="G1264" s="45"/>
      <c r="H1264" s="45"/>
      <c r="I1264" s="45"/>
      <c r="J1264" s="45"/>
    </row>
    <row r="1265" spans="1:10" ht="14.1" customHeight="1" thickBot="1" x14ac:dyDescent="0.25">
      <c r="A1265" s="120"/>
      <c r="B1265" s="67" t="s">
        <v>1787</v>
      </c>
      <c r="C1265" s="99">
        <f>IF(C1264="","",IF(AND(MONTH(C1264)&gt;=1,MONTH(C1264)&lt;=3),1,IF(AND(MONTH(C1264)&gt;=4,MONTH(C1264)&lt;=6),2,IF(AND(MONTH(C1264)&gt;=7,MONTH(C1264)&lt;=9),3,4))))</f>
        <v>4</v>
      </c>
      <c r="D1265" s="120"/>
      <c r="E1265" s="67" t="s">
        <v>13194</v>
      </c>
      <c r="F1265" s="66" t="s">
        <v>4623</v>
      </c>
      <c r="G1265" s="45"/>
      <c r="H1265" s="45"/>
      <c r="I1265" s="45"/>
      <c r="J1265" s="45"/>
    </row>
    <row r="1266" spans="1:10" ht="14.1" customHeight="1" thickBot="1" x14ac:dyDescent="0.25">
      <c r="A1266" s="45"/>
      <c r="B1266" s="45"/>
      <c r="C1266" s="45"/>
      <c r="D1266" s="45"/>
      <c r="E1266" s="45"/>
      <c r="F1266" s="45"/>
      <c r="G1266" s="45"/>
      <c r="H1266" s="45"/>
      <c r="I1266" s="45"/>
      <c r="J1266" s="45"/>
    </row>
    <row r="1267" spans="1:10" ht="14.1" customHeight="1" thickBot="1" x14ac:dyDescent="0.25">
      <c r="A1267" s="72" t="s">
        <v>15736</v>
      </c>
      <c r="B1267" s="72" t="s">
        <v>16147</v>
      </c>
      <c r="C1267" s="72" t="s">
        <v>15642</v>
      </c>
      <c r="D1267" s="72" t="s">
        <v>15252</v>
      </c>
      <c r="E1267" s="72" t="s">
        <v>6935</v>
      </c>
      <c r="F1267" s="72" t="s">
        <v>15281</v>
      </c>
      <c r="G1267" s="45"/>
      <c r="H1267" s="45"/>
      <c r="I1267" s="45"/>
      <c r="J1267" s="45"/>
    </row>
    <row r="1268" spans="1:10" ht="13.5" customHeight="1" x14ac:dyDescent="0.2">
      <c r="A1268" s="81">
        <v>40101604</v>
      </c>
      <c r="B1268" s="69" t="str">
        <f t="shared" ref="B1268:B1269" ca="1" si="68">IFERROR(INDEX(UNSPSCDes,MATCH(INDIRECT(ADDRESS(ROW(),COLUMN()-1,4)),UNSPSCCode,0)),"")</f>
        <v>Ventiladores</v>
      </c>
      <c r="C1268" s="81" t="s">
        <v>1450</v>
      </c>
      <c r="D1268" s="81">
        <v>1</v>
      </c>
      <c r="E1268" s="71">
        <v>2000</v>
      </c>
      <c r="F1268" s="70">
        <f t="shared" ref="F1268:F1269" ca="1" si="69">INDIRECT(ADDRESS(ROW(),COLUMN()-2,4))*INDIRECT(ADDRESS(ROW(),COLUMN()-1,4))</f>
        <v>2000</v>
      </c>
      <c r="G1268" s="45"/>
      <c r="H1268" s="45"/>
      <c r="I1268" s="45"/>
      <c r="J1268" s="45"/>
    </row>
    <row r="1269" spans="1:10" ht="13.5" customHeight="1" x14ac:dyDescent="0.2">
      <c r="A1269" s="92">
        <v>52141504</v>
      </c>
      <c r="B1269" s="69" t="str">
        <f t="shared" ca="1" si="68"/>
        <v>Fogones para uso doméstico</v>
      </c>
      <c r="C1269" s="81" t="s">
        <v>1450</v>
      </c>
      <c r="D1269" s="81">
        <v>1</v>
      </c>
      <c r="E1269" s="71">
        <v>3000</v>
      </c>
      <c r="F1269" s="70">
        <f t="shared" ca="1" si="69"/>
        <v>3000</v>
      </c>
      <c r="G1269" s="45"/>
      <c r="H1269" s="45"/>
      <c r="I1269" s="45"/>
      <c r="J1269" s="45"/>
    </row>
    <row r="1270" spans="1:10" ht="14.1" customHeight="1" x14ac:dyDescent="0.2">
      <c r="A1270" s="45"/>
      <c r="B1270" s="45"/>
      <c r="C1270" s="45"/>
      <c r="D1270" s="45"/>
      <c r="E1270" s="73" t="s">
        <v>12552</v>
      </c>
      <c r="F1270" s="74">
        <f ca="1">SUM(Table344[MONTO TOTAL ESTIMADO])</f>
        <v>5000</v>
      </c>
      <c r="G1270" s="45"/>
      <c r="H1270" s="45" t="str">
        <f>C1261</f>
        <v>Bienes</v>
      </c>
      <c r="I1270" s="45" t="str">
        <f>E1261</f>
        <v>Sí</v>
      </c>
      <c r="J1270" s="45" t="str">
        <f>D1261</f>
        <v>Compras por debajo del Umbral</v>
      </c>
    </row>
    <row r="1271" spans="1:10" ht="14.1" customHeight="1" thickBot="1" x14ac:dyDescent="0.3"/>
    <row r="1272" spans="1:10" ht="33.75" customHeight="1" thickBot="1" x14ac:dyDescent="0.25">
      <c r="A1272" s="64" t="s">
        <v>16383</v>
      </c>
      <c r="B1272" s="64" t="s">
        <v>161</v>
      </c>
      <c r="C1272" s="64" t="s">
        <v>11726</v>
      </c>
      <c r="D1272" s="64" t="s">
        <v>14380</v>
      </c>
      <c r="E1272" s="64" t="s">
        <v>10964</v>
      </c>
      <c r="F1272" s="64" t="s">
        <v>11097</v>
      </c>
      <c r="G1272" s="45"/>
      <c r="H1272" s="45"/>
      <c r="I1272" s="45"/>
      <c r="J1272" s="45"/>
    </row>
    <row r="1273" spans="1:10" ht="13.5" customHeight="1" thickBot="1" x14ac:dyDescent="0.25">
      <c r="A1273" s="66" t="s">
        <v>18861</v>
      </c>
      <c r="B1273" s="91" t="s">
        <v>18862</v>
      </c>
      <c r="C1273" s="66" t="s">
        <v>17798</v>
      </c>
      <c r="D1273" s="66" t="s">
        <v>10173</v>
      </c>
      <c r="E1273" s="66" t="s">
        <v>8857</v>
      </c>
      <c r="F1273" s="66"/>
      <c r="G1273" s="45"/>
      <c r="H1273" s="45"/>
      <c r="I1273" s="45"/>
      <c r="J1273" s="45"/>
    </row>
    <row r="1274" spans="1:10" ht="14.1" customHeight="1" thickBot="1" x14ac:dyDescent="0.25">
      <c r="A1274" s="119" t="s">
        <v>14830</v>
      </c>
      <c r="B1274" s="67" t="s">
        <v>8531</v>
      </c>
      <c r="C1274" s="76">
        <v>44201</v>
      </c>
      <c r="D1274" s="119" t="s">
        <v>9388</v>
      </c>
      <c r="E1274" s="67" t="s">
        <v>13095</v>
      </c>
      <c r="F1274" s="66" t="s">
        <v>3082</v>
      </c>
      <c r="G1274" s="45"/>
      <c r="H1274" s="45"/>
      <c r="I1274" s="45"/>
      <c r="J1274" s="45"/>
    </row>
    <row r="1275" spans="1:10" ht="14.1" customHeight="1" thickBot="1" x14ac:dyDescent="0.25">
      <c r="A1275" s="120"/>
      <c r="B1275" s="67" t="s">
        <v>1787</v>
      </c>
      <c r="C1275" s="99">
        <f>IF(C1274="","",IF(AND(MONTH(C1274)&gt;=1,MONTH(C1274)&lt;=3),1,IF(AND(MONTH(C1274)&gt;=4,MONTH(C1274)&lt;=6),2,IF(AND(MONTH(C1274)&gt;=7,MONTH(C1274)&lt;=9),3,4))))</f>
        <v>1</v>
      </c>
      <c r="D1275" s="120"/>
      <c r="E1275" s="67" t="s">
        <v>2419</v>
      </c>
      <c r="F1275" s="66" t="s">
        <v>14451</v>
      </c>
      <c r="G1275" s="45"/>
      <c r="H1275" s="45"/>
      <c r="I1275" s="45"/>
      <c r="J1275" s="45"/>
    </row>
    <row r="1276" spans="1:10" ht="14.1" customHeight="1" thickBot="1" x14ac:dyDescent="0.25">
      <c r="A1276" s="120"/>
      <c r="B1276" s="67" t="s">
        <v>12944</v>
      </c>
      <c r="C1276" s="76">
        <v>44377</v>
      </c>
      <c r="D1276" s="120"/>
      <c r="E1276" s="67" t="s">
        <v>3075</v>
      </c>
      <c r="F1276" s="66" t="s">
        <v>4623</v>
      </c>
      <c r="G1276" s="45"/>
      <c r="H1276" s="45"/>
      <c r="I1276" s="45"/>
      <c r="J1276" s="45"/>
    </row>
    <row r="1277" spans="1:10" ht="14.1" customHeight="1" thickBot="1" x14ac:dyDescent="0.25">
      <c r="A1277" s="120"/>
      <c r="B1277" s="67" t="s">
        <v>1787</v>
      </c>
      <c r="C1277" s="99">
        <f>IF(C1276="","",IF(AND(MONTH(C1276)&gt;=1,MONTH(C1276)&lt;=3),1,IF(AND(MONTH(C1276)&gt;=4,MONTH(C1276)&lt;=6),2,IF(AND(MONTH(C1276)&gt;=7,MONTH(C1276)&lt;=9),3,4))))</f>
        <v>2</v>
      </c>
      <c r="D1277" s="120"/>
      <c r="E1277" s="67" t="s">
        <v>13194</v>
      </c>
      <c r="F1277" s="66" t="s">
        <v>4623</v>
      </c>
      <c r="G1277" s="45"/>
      <c r="H1277" s="45"/>
      <c r="I1277" s="45"/>
      <c r="J1277" s="45"/>
    </row>
    <row r="1278" spans="1:10" ht="14.1" customHeight="1" thickBot="1" x14ac:dyDescent="0.25">
      <c r="A1278" s="45"/>
      <c r="B1278" s="45"/>
      <c r="C1278" s="45"/>
      <c r="D1278" s="45"/>
      <c r="E1278" s="45"/>
      <c r="F1278" s="45"/>
      <c r="G1278" s="45"/>
      <c r="H1278" s="45"/>
      <c r="I1278" s="45"/>
      <c r="J1278" s="45"/>
    </row>
    <row r="1279" spans="1:10" ht="14.1" customHeight="1" thickBot="1" x14ac:dyDescent="0.25">
      <c r="A1279" s="72" t="s">
        <v>15736</v>
      </c>
      <c r="B1279" s="72" t="s">
        <v>16147</v>
      </c>
      <c r="C1279" s="72" t="s">
        <v>15642</v>
      </c>
      <c r="D1279" s="72" t="s">
        <v>15252</v>
      </c>
      <c r="E1279" s="72" t="s">
        <v>6935</v>
      </c>
      <c r="F1279" s="72" t="s">
        <v>15281</v>
      </c>
      <c r="G1279" s="45"/>
      <c r="H1279" s="45"/>
      <c r="I1279" s="45"/>
      <c r="J1279" s="45"/>
    </row>
    <row r="1280" spans="1:10" ht="13.5" customHeight="1" x14ac:dyDescent="0.2">
      <c r="A1280" s="92">
        <v>24111802</v>
      </c>
      <c r="B1280" s="69" t="str">
        <f ca="1">IFERROR(INDEX(UNSPSCDes,MATCH(INDIRECT(ADDRESS(ROW(),COLUMN()-1,4)),UNSPSCCode,0)),"")</f>
        <v>Tanques o cilindros de aire o gas</v>
      </c>
      <c r="C1280" s="81" t="s">
        <v>1450</v>
      </c>
      <c r="D1280" s="81">
        <v>2</v>
      </c>
      <c r="E1280" s="71">
        <v>1300</v>
      </c>
      <c r="F1280" s="70">
        <f ca="1">INDIRECT(ADDRESS(ROW(),COLUMN()-2,4))*INDIRECT(ADDRESS(ROW(),COLUMN()-1,4))</f>
        <v>2600</v>
      </c>
      <c r="G1280" s="45"/>
      <c r="H1280" s="45"/>
      <c r="I1280" s="45"/>
      <c r="J1280" s="45"/>
    </row>
    <row r="1281" spans="1:10" ht="13.5" customHeight="1" x14ac:dyDescent="0.2">
      <c r="A1281" s="92">
        <v>24111802</v>
      </c>
      <c r="B1281" s="69" t="str">
        <f ca="1">IFERROR(INDEX(UNSPSCDes,MATCH(INDIRECT(ADDRESS(ROW(),COLUMN()-1,4)),UNSPSCCode,0)),"")</f>
        <v>Tanques o cilindros de aire o gas</v>
      </c>
      <c r="C1281" s="81" t="s">
        <v>1450</v>
      </c>
      <c r="D1281" s="81">
        <v>2</v>
      </c>
      <c r="E1281" s="71">
        <v>2000</v>
      </c>
      <c r="F1281" s="70">
        <f ca="1">INDIRECT(ADDRESS(ROW(),COLUMN()-2,4))*INDIRECT(ADDRESS(ROW(),COLUMN()-1,4))</f>
        <v>4000</v>
      </c>
      <c r="G1281" s="45"/>
      <c r="H1281" s="45"/>
      <c r="I1281" s="45"/>
      <c r="J1281" s="45"/>
    </row>
    <row r="1282" spans="1:10" ht="14.1" customHeight="1" x14ac:dyDescent="0.2">
      <c r="A1282" s="45"/>
      <c r="B1282" s="45"/>
      <c r="C1282" s="45"/>
      <c r="D1282" s="45"/>
      <c r="E1282" s="73" t="s">
        <v>12552</v>
      </c>
      <c r="F1282" s="74">
        <f ca="1">SUM(Table345[MONTO TOTAL ESTIMADO])</f>
        <v>6600</v>
      </c>
      <c r="G1282" s="45"/>
      <c r="H1282" s="45" t="str">
        <f>C1273</f>
        <v>Bienes</v>
      </c>
      <c r="I1282" s="45" t="str">
        <f>E1273</f>
        <v>Sí</v>
      </c>
      <c r="J1282" s="45" t="str">
        <f>D1273</f>
        <v>Compras por debajo del Umbral</v>
      </c>
    </row>
    <row r="1283" spans="1:10" ht="14.1" customHeight="1" thickBot="1" x14ac:dyDescent="0.3"/>
    <row r="1284" spans="1:10" ht="33.75" customHeight="1" thickBot="1" x14ac:dyDescent="0.25">
      <c r="A1284" s="64" t="s">
        <v>16383</v>
      </c>
      <c r="B1284" s="64" t="s">
        <v>161</v>
      </c>
      <c r="C1284" s="64" t="s">
        <v>11726</v>
      </c>
      <c r="D1284" s="64" t="s">
        <v>14380</v>
      </c>
      <c r="E1284" s="64" t="s">
        <v>10964</v>
      </c>
      <c r="F1284" s="64" t="s">
        <v>11097</v>
      </c>
      <c r="G1284" s="45"/>
      <c r="H1284" s="45"/>
      <c r="I1284" s="45"/>
      <c r="J1284" s="45"/>
    </row>
    <row r="1285" spans="1:10" ht="13.5" customHeight="1" thickBot="1" x14ac:dyDescent="0.25">
      <c r="A1285" s="66" t="s">
        <v>18863</v>
      </c>
      <c r="B1285" s="91" t="s">
        <v>18864</v>
      </c>
      <c r="C1285" s="66" t="s">
        <v>17798</v>
      </c>
      <c r="D1285" s="66" t="s">
        <v>17483</v>
      </c>
      <c r="E1285" s="66" t="s">
        <v>8857</v>
      </c>
      <c r="F1285" s="66"/>
      <c r="G1285" s="45"/>
      <c r="H1285" s="45"/>
      <c r="I1285" s="45"/>
      <c r="J1285" s="45"/>
    </row>
    <row r="1286" spans="1:10" ht="14.1" customHeight="1" thickBot="1" x14ac:dyDescent="0.25">
      <c r="A1286" s="119" t="s">
        <v>14830</v>
      </c>
      <c r="B1286" s="67" t="s">
        <v>8531</v>
      </c>
      <c r="C1286" s="76">
        <v>44257</v>
      </c>
      <c r="D1286" s="119" t="s">
        <v>9388</v>
      </c>
      <c r="E1286" s="67" t="s">
        <v>13095</v>
      </c>
      <c r="F1286" s="66" t="s">
        <v>3082</v>
      </c>
      <c r="G1286" s="45"/>
      <c r="H1286" s="45"/>
      <c r="I1286" s="45"/>
      <c r="J1286" s="45"/>
    </row>
    <row r="1287" spans="1:10" ht="14.1" customHeight="1" thickBot="1" x14ac:dyDescent="0.25">
      <c r="A1287" s="120"/>
      <c r="B1287" s="67" t="s">
        <v>1787</v>
      </c>
      <c r="C1287" s="99">
        <f>IF(C1286="","",IF(AND(MONTH(C1286)&gt;=1,MONTH(C1286)&lt;=3),1,IF(AND(MONTH(C1286)&gt;=4,MONTH(C1286)&lt;=6),2,IF(AND(MONTH(C1286)&gt;=7,MONTH(C1286)&lt;=9),3,4))))</f>
        <v>1</v>
      </c>
      <c r="D1287" s="120"/>
      <c r="E1287" s="67" t="s">
        <v>2419</v>
      </c>
      <c r="F1287" s="66" t="s">
        <v>14451</v>
      </c>
      <c r="G1287" s="45"/>
      <c r="H1287" s="45"/>
      <c r="I1287" s="45"/>
      <c r="J1287" s="45"/>
    </row>
    <row r="1288" spans="1:10" ht="14.1" customHeight="1" thickBot="1" x14ac:dyDescent="0.25">
      <c r="A1288" s="120"/>
      <c r="B1288" s="67" t="s">
        <v>12944</v>
      </c>
      <c r="C1288" s="76">
        <v>44286</v>
      </c>
      <c r="D1288" s="120"/>
      <c r="E1288" s="67" t="s">
        <v>3075</v>
      </c>
      <c r="F1288" s="66" t="s">
        <v>4623</v>
      </c>
      <c r="G1288" s="45"/>
      <c r="H1288" s="45"/>
      <c r="I1288" s="45"/>
      <c r="J1288" s="45"/>
    </row>
    <row r="1289" spans="1:10" ht="14.1" customHeight="1" thickBot="1" x14ac:dyDescent="0.25">
      <c r="A1289" s="120"/>
      <c r="B1289" s="67" t="s">
        <v>1787</v>
      </c>
      <c r="C1289" s="99">
        <f>IF(C1288="","",IF(AND(MONTH(C1288)&gt;=1,MONTH(C1288)&lt;=3),1,IF(AND(MONTH(C1288)&gt;=4,MONTH(C1288)&lt;=6),2,IF(AND(MONTH(C1288)&gt;=7,MONTH(C1288)&lt;=9),3,4))))</f>
        <v>1</v>
      </c>
      <c r="D1289" s="120"/>
      <c r="E1289" s="67" t="s">
        <v>13194</v>
      </c>
      <c r="F1289" s="66" t="s">
        <v>4623</v>
      </c>
      <c r="G1289" s="45"/>
      <c r="H1289" s="45"/>
      <c r="I1289" s="45"/>
      <c r="J1289" s="45"/>
    </row>
    <row r="1290" spans="1:10" ht="14.1" customHeight="1" thickBot="1" x14ac:dyDescent="0.25">
      <c r="A1290" s="45"/>
      <c r="B1290" s="45"/>
      <c r="C1290" s="45"/>
      <c r="D1290" s="45"/>
      <c r="E1290" s="45"/>
      <c r="F1290" s="45"/>
      <c r="G1290" s="45"/>
      <c r="H1290" s="45"/>
      <c r="I1290" s="45"/>
      <c r="J1290" s="45"/>
    </row>
    <row r="1291" spans="1:10" ht="14.1" customHeight="1" thickBot="1" x14ac:dyDescent="0.25">
      <c r="A1291" s="72" t="s">
        <v>15736</v>
      </c>
      <c r="B1291" s="72" t="s">
        <v>16147</v>
      </c>
      <c r="C1291" s="72" t="s">
        <v>15642</v>
      </c>
      <c r="D1291" s="101" t="s">
        <v>15252</v>
      </c>
      <c r="E1291" s="72" t="s">
        <v>6935</v>
      </c>
      <c r="F1291" s="72" t="s">
        <v>15281</v>
      </c>
      <c r="G1291" s="45"/>
      <c r="H1291" s="45"/>
      <c r="I1291" s="45"/>
      <c r="J1291" s="45"/>
    </row>
    <row r="1292" spans="1:10" ht="13.5" customHeight="1" x14ac:dyDescent="0.2">
      <c r="A1292" s="92">
        <v>53102102</v>
      </c>
      <c r="B1292" s="69" t="str">
        <f t="shared" ref="B1292:B1300" ca="1" si="70">IFERROR(INDEX(UNSPSCDes,MATCH(INDIRECT(ADDRESS(ROW(),COLUMN()-1,4)),UNSPSCCode,0)),"")</f>
        <v>Overoles o monos para hombre</v>
      </c>
      <c r="C1292" s="81" t="s">
        <v>1450</v>
      </c>
      <c r="D1292" s="104">
        <v>65</v>
      </c>
      <c r="E1292" s="71">
        <v>900</v>
      </c>
      <c r="F1292" s="70">
        <f t="shared" ref="F1292:F1300" ca="1" si="71">INDIRECT(ADDRESS(ROW(),COLUMN()-2,4))*INDIRECT(ADDRESS(ROW(),COLUMN()-1,4))</f>
        <v>58500</v>
      </c>
      <c r="G1292" s="45"/>
      <c r="H1292" s="45"/>
      <c r="I1292" s="45"/>
      <c r="J1292" s="45"/>
    </row>
    <row r="1293" spans="1:10" ht="13.5" customHeight="1" x14ac:dyDescent="0.2">
      <c r="A1293" s="92">
        <v>53102102</v>
      </c>
      <c r="B1293" s="69" t="str">
        <f t="shared" ca="1" si="70"/>
        <v>Overoles o monos para hombre</v>
      </c>
      <c r="C1293" s="81" t="s">
        <v>1450</v>
      </c>
      <c r="D1293" s="104">
        <v>65</v>
      </c>
      <c r="E1293" s="71">
        <v>800</v>
      </c>
      <c r="F1293" s="70">
        <f t="shared" ca="1" si="71"/>
        <v>52000</v>
      </c>
      <c r="G1293" s="45"/>
      <c r="H1293" s="45"/>
      <c r="I1293" s="45"/>
      <c r="J1293" s="45"/>
    </row>
    <row r="1294" spans="1:10" ht="13.5" customHeight="1" x14ac:dyDescent="0.2">
      <c r="A1294" s="92">
        <v>53101502</v>
      </c>
      <c r="B1294" s="69" t="str">
        <f t="shared" ca="1" si="70"/>
        <v>Pantalones largos o cortos o pantalonetas para hombre</v>
      </c>
      <c r="C1294" s="81" t="s">
        <v>1450</v>
      </c>
      <c r="D1294" s="104">
        <v>30</v>
      </c>
      <c r="E1294" s="71">
        <v>250</v>
      </c>
      <c r="F1294" s="70">
        <f t="shared" ca="1" si="71"/>
        <v>7500</v>
      </c>
      <c r="G1294" s="45"/>
      <c r="H1294" s="45"/>
      <c r="I1294" s="45"/>
      <c r="J1294" s="45"/>
    </row>
    <row r="1295" spans="1:10" ht="13.5" customHeight="1" x14ac:dyDescent="0.2">
      <c r="A1295" s="92">
        <v>53103001</v>
      </c>
      <c r="B1295" s="69" t="str">
        <f t="shared" ca="1" si="70"/>
        <v>Camisetas (t-shirts) para hombre</v>
      </c>
      <c r="C1295" s="81" t="s">
        <v>1450</v>
      </c>
      <c r="D1295" s="104">
        <v>20</v>
      </c>
      <c r="E1295" s="71">
        <v>200</v>
      </c>
      <c r="F1295" s="70">
        <f t="shared" ca="1" si="71"/>
        <v>4000</v>
      </c>
      <c r="G1295" s="45"/>
      <c r="H1295" s="45"/>
      <c r="I1295" s="45"/>
      <c r="J1295" s="45"/>
    </row>
    <row r="1296" spans="1:10" ht="13.5" customHeight="1" x14ac:dyDescent="0.2">
      <c r="A1296" s="92">
        <v>53101502</v>
      </c>
      <c r="B1296" s="69" t="str">
        <f t="shared" ca="1" si="70"/>
        <v>Pantalones largos o cortos o pantalonetas para hombre</v>
      </c>
      <c r="C1296" s="81" t="s">
        <v>1450</v>
      </c>
      <c r="D1296" s="104">
        <v>40</v>
      </c>
      <c r="E1296" s="71">
        <v>250</v>
      </c>
      <c r="F1296" s="70">
        <f t="shared" ca="1" si="71"/>
        <v>10000</v>
      </c>
      <c r="G1296" s="45"/>
      <c r="H1296" s="45"/>
      <c r="I1296" s="45"/>
      <c r="J1296" s="45"/>
    </row>
    <row r="1297" spans="1:10" ht="13.5" customHeight="1" x14ac:dyDescent="0.2">
      <c r="A1297" s="92">
        <v>53101602</v>
      </c>
      <c r="B1297" s="69" t="str">
        <f t="shared" ca="1" si="70"/>
        <v>Camisas para hombre</v>
      </c>
      <c r="C1297" s="81" t="s">
        <v>1450</v>
      </c>
      <c r="D1297" s="104">
        <v>40</v>
      </c>
      <c r="E1297" s="71">
        <v>200</v>
      </c>
      <c r="F1297" s="70">
        <f t="shared" ca="1" si="71"/>
        <v>8000</v>
      </c>
      <c r="G1297" s="45"/>
      <c r="H1297" s="45"/>
      <c r="I1297" s="45"/>
      <c r="J1297" s="45"/>
    </row>
    <row r="1298" spans="1:10" ht="13.5" customHeight="1" x14ac:dyDescent="0.2">
      <c r="A1298" s="92">
        <v>53102516</v>
      </c>
      <c r="B1298" s="69" t="str">
        <f t="shared" ca="1" si="70"/>
        <v>Gorras</v>
      </c>
      <c r="C1298" s="81" t="s">
        <v>1450</v>
      </c>
      <c r="D1298" s="104">
        <v>67</v>
      </c>
      <c r="E1298" s="71">
        <v>125</v>
      </c>
      <c r="F1298" s="70">
        <f t="shared" ca="1" si="71"/>
        <v>8375</v>
      </c>
      <c r="G1298" s="45"/>
      <c r="H1298" s="45"/>
      <c r="I1298" s="45"/>
      <c r="J1298" s="45"/>
    </row>
    <row r="1299" spans="1:10" ht="13.5" customHeight="1" x14ac:dyDescent="0.2">
      <c r="A1299" s="92">
        <v>53102516</v>
      </c>
      <c r="B1299" s="69" t="str">
        <f t="shared" ca="1" si="70"/>
        <v>Gorras</v>
      </c>
      <c r="C1299" s="81" t="s">
        <v>1450</v>
      </c>
      <c r="D1299" s="104">
        <v>65</v>
      </c>
      <c r="E1299" s="71">
        <v>135</v>
      </c>
      <c r="F1299" s="70">
        <f t="shared" ca="1" si="71"/>
        <v>8775</v>
      </c>
      <c r="G1299" s="45"/>
      <c r="H1299" s="45"/>
      <c r="I1299" s="45"/>
      <c r="J1299" s="45"/>
    </row>
    <row r="1300" spans="1:10" ht="13.5" customHeight="1" x14ac:dyDescent="0.2">
      <c r="A1300" s="92">
        <v>53102711</v>
      </c>
      <c r="B1300" s="69" t="str">
        <f t="shared" ca="1" si="70"/>
        <v>Batas para personal de peluquerías</v>
      </c>
      <c r="C1300" s="81" t="s">
        <v>1450</v>
      </c>
      <c r="D1300" s="105">
        <v>1</v>
      </c>
      <c r="E1300" s="71">
        <v>350</v>
      </c>
      <c r="F1300" s="70">
        <f t="shared" ca="1" si="71"/>
        <v>350</v>
      </c>
      <c r="G1300" s="45"/>
      <c r="H1300" s="45"/>
      <c r="I1300" s="45"/>
      <c r="J1300" s="45"/>
    </row>
    <row r="1301" spans="1:10" ht="14.1" customHeight="1" x14ac:dyDescent="0.2">
      <c r="A1301" s="45"/>
      <c r="B1301" s="45"/>
      <c r="C1301" s="45"/>
      <c r="D1301" s="45"/>
      <c r="E1301" s="73" t="s">
        <v>12552</v>
      </c>
      <c r="F1301" s="74">
        <f ca="1">SUM(Table349[MONTO TOTAL ESTIMADO])</f>
        <v>157500</v>
      </c>
      <c r="G1301" s="45"/>
      <c r="H1301" s="45" t="str">
        <f>C1285</f>
        <v>Bienes</v>
      </c>
      <c r="I1301" s="45" t="str">
        <f>E1285</f>
        <v>Sí</v>
      </c>
      <c r="J1301" s="45" t="str">
        <f>D1285</f>
        <v>Compras Menores</v>
      </c>
    </row>
    <row r="1302" spans="1:10" ht="14.1" customHeight="1" thickBot="1" x14ac:dyDescent="0.3"/>
    <row r="1303" spans="1:10" ht="33.75" customHeight="1" thickBot="1" x14ac:dyDescent="0.25">
      <c r="A1303" s="64" t="s">
        <v>16383</v>
      </c>
      <c r="B1303" s="64" t="s">
        <v>161</v>
      </c>
      <c r="C1303" s="64" t="s">
        <v>11726</v>
      </c>
      <c r="D1303" s="64" t="s">
        <v>14380</v>
      </c>
      <c r="E1303" s="64" t="s">
        <v>10964</v>
      </c>
      <c r="F1303" s="64" t="s">
        <v>11097</v>
      </c>
      <c r="G1303" s="45"/>
      <c r="H1303" s="45"/>
      <c r="I1303" s="45"/>
      <c r="J1303" s="45"/>
    </row>
    <row r="1304" spans="1:10" ht="13.5" customHeight="1" thickBot="1" x14ac:dyDescent="0.25">
      <c r="A1304" s="66" t="s">
        <v>18863</v>
      </c>
      <c r="B1304" s="91" t="s">
        <v>18864</v>
      </c>
      <c r="C1304" s="66" t="s">
        <v>17798</v>
      </c>
      <c r="D1304" s="66" t="s">
        <v>17483</v>
      </c>
      <c r="E1304" s="66" t="s">
        <v>8857</v>
      </c>
      <c r="F1304" s="66"/>
      <c r="G1304" s="45"/>
      <c r="H1304" s="45"/>
      <c r="I1304" s="45"/>
      <c r="J1304" s="45"/>
    </row>
    <row r="1305" spans="1:10" ht="14.1" customHeight="1" thickBot="1" x14ac:dyDescent="0.25">
      <c r="A1305" s="119" t="s">
        <v>14830</v>
      </c>
      <c r="B1305" s="67" t="s">
        <v>8531</v>
      </c>
      <c r="C1305" s="76">
        <v>44470</v>
      </c>
      <c r="D1305" s="119" t="s">
        <v>9388</v>
      </c>
      <c r="E1305" s="67" t="s">
        <v>13095</v>
      </c>
      <c r="F1305" s="66" t="s">
        <v>3082</v>
      </c>
      <c r="G1305" s="45"/>
      <c r="H1305" s="45"/>
      <c r="I1305" s="45"/>
      <c r="J1305" s="45"/>
    </row>
    <row r="1306" spans="1:10" ht="14.1" customHeight="1" thickBot="1" x14ac:dyDescent="0.25">
      <c r="A1306" s="120"/>
      <c r="B1306" s="67" t="s">
        <v>1787</v>
      </c>
      <c r="C1306" s="99">
        <f>IF(C1305="","",IF(AND(MONTH(C1305)&gt;=1,MONTH(C1305)&lt;=3),1,IF(AND(MONTH(C1305)&gt;=4,MONTH(C1305)&lt;=6),2,IF(AND(MONTH(C1305)&gt;=7,MONTH(C1305)&lt;=9),3,4))))</f>
        <v>4</v>
      </c>
      <c r="D1306" s="120"/>
      <c r="E1306" s="67" t="s">
        <v>2419</v>
      </c>
      <c r="F1306" s="66" t="s">
        <v>14451</v>
      </c>
      <c r="G1306" s="45"/>
      <c r="H1306" s="45"/>
      <c r="I1306" s="45"/>
      <c r="J1306" s="45"/>
    </row>
    <row r="1307" spans="1:10" ht="14.1" customHeight="1" thickBot="1" x14ac:dyDescent="0.25">
      <c r="A1307" s="120"/>
      <c r="B1307" s="67" t="s">
        <v>12944</v>
      </c>
      <c r="C1307" s="76">
        <v>44561</v>
      </c>
      <c r="D1307" s="120"/>
      <c r="E1307" s="67" t="s">
        <v>3075</v>
      </c>
      <c r="F1307" s="66" t="s">
        <v>4623</v>
      </c>
      <c r="G1307" s="45"/>
      <c r="H1307" s="45"/>
      <c r="I1307" s="45"/>
      <c r="J1307" s="45"/>
    </row>
    <row r="1308" spans="1:10" ht="14.1" customHeight="1" thickBot="1" x14ac:dyDescent="0.25">
      <c r="A1308" s="120"/>
      <c r="B1308" s="67" t="s">
        <v>1787</v>
      </c>
      <c r="C1308" s="99">
        <f>IF(C1307="","",IF(AND(MONTH(C1307)&gt;=1,MONTH(C1307)&lt;=3),1,IF(AND(MONTH(C1307)&gt;=4,MONTH(C1307)&lt;=6),2,IF(AND(MONTH(C1307)&gt;=7,MONTH(C1307)&lt;=9),3,4))))</f>
        <v>4</v>
      </c>
      <c r="D1308" s="120"/>
      <c r="E1308" s="67" t="s">
        <v>13194</v>
      </c>
      <c r="F1308" s="66" t="s">
        <v>4623</v>
      </c>
      <c r="G1308" s="45"/>
      <c r="H1308" s="45"/>
      <c r="I1308" s="45"/>
      <c r="J1308" s="45"/>
    </row>
    <row r="1309" spans="1:10" ht="14.1" customHeight="1" thickBot="1" x14ac:dyDescent="0.25">
      <c r="A1309" s="45"/>
      <c r="B1309" s="45"/>
      <c r="C1309" s="45"/>
      <c r="D1309" s="45"/>
      <c r="E1309" s="45"/>
      <c r="F1309" s="45"/>
      <c r="G1309" s="45"/>
      <c r="H1309" s="45"/>
      <c r="I1309" s="45"/>
      <c r="J1309" s="45"/>
    </row>
    <row r="1310" spans="1:10" ht="14.1" customHeight="1" thickBot="1" x14ac:dyDescent="0.25">
      <c r="A1310" s="72" t="s">
        <v>15736</v>
      </c>
      <c r="B1310" s="72" t="s">
        <v>16147</v>
      </c>
      <c r="C1310" s="72" t="s">
        <v>15642</v>
      </c>
      <c r="D1310" s="72" t="s">
        <v>15252</v>
      </c>
      <c r="E1310" s="72" t="s">
        <v>6935</v>
      </c>
      <c r="F1310" s="72" t="s">
        <v>15281</v>
      </c>
      <c r="G1310" s="45"/>
      <c r="H1310" s="45"/>
      <c r="I1310" s="45"/>
      <c r="J1310" s="45"/>
    </row>
    <row r="1311" spans="1:10" ht="13.5" customHeight="1" x14ac:dyDescent="0.2">
      <c r="A1311" s="92">
        <v>53102102</v>
      </c>
      <c r="B1311" s="69" t="str">
        <f t="shared" ref="B1311:B1318" ca="1" si="72">IFERROR(INDEX(UNSPSCDes,MATCH(INDIRECT(ADDRESS(ROW(),COLUMN()-1,4)),UNSPSCCode,0)),"")</f>
        <v>Overoles o monos para hombre</v>
      </c>
      <c r="C1311" s="81" t="s">
        <v>1450</v>
      </c>
      <c r="D1311" s="104">
        <v>65</v>
      </c>
      <c r="E1311" s="113">
        <v>900</v>
      </c>
      <c r="F1311" s="70">
        <f t="shared" ref="F1311:F1318" ca="1" si="73">INDIRECT(ADDRESS(ROW(),COLUMN()-2,4))*INDIRECT(ADDRESS(ROW(),COLUMN()-1,4))</f>
        <v>58500</v>
      </c>
      <c r="G1311" s="45"/>
      <c r="H1311" s="45"/>
      <c r="I1311" s="45"/>
      <c r="J1311" s="45"/>
    </row>
    <row r="1312" spans="1:10" ht="13.5" customHeight="1" x14ac:dyDescent="0.2">
      <c r="A1312" s="92">
        <v>53102102</v>
      </c>
      <c r="B1312" s="69" t="str">
        <f t="shared" ca="1" si="72"/>
        <v>Overoles o monos para hombre</v>
      </c>
      <c r="C1312" s="81" t="s">
        <v>1450</v>
      </c>
      <c r="D1312" s="104">
        <v>65</v>
      </c>
      <c r="E1312" s="113">
        <v>800</v>
      </c>
      <c r="F1312" s="70">
        <f t="shared" ca="1" si="73"/>
        <v>52000</v>
      </c>
      <c r="G1312" s="45"/>
      <c r="H1312" s="45"/>
      <c r="I1312" s="45"/>
      <c r="J1312" s="45"/>
    </row>
    <row r="1313" spans="1:10" ht="13.5" customHeight="1" x14ac:dyDescent="0.2">
      <c r="A1313" s="92">
        <v>53101502</v>
      </c>
      <c r="B1313" s="69" t="str">
        <f t="shared" ca="1" si="72"/>
        <v>Pantalones largos o cortos o pantalonetas para hombre</v>
      </c>
      <c r="C1313" s="81" t="s">
        <v>1450</v>
      </c>
      <c r="D1313" s="104">
        <v>30</v>
      </c>
      <c r="E1313" s="113">
        <v>250</v>
      </c>
      <c r="F1313" s="70">
        <f t="shared" ca="1" si="73"/>
        <v>7500</v>
      </c>
      <c r="G1313" s="45"/>
      <c r="H1313" s="45"/>
      <c r="I1313" s="45"/>
      <c r="J1313" s="45"/>
    </row>
    <row r="1314" spans="1:10" ht="13.5" customHeight="1" x14ac:dyDescent="0.2">
      <c r="A1314" s="92">
        <v>53103001</v>
      </c>
      <c r="B1314" s="69" t="str">
        <f t="shared" ca="1" si="72"/>
        <v>Camisetas (t-shirts) para hombre</v>
      </c>
      <c r="C1314" s="81" t="s">
        <v>1450</v>
      </c>
      <c r="D1314" s="104">
        <v>20</v>
      </c>
      <c r="E1314" s="113">
        <v>200</v>
      </c>
      <c r="F1314" s="70">
        <f t="shared" ca="1" si="73"/>
        <v>4000</v>
      </c>
      <c r="G1314" s="45"/>
      <c r="H1314" s="45"/>
      <c r="I1314" s="45"/>
      <c r="J1314" s="45"/>
    </row>
    <row r="1315" spans="1:10" ht="13.5" customHeight="1" x14ac:dyDescent="0.2">
      <c r="A1315" s="92">
        <v>53101502</v>
      </c>
      <c r="B1315" s="69" t="str">
        <f t="shared" ca="1" si="72"/>
        <v>Pantalones largos o cortos o pantalonetas para hombre</v>
      </c>
      <c r="C1315" s="81" t="s">
        <v>1450</v>
      </c>
      <c r="D1315" s="104">
        <v>40</v>
      </c>
      <c r="E1315" s="113">
        <v>250</v>
      </c>
      <c r="F1315" s="70">
        <f t="shared" ca="1" si="73"/>
        <v>10000</v>
      </c>
      <c r="G1315" s="45"/>
      <c r="H1315" s="45"/>
      <c r="I1315" s="45"/>
      <c r="J1315" s="45"/>
    </row>
    <row r="1316" spans="1:10" ht="13.5" customHeight="1" x14ac:dyDescent="0.2">
      <c r="A1316" s="92">
        <v>53101602</v>
      </c>
      <c r="B1316" s="69" t="str">
        <f t="shared" ca="1" si="72"/>
        <v>Camisas para hombre</v>
      </c>
      <c r="C1316" s="81" t="s">
        <v>1450</v>
      </c>
      <c r="D1316" s="104">
        <v>40</v>
      </c>
      <c r="E1316" s="113">
        <v>200</v>
      </c>
      <c r="F1316" s="70">
        <f t="shared" ca="1" si="73"/>
        <v>8000</v>
      </c>
      <c r="G1316" s="45"/>
      <c r="H1316" s="45"/>
      <c r="I1316" s="45"/>
      <c r="J1316" s="45"/>
    </row>
    <row r="1317" spans="1:10" ht="13.5" customHeight="1" x14ac:dyDescent="0.2">
      <c r="A1317" s="92">
        <v>53102516</v>
      </c>
      <c r="B1317" s="69" t="str">
        <f t="shared" ca="1" si="72"/>
        <v>Gorras</v>
      </c>
      <c r="C1317" s="81" t="s">
        <v>1450</v>
      </c>
      <c r="D1317" s="104">
        <v>67</v>
      </c>
      <c r="E1317" s="113">
        <v>125</v>
      </c>
      <c r="F1317" s="70">
        <f t="shared" ca="1" si="73"/>
        <v>8375</v>
      </c>
      <c r="G1317" s="45"/>
      <c r="H1317" s="45"/>
      <c r="I1317" s="45"/>
      <c r="J1317" s="45"/>
    </row>
    <row r="1318" spans="1:10" ht="13.5" customHeight="1" x14ac:dyDescent="0.2">
      <c r="A1318" s="92">
        <v>53102516</v>
      </c>
      <c r="B1318" s="69" t="str">
        <f t="shared" ca="1" si="72"/>
        <v>Gorras</v>
      </c>
      <c r="C1318" s="81" t="s">
        <v>1450</v>
      </c>
      <c r="D1318" s="104">
        <v>65</v>
      </c>
      <c r="E1318" s="113">
        <v>135</v>
      </c>
      <c r="F1318" s="70">
        <f t="shared" ca="1" si="73"/>
        <v>8775</v>
      </c>
      <c r="G1318" s="45"/>
      <c r="H1318" s="45"/>
      <c r="I1318" s="45"/>
      <c r="J1318" s="45"/>
    </row>
    <row r="1319" spans="1:10" ht="14.1" customHeight="1" x14ac:dyDescent="0.2">
      <c r="A1319" s="45"/>
      <c r="B1319" s="45"/>
      <c r="C1319" s="45"/>
      <c r="D1319" s="45"/>
      <c r="E1319" s="73" t="s">
        <v>12552</v>
      </c>
      <c r="F1319" s="74">
        <f ca="1">SUM(Table350[MONTO TOTAL ESTIMADO])</f>
        <v>157150</v>
      </c>
      <c r="G1319" s="45"/>
      <c r="H1319" s="45" t="str">
        <f>C1304</f>
        <v>Bienes</v>
      </c>
      <c r="I1319" s="45" t="str">
        <f>E1304</f>
        <v>Sí</v>
      </c>
      <c r="J1319" s="45" t="str">
        <f>D1304</f>
        <v>Compras Menores</v>
      </c>
    </row>
    <row r="1320" spans="1:10" ht="14.1" customHeight="1" thickBot="1" x14ac:dyDescent="0.3"/>
    <row r="1321" spans="1:10" ht="33.75" customHeight="1" thickBot="1" x14ac:dyDescent="0.25">
      <c r="A1321" s="64" t="s">
        <v>16383</v>
      </c>
      <c r="B1321" s="64" t="s">
        <v>161</v>
      </c>
      <c r="C1321" s="64" t="s">
        <v>11726</v>
      </c>
      <c r="D1321" s="64" t="s">
        <v>14380</v>
      </c>
      <c r="E1321" s="64" t="s">
        <v>10964</v>
      </c>
      <c r="F1321" s="64" t="s">
        <v>11097</v>
      </c>
      <c r="G1321" s="45"/>
      <c r="H1321" s="45"/>
      <c r="I1321" s="45"/>
      <c r="J1321" s="45"/>
    </row>
    <row r="1322" spans="1:10" ht="13.5" customHeight="1" thickBot="1" x14ac:dyDescent="0.25">
      <c r="A1322" s="66" t="s">
        <v>18865</v>
      </c>
      <c r="B1322" s="91" t="s">
        <v>18866</v>
      </c>
      <c r="C1322" s="66" t="s">
        <v>17798</v>
      </c>
      <c r="D1322" s="66" t="s">
        <v>10173</v>
      </c>
      <c r="E1322" s="66" t="s">
        <v>8857</v>
      </c>
      <c r="F1322" s="66"/>
      <c r="G1322" s="45"/>
      <c r="H1322" s="45"/>
      <c r="I1322" s="45"/>
      <c r="J1322" s="45"/>
    </row>
    <row r="1323" spans="1:10" ht="14.1" customHeight="1" thickBot="1" x14ac:dyDescent="0.25">
      <c r="A1323" s="119" t="s">
        <v>14830</v>
      </c>
      <c r="B1323" s="67" t="s">
        <v>8531</v>
      </c>
      <c r="C1323" s="76">
        <v>44201</v>
      </c>
      <c r="D1323" s="119" t="s">
        <v>9388</v>
      </c>
      <c r="E1323" s="67" t="s">
        <v>13095</v>
      </c>
      <c r="F1323" s="66" t="s">
        <v>3082</v>
      </c>
      <c r="G1323" s="45"/>
      <c r="H1323" s="45"/>
      <c r="I1323" s="45"/>
      <c r="J1323" s="45"/>
    </row>
    <row r="1324" spans="1:10" ht="14.1" customHeight="1" thickBot="1" x14ac:dyDescent="0.25">
      <c r="A1324" s="120"/>
      <c r="B1324" s="67" t="s">
        <v>1787</v>
      </c>
      <c r="C1324" s="100">
        <f>IF(C1323="","",IF(AND(MONTH(C1323)&gt;=1,MONTH(C1323)&lt;=3),1,IF(AND(MONTH(C1323)&gt;=4,MONTH(C1323)&lt;=6),2,IF(AND(MONTH(C1323)&gt;=7,MONTH(C1323)&lt;=9),3,4))))</f>
        <v>1</v>
      </c>
      <c r="D1324" s="120"/>
      <c r="E1324" s="67" t="s">
        <v>2419</v>
      </c>
      <c r="F1324" s="66" t="s">
        <v>14451</v>
      </c>
      <c r="G1324" s="45"/>
      <c r="H1324" s="45"/>
      <c r="I1324" s="45"/>
      <c r="J1324" s="45"/>
    </row>
    <row r="1325" spans="1:10" ht="14.1" customHeight="1" thickBot="1" x14ac:dyDescent="0.25">
      <c r="A1325" s="120"/>
      <c r="B1325" s="67" t="s">
        <v>12944</v>
      </c>
      <c r="C1325" s="76">
        <v>44286</v>
      </c>
      <c r="D1325" s="120"/>
      <c r="E1325" s="67" t="s">
        <v>3075</v>
      </c>
      <c r="F1325" s="66" t="s">
        <v>4623</v>
      </c>
      <c r="G1325" s="45"/>
      <c r="H1325" s="45"/>
      <c r="I1325" s="45"/>
      <c r="J1325" s="45"/>
    </row>
    <row r="1326" spans="1:10" ht="14.1" customHeight="1" thickBot="1" x14ac:dyDescent="0.25">
      <c r="A1326" s="120"/>
      <c r="B1326" s="67" t="s">
        <v>1787</v>
      </c>
      <c r="C1326" s="100">
        <f>IF(C1325="","",IF(AND(MONTH(C1325)&gt;=1,MONTH(C1325)&lt;=3),1,IF(AND(MONTH(C1325)&gt;=4,MONTH(C1325)&lt;=6),2,IF(AND(MONTH(C1325)&gt;=7,MONTH(C1325)&lt;=9),3,4))))</f>
        <v>1</v>
      </c>
      <c r="D1326" s="120"/>
      <c r="E1326" s="67" t="s">
        <v>13194</v>
      </c>
      <c r="F1326" s="66" t="s">
        <v>4623</v>
      </c>
      <c r="G1326" s="45"/>
      <c r="H1326" s="45"/>
      <c r="I1326" s="45"/>
      <c r="J1326" s="45"/>
    </row>
    <row r="1327" spans="1:10" ht="14.1" customHeight="1" thickBot="1" x14ac:dyDescent="0.25">
      <c r="A1327" s="45"/>
      <c r="B1327" s="45"/>
      <c r="C1327" s="45"/>
      <c r="D1327" s="45"/>
      <c r="E1327" s="45"/>
      <c r="F1327" s="45"/>
      <c r="G1327" s="45"/>
      <c r="H1327" s="45"/>
      <c r="I1327" s="45"/>
      <c r="J1327" s="45"/>
    </row>
    <row r="1328" spans="1:10" ht="14.1" customHeight="1" thickBot="1" x14ac:dyDescent="0.25">
      <c r="A1328" s="72" t="s">
        <v>15736</v>
      </c>
      <c r="B1328" s="72" t="s">
        <v>16147</v>
      </c>
      <c r="C1328" s="72" t="s">
        <v>15642</v>
      </c>
      <c r="D1328" s="72" t="s">
        <v>15252</v>
      </c>
      <c r="E1328" s="72" t="s">
        <v>6935</v>
      </c>
      <c r="F1328" s="72" t="s">
        <v>15281</v>
      </c>
      <c r="G1328" s="45"/>
      <c r="H1328" s="45"/>
      <c r="I1328" s="45"/>
      <c r="J1328" s="45"/>
    </row>
    <row r="1329" spans="1:10" ht="13.5" customHeight="1" x14ac:dyDescent="0.2">
      <c r="A1329" s="92">
        <v>53111501</v>
      </c>
      <c r="B1329" s="69" t="str">
        <f ca="1">IFERROR(INDEX(UNSPSCDes,MATCH(INDIRECT(ADDRESS(ROW(),COLUMN()-1,4)),UNSPSCCode,0)),"")</f>
        <v>Botas para hombre</v>
      </c>
      <c r="C1329" s="81" t="s">
        <v>1450</v>
      </c>
      <c r="D1329" s="81">
        <v>10</v>
      </c>
      <c r="E1329" s="113">
        <v>900</v>
      </c>
      <c r="F1329" s="70">
        <f ca="1">INDIRECT(ADDRESS(ROW(),COLUMN()-2,4))*INDIRECT(ADDRESS(ROW(),COLUMN()-1,4))</f>
        <v>9000</v>
      </c>
      <c r="G1329" s="45"/>
      <c r="H1329" s="45"/>
      <c r="I1329" s="45"/>
      <c r="J1329" s="45"/>
    </row>
    <row r="1330" spans="1:10" ht="13.5" customHeight="1" x14ac:dyDescent="0.2">
      <c r="A1330" s="92">
        <v>53111502</v>
      </c>
      <c r="B1330" s="69" t="str">
        <f ca="1">IFERROR(INDEX(UNSPSCDes,MATCH(INDIRECT(ADDRESS(ROW(),COLUMN()-1,4)),UNSPSCCode,0)),"")</f>
        <v>Botas para mujer</v>
      </c>
      <c r="C1330" s="81" t="s">
        <v>1450</v>
      </c>
      <c r="D1330" s="81">
        <v>4</v>
      </c>
      <c r="E1330" s="113">
        <v>1000</v>
      </c>
      <c r="F1330" s="70">
        <f ca="1">INDIRECT(ADDRESS(ROW(),COLUMN()-2,4))*INDIRECT(ADDRESS(ROW(),COLUMN()-1,4))</f>
        <v>4000</v>
      </c>
      <c r="G1330" s="45"/>
      <c r="H1330" s="45"/>
      <c r="I1330" s="45"/>
      <c r="J1330" s="45"/>
    </row>
    <row r="1331" spans="1:10" ht="13.5" customHeight="1" x14ac:dyDescent="0.2">
      <c r="A1331" s="92">
        <v>53111601</v>
      </c>
      <c r="B1331" s="69" t="str">
        <f ca="1">IFERROR(INDEX(UNSPSCDes,MATCH(INDIRECT(ADDRESS(ROW(),COLUMN()-1,4)),UNSPSCCode,0)),"")</f>
        <v>Zapatos para hombre</v>
      </c>
      <c r="C1331" s="81" t="s">
        <v>1450</v>
      </c>
      <c r="D1331" s="81">
        <v>6</v>
      </c>
      <c r="E1331" s="113">
        <v>1200</v>
      </c>
      <c r="F1331" s="70">
        <f ca="1">INDIRECT(ADDRESS(ROW(),COLUMN()-2,4))*INDIRECT(ADDRESS(ROW(),COLUMN()-1,4))</f>
        <v>7200</v>
      </c>
      <c r="G1331" s="45"/>
      <c r="H1331" s="45"/>
      <c r="I1331" s="45"/>
      <c r="J1331" s="45"/>
    </row>
    <row r="1332" spans="1:10" ht="13.5" customHeight="1" x14ac:dyDescent="0.2">
      <c r="A1332" s="92">
        <v>53111602</v>
      </c>
      <c r="B1332" s="69" t="str">
        <f ca="1">IFERROR(INDEX(UNSPSCDes,MATCH(INDIRECT(ADDRESS(ROW(),COLUMN()-1,4)),UNSPSCCode,0)),"")</f>
        <v>Zapatos para mujer</v>
      </c>
      <c r="C1332" s="81" t="s">
        <v>1450</v>
      </c>
      <c r="D1332" s="81">
        <v>3</v>
      </c>
      <c r="E1332" s="113">
        <v>800</v>
      </c>
      <c r="F1332" s="70">
        <f ca="1">INDIRECT(ADDRESS(ROW(),COLUMN()-2,4))*INDIRECT(ADDRESS(ROW(),COLUMN()-1,4))</f>
        <v>2400</v>
      </c>
      <c r="G1332" s="45"/>
      <c r="H1332" s="45"/>
      <c r="I1332" s="45"/>
      <c r="J1332" s="45"/>
    </row>
    <row r="1333" spans="1:10" ht="13.5" customHeight="1" x14ac:dyDescent="0.2">
      <c r="A1333" s="92">
        <v>53111501</v>
      </c>
      <c r="B1333" s="69" t="str">
        <f ca="1">IFERROR(INDEX(UNSPSCDes,MATCH(INDIRECT(ADDRESS(ROW(),COLUMN()-1,4)),UNSPSCCode,0)),"")</f>
        <v>Botas para hombre</v>
      </c>
      <c r="C1333" s="81" t="s">
        <v>1450</v>
      </c>
      <c r="D1333" s="81">
        <v>3</v>
      </c>
      <c r="E1333" s="113">
        <v>350</v>
      </c>
      <c r="F1333" s="70">
        <f ca="1">INDIRECT(ADDRESS(ROW(),COLUMN()-2,4))*INDIRECT(ADDRESS(ROW(),COLUMN()-1,4))</f>
        <v>1050</v>
      </c>
      <c r="G1333" s="45"/>
      <c r="H1333" s="45"/>
      <c r="I1333" s="45"/>
      <c r="J1333" s="45"/>
    </row>
    <row r="1334" spans="1:10" ht="14.1" customHeight="1" x14ac:dyDescent="0.2">
      <c r="A1334" s="45"/>
      <c r="B1334" s="45"/>
      <c r="C1334" s="45"/>
      <c r="D1334" s="45"/>
      <c r="E1334" s="73" t="s">
        <v>12552</v>
      </c>
      <c r="F1334" s="74">
        <f ca="1">SUM(Table351[MONTO TOTAL ESTIMADO])</f>
        <v>23650</v>
      </c>
      <c r="G1334" s="45"/>
      <c r="H1334" s="45" t="str">
        <f>C1322</f>
        <v>Bienes</v>
      </c>
      <c r="I1334" s="45" t="str">
        <f>E1322</f>
        <v>Sí</v>
      </c>
      <c r="J1334" s="45" t="str">
        <f>D1322</f>
        <v>Compras por debajo del Umbral</v>
      </c>
    </row>
    <row r="1335" spans="1:10" ht="14.1" customHeight="1" thickBot="1" x14ac:dyDescent="0.3"/>
    <row r="1336" spans="1:10" ht="33.75" customHeight="1" thickBot="1" x14ac:dyDescent="0.25">
      <c r="A1336" s="64" t="s">
        <v>16383</v>
      </c>
      <c r="B1336" s="64" t="s">
        <v>161</v>
      </c>
      <c r="C1336" s="64" t="s">
        <v>11726</v>
      </c>
      <c r="D1336" s="64" t="s">
        <v>14380</v>
      </c>
      <c r="E1336" s="64" t="s">
        <v>10964</v>
      </c>
      <c r="F1336" s="64" t="s">
        <v>11097</v>
      </c>
      <c r="G1336" s="45"/>
      <c r="H1336" s="45"/>
      <c r="I1336" s="45"/>
      <c r="J1336" s="45"/>
    </row>
    <row r="1337" spans="1:10" ht="13.5" customHeight="1" thickBot="1" x14ac:dyDescent="0.25">
      <c r="A1337" s="66" t="s">
        <v>18865</v>
      </c>
      <c r="B1337" s="91" t="s">
        <v>18866</v>
      </c>
      <c r="C1337" s="66" t="s">
        <v>17798</v>
      </c>
      <c r="D1337" s="66" t="s">
        <v>10173</v>
      </c>
      <c r="E1337" s="66" t="s">
        <v>8857</v>
      </c>
      <c r="F1337" s="66"/>
      <c r="G1337" s="45"/>
      <c r="H1337" s="45"/>
      <c r="I1337" s="45"/>
      <c r="J1337" s="45"/>
    </row>
    <row r="1338" spans="1:10" ht="14.1" customHeight="1" thickBot="1" x14ac:dyDescent="0.25">
      <c r="A1338" s="119" t="s">
        <v>14830</v>
      </c>
      <c r="B1338" s="67" t="s">
        <v>8531</v>
      </c>
      <c r="C1338" s="76">
        <v>44378</v>
      </c>
      <c r="D1338" s="119" t="s">
        <v>9388</v>
      </c>
      <c r="E1338" s="67" t="s">
        <v>13095</v>
      </c>
      <c r="F1338" s="66" t="s">
        <v>3082</v>
      </c>
      <c r="G1338" s="45"/>
      <c r="H1338" s="45"/>
      <c r="I1338" s="45"/>
      <c r="J1338" s="45"/>
    </row>
    <row r="1339" spans="1:10" ht="14.1" customHeight="1" thickBot="1" x14ac:dyDescent="0.25">
      <c r="A1339" s="120"/>
      <c r="B1339" s="67" t="s">
        <v>1787</v>
      </c>
      <c r="C1339" s="100">
        <f>IF(C1338="","",IF(AND(MONTH(C1338)&gt;=1,MONTH(C1338)&lt;=3),1,IF(AND(MONTH(C1338)&gt;=4,MONTH(C1338)&lt;=6),2,IF(AND(MONTH(C1338)&gt;=7,MONTH(C1338)&lt;=9),3,4))))</f>
        <v>3</v>
      </c>
      <c r="D1339" s="120"/>
      <c r="E1339" s="67" t="s">
        <v>2419</v>
      </c>
      <c r="F1339" s="66" t="s">
        <v>14451</v>
      </c>
      <c r="G1339" s="45"/>
      <c r="H1339" s="45"/>
      <c r="I1339" s="45"/>
      <c r="J1339" s="45"/>
    </row>
    <row r="1340" spans="1:10" ht="14.1" customHeight="1" thickBot="1" x14ac:dyDescent="0.25">
      <c r="A1340" s="120"/>
      <c r="B1340" s="67" t="s">
        <v>12944</v>
      </c>
      <c r="C1340" s="76">
        <v>44469</v>
      </c>
      <c r="D1340" s="120"/>
      <c r="E1340" s="67" t="s">
        <v>3075</v>
      </c>
      <c r="F1340" s="66" t="s">
        <v>4623</v>
      </c>
      <c r="G1340" s="45"/>
      <c r="H1340" s="45"/>
      <c r="I1340" s="45"/>
      <c r="J1340" s="45"/>
    </row>
    <row r="1341" spans="1:10" ht="14.1" customHeight="1" thickBot="1" x14ac:dyDescent="0.25">
      <c r="A1341" s="120"/>
      <c r="B1341" s="67" t="s">
        <v>1787</v>
      </c>
      <c r="C1341" s="100">
        <f>IF(C1340="","",IF(AND(MONTH(C1340)&gt;=1,MONTH(C1340)&lt;=3),1,IF(AND(MONTH(C1340)&gt;=4,MONTH(C1340)&lt;=6),2,IF(AND(MONTH(C1340)&gt;=7,MONTH(C1340)&lt;=9),3,4))))</f>
        <v>3</v>
      </c>
      <c r="D1341" s="120"/>
      <c r="E1341" s="67" t="s">
        <v>13194</v>
      </c>
      <c r="F1341" s="66" t="s">
        <v>4623</v>
      </c>
      <c r="G1341" s="45"/>
      <c r="H1341" s="45"/>
      <c r="I1341" s="45"/>
      <c r="J1341" s="45"/>
    </row>
    <row r="1342" spans="1:10" ht="14.1" customHeight="1" thickBot="1" x14ac:dyDescent="0.25">
      <c r="A1342" s="45"/>
      <c r="B1342" s="45"/>
      <c r="C1342" s="45"/>
      <c r="D1342" s="45"/>
      <c r="E1342" s="45"/>
      <c r="F1342" s="45"/>
      <c r="G1342" s="45"/>
      <c r="H1342" s="45"/>
      <c r="I1342" s="45"/>
      <c r="J1342" s="45"/>
    </row>
    <row r="1343" spans="1:10" ht="14.1" customHeight="1" thickBot="1" x14ac:dyDescent="0.25">
      <c r="A1343" s="72" t="s">
        <v>15736</v>
      </c>
      <c r="B1343" s="72" t="s">
        <v>16147</v>
      </c>
      <c r="C1343" s="72" t="s">
        <v>15642</v>
      </c>
      <c r="D1343" s="72" t="s">
        <v>15252</v>
      </c>
      <c r="E1343" s="72" t="s">
        <v>6935</v>
      </c>
      <c r="F1343" s="72" t="s">
        <v>15281</v>
      </c>
      <c r="G1343" s="45"/>
      <c r="H1343" s="45"/>
      <c r="I1343" s="45"/>
      <c r="J1343" s="45"/>
    </row>
    <row r="1344" spans="1:10" ht="13.5" customHeight="1" x14ac:dyDescent="0.2">
      <c r="A1344" s="92">
        <v>53111501</v>
      </c>
      <c r="B1344" s="69" t="str">
        <f ca="1">IFERROR(INDEX(UNSPSCDes,MATCH(INDIRECT(ADDRESS(ROW(),COLUMN()-1,4)),UNSPSCCode,0)),"")</f>
        <v>Botas para hombre</v>
      </c>
      <c r="C1344" s="81" t="s">
        <v>1450</v>
      </c>
      <c r="D1344" s="81">
        <v>10</v>
      </c>
      <c r="E1344" s="113">
        <v>900</v>
      </c>
      <c r="F1344" s="70">
        <f ca="1">INDIRECT(ADDRESS(ROW(),COLUMN()-2,4))*INDIRECT(ADDRESS(ROW(),COLUMN()-1,4))</f>
        <v>9000</v>
      </c>
      <c r="G1344" s="45"/>
      <c r="H1344" s="45"/>
      <c r="I1344" s="45"/>
      <c r="J1344" s="45"/>
    </row>
    <row r="1345" spans="1:10" ht="13.5" customHeight="1" x14ac:dyDescent="0.2">
      <c r="A1345" s="92">
        <v>53111502</v>
      </c>
      <c r="B1345" s="69" t="str">
        <f ca="1">IFERROR(INDEX(UNSPSCDes,MATCH(INDIRECT(ADDRESS(ROW(),COLUMN()-1,4)),UNSPSCCode,0)),"")</f>
        <v>Botas para mujer</v>
      </c>
      <c r="C1345" s="81" t="s">
        <v>1450</v>
      </c>
      <c r="D1345" s="81">
        <v>4</v>
      </c>
      <c r="E1345" s="113">
        <v>1000</v>
      </c>
      <c r="F1345" s="70">
        <f ca="1">INDIRECT(ADDRESS(ROW(),COLUMN()-2,4))*INDIRECT(ADDRESS(ROW(),COLUMN()-1,4))</f>
        <v>4000</v>
      </c>
      <c r="G1345" s="45"/>
      <c r="H1345" s="45"/>
      <c r="I1345" s="45"/>
      <c r="J1345" s="45"/>
    </row>
    <row r="1346" spans="1:10" ht="13.5" customHeight="1" x14ac:dyDescent="0.2">
      <c r="A1346" s="92">
        <v>53111601</v>
      </c>
      <c r="B1346" s="69" t="str">
        <f ca="1">IFERROR(INDEX(UNSPSCDes,MATCH(INDIRECT(ADDRESS(ROW(),COLUMN()-1,4)),UNSPSCCode,0)),"")</f>
        <v>Zapatos para hombre</v>
      </c>
      <c r="C1346" s="81" t="s">
        <v>1450</v>
      </c>
      <c r="D1346" s="81">
        <v>6</v>
      </c>
      <c r="E1346" s="113">
        <v>1200</v>
      </c>
      <c r="F1346" s="70">
        <f ca="1">INDIRECT(ADDRESS(ROW(),COLUMN()-2,4))*INDIRECT(ADDRESS(ROW(),COLUMN()-1,4))</f>
        <v>7200</v>
      </c>
      <c r="G1346" s="45"/>
      <c r="H1346" s="45"/>
      <c r="I1346" s="45"/>
      <c r="J1346" s="45"/>
    </row>
    <row r="1347" spans="1:10" ht="13.5" customHeight="1" x14ac:dyDescent="0.2">
      <c r="A1347" s="92">
        <v>53111602</v>
      </c>
      <c r="B1347" s="69" t="str">
        <f ca="1">IFERROR(INDEX(UNSPSCDes,MATCH(INDIRECT(ADDRESS(ROW(),COLUMN()-1,4)),UNSPSCCode,0)),"")</f>
        <v>Zapatos para mujer</v>
      </c>
      <c r="C1347" s="81" t="s">
        <v>1450</v>
      </c>
      <c r="D1347" s="81">
        <v>3</v>
      </c>
      <c r="E1347" s="113">
        <v>800</v>
      </c>
      <c r="F1347" s="70">
        <f ca="1">INDIRECT(ADDRESS(ROW(),COLUMN()-2,4))*INDIRECT(ADDRESS(ROW(),COLUMN()-1,4))</f>
        <v>2400</v>
      </c>
      <c r="G1347" s="45"/>
      <c r="H1347" s="45"/>
      <c r="I1347" s="45"/>
      <c r="J1347" s="45"/>
    </row>
    <row r="1348" spans="1:10" ht="13.5" customHeight="1" x14ac:dyDescent="0.2">
      <c r="A1348" s="92">
        <v>53111501</v>
      </c>
      <c r="B1348" s="69" t="str">
        <f ca="1">IFERROR(INDEX(UNSPSCDes,MATCH(INDIRECT(ADDRESS(ROW(),COLUMN()-1,4)),UNSPSCCode,0)),"")</f>
        <v>Botas para hombre</v>
      </c>
      <c r="C1348" s="81" t="s">
        <v>1450</v>
      </c>
      <c r="D1348" s="81">
        <v>3</v>
      </c>
      <c r="E1348" s="113">
        <v>350</v>
      </c>
      <c r="F1348" s="70">
        <f ca="1">INDIRECT(ADDRESS(ROW(),COLUMN()-2,4))*INDIRECT(ADDRESS(ROW(),COLUMN()-1,4))</f>
        <v>1050</v>
      </c>
      <c r="G1348" s="45"/>
      <c r="H1348" s="45"/>
      <c r="I1348" s="45"/>
      <c r="J1348" s="45"/>
    </row>
    <row r="1349" spans="1:10" ht="14.1" customHeight="1" x14ac:dyDescent="0.2">
      <c r="A1349" s="45"/>
      <c r="B1349" s="45"/>
      <c r="C1349" s="45"/>
      <c r="D1349" s="45"/>
      <c r="E1349" s="73" t="s">
        <v>12552</v>
      </c>
      <c r="F1349" s="74">
        <f ca="1">SUM(Table352[MONTO TOTAL ESTIMADO])</f>
        <v>23650</v>
      </c>
      <c r="G1349" s="45"/>
      <c r="H1349" s="45" t="str">
        <f>C1337</f>
        <v>Bienes</v>
      </c>
      <c r="I1349" s="45" t="str">
        <f>E1337</f>
        <v>Sí</v>
      </c>
      <c r="J1349" s="45" t="str">
        <f>D1337</f>
        <v>Compras por debajo del Umbral</v>
      </c>
    </row>
    <row r="1350" spans="1:10" ht="14.1" customHeight="1" thickBot="1" x14ac:dyDescent="0.3"/>
    <row r="1351" spans="1:10" ht="33.75" customHeight="1" thickBot="1" x14ac:dyDescent="0.25">
      <c r="A1351" s="64" t="s">
        <v>16383</v>
      </c>
      <c r="B1351" s="64" t="s">
        <v>161</v>
      </c>
      <c r="C1351" s="64" t="s">
        <v>11726</v>
      </c>
      <c r="D1351" s="64" t="s">
        <v>14380</v>
      </c>
      <c r="E1351" s="64" t="s">
        <v>10964</v>
      </c>
      <c r="F1351" s="64" t="s">
        <v>11097</v>
      </c>
      <c r="G1351" s="45"/>
      <c r="H1351" s="45"/>
      <c r="I1351" s="45"/>
      <c r="J1351" s="45"/>
    </row>
    <row r="1352" spans="1:10" ht="13.5" customHeight="1" thickBot="1" x14ac:dyDescent="0.25">
      <c r="A1352" s="66" t="s">
        <v>18867</v>
      </c>
      <c r="B1352" s="91" t="s">
        <v>18868</v>
      </c>
      <c r="C1352" s="66" t="s">
        <v>17798</v>
      </c>
      <c r="D1352" s="66" t="s">
        <v>10173</v>
      </c>
      <c r="E1352" s="66" t="s">
        <v>8857</v>
      </c>
      <c r="F1352" s="66"/>
      <c r="G1352" s="45"/>
      <c r="H1352" s="45"/>
      <c r="I1352" s="45"/>
      <c r="J1352" s="45"/>
    </row>
    <row r="1353" spans="1:10" ht="14.1" customHeight="1" thickBot="1" x14ac:dyDescent="0.25">
      <c r="A1353" s="119" t="s">
        <v>14830</v>
      </c>
      <c r="B1353" s="67" t="s">
        <v>8531</v>
      </c>
      <c r="C1353" s="76">
        <v>44378</v>
      </c>
      <c r="D1353" s="119" t="s">
        <v>9388</v>
      </c>
      <c r="E1353" s="67" t="s">
        <v>13095</v>
      </c>
      <c r="F1353" s="66" t="s">
        <v>3082</v>
      </c>
      <c r="G1353" s="45"/>
      <c r="H1353" s="45"/>
      <c r="I1353" s="45"/>
      <c r="J1353" s="45"/>
    </row>
    <row r="1354" spans="1:10" ht="14.1" customHeight="1" thickBot="1" x14ac:dyDescent="0.25">
      <c r="A1354" s="120"/>
      <c r="B1354" s="67" t="s">
        <v>1787</v>
      </c>
      <c r="C1354" s="100">
        <f>IF(C1353="","",IF(AND(MONTH(C1353)&gt;=1,MONTH(C1353)&lt;=3),1,IF(AND(MONTH(C1353)&gt;=4,MONTH(C1353)&lt;=6),2,IF(AND(MONTH(C1353)&gt;=7,MONTH(C1353)&lt;=9),3,4))))</f>
        <v>3</v>
      </c>
      <c r="D1354" s="120"/>
      <c r="E1354" s="67" t="s">
        <v>2419</v>
      </c>
      <c r="F1354" s="66" t="s">
        <v>14451</v>
      </c>
      <c r="G1354" s="45"/>
      <c r="H1354" s="45"/>
      <c r="I1354" s="45"/>
      <c r="J1354" s="45"/>
    </row>
    <row r="1355" spans="1:10" ht="14.1" customHeight="1" thickBot="1" x14ac:dyDescent="0.25">
      <c r="A1355" s="120"/>
      <c r="B1355" s="67" t="s">
        <v>12944</v>
      </c>
      <c r="C1355" s="76">
        <v>44470</v>
      </c>
      <c r="D1355" s="120"/>
      <c r="E1355" s="67" t="s">
        <v>3075</v>
      </c>
      <c r="F1355" s="66" t="s">
        <v>4623</v>
      </c>
      <c r="G1355" s="45"/>
      <c r="H1355" s="45"/>
      <c r="I1355" s="45"/>
      <c r="J1355" s="45"/>
    </row>
    <row r="1356" spans="1:10" ht="14.1" customHeight="1" thickBot="1" x14ac:dyDescent="0.25">
      <c r="A1356" s="120"/>
      <c r="B1356" s="67" t="s">
        <v>1787</v>
      </c>
      <c r="C1356" s="100">
        <f>IF(C1355="","",IF(AND(MONTH(C1355)&gt;=1,MONTH(C1355)&lt;=3),1,IF(AND(MONTH(C1355)&gt;=4,MONTH(C1355)&lt;=6),2,IF(AND(MONTH(C1355)&gt;=7,MONTH(C1355)&lt;=9),3,4))))</f>
        <v>4</v>
      </c>
      <c r="D1356" s="120"/>
      <c r="E1356" s="67" t="s">
        <v>13194</v>
      </c>
      <c r="F1356" s="66" t="s">
        <v>4623</v>
      </c>
      <c r="G1356" s="45"/>
      <c r="H1356" s="45"/>
      <c r="I1356" s="45"/>
      <c r="J1356" s="45"/>
    </row>
    <row r="1357" spans="1:10" ht="14.1" customHeight="1" thickBot="1" x14ac:dyDescent="0.25">
      <c r="A1357" s="45"/>
      <c r="B1357" s="45"/>
      <c r="C1357" s="45"/>
      <c r="D1357" s="45"/>
      <c r="E1357" s="45"/>
      <c r="F1357" s="45"/>
      <c r="G1357" s="45"/>
      <c r="H1357" s="45"/>
      <c r="I1357" s="45"/>
      <c r="J1357" s="45"/>
    </row>
    <row r="1358" spans="1:10" ht="14.1" customHeight="1" thickBot="1" x14ac:dyDescent="0.25">
      <c r="A1358" s="72" t="s">
        <v>15736</v>
      </c>
      <c r="B1358" s="72" t="s">
        <v>16147</v>
      </c>
      <c r="C1358" s="72" t="s">
        <v>15642</v>
      </c>
      <c r="D1358" s="72" t="s">
        <v>15252</v>
      </c>
      <c r="E1358" s="72" t="s">
        <v>6935</v>
      </c>
      <c r="F1358" s="72" t="s">
        <v>15281</v>
      </c>
      <c r="G1358" s="45"/>
      <c r="H1358" s="45"/>
      <c r="I1358" s="45"/>
      <c r="J1358" s="45"/>
    </row>
    <row r="1359" spans="1:10" ht="13.5" customHeight="1" x14ac:dyDescent="0.2">
      <c r="A1359" s="92">
        <v>56101521</v>
      </c>
      <c r="B1359" s="69" t="str">
        <f ca="1">IFERROR(INDEX(UNSPSCDes,MATCH(INDIRECT(ADDRESS(ROW(),COLUMN()-1,4)),UNSPSCCode,0)),"")</f>
        <v>Cabeceras o pies de cama</v>
      </c>
      <c r="C1359" s="81" t="s">
        <v>1450</v>
      </c>
      <c r="D1359" s="81">
        <v>15</v>
      </c>
      <c r="E1359" s="71">
        <v>90</v>
      </c>
      <c r="F1359" s="70">
        <f ca="1">INDIRECT(ADDRESS(ROW(),COLUMN()-2,4))*INDIRECT(ADDRESS(ROW(),COLUMN()-1,4))</f>
        <v>1350</v>
      </c>
      <c r="G1359" s="45"/>
      <c r="H1359" s="45"/>
      <c r="I1359" s="45"/>
      <c r="J1359" s="45"/>
    </row>
    <row r="1360" spans="1:10" ht="13.5" customHeight="1" x14ac:dyDescent="0.2">
      <c r="A1360" s="92">
        <v>52121504</v>
      </c>
      <c r="B1360" s="69" t="str">
        <f ca="1">IFERROR(INDEX(UNSPSCDes,MATCH(INDIRECT(ADDRESS(ROW(),COLUMN()-1,4)),UNSPSCCode,0)),"")</f>
        <v>Forros para colchones</v>
      </c>
      <c r="C1360" s="81" t="s">
        <v>1450</v>
      </c>
      <c r="D1360" s="81">
        <v>50</v>
      </c>
      <c r="E1360" s="71">
        <v>100</v>
      </c>
      <c r="F1360" s="70">
        <f ca="1">INDIRECT(ADDRESS(ROW(),COLUMN()-2,4))*INDIRECT(ADDRESS(ROW(),COLUMN()-1,4))</f>
        <v>5000</v>
      </c>
      <c r="G1360" s="45"/>
      <c r="H1360" s="45"/>
      <c r="I1360" s="45"/>
      <c r="J1360" s="45"/>
    </row>
    <row r="1361" spans="1:10" ht="13.5" customHeight="1" x14ac:dyDescent="0.2">
      <c r="A1361" s="92">
        <v>52121501</v>
      </c>
      <c r="B1361" s="69" t="str">
        <f ca="1">IFERROR(INDEX(UNSPSCDes,MATCH(INDIRECT(ADDRESS(ROW(),COLUMN()-1,4)),UNSPSCCode,0)),"")</f>
        <v>Colchas</v>
      </c>
      <c r="C1361" s="81" t="s">
        <v>1450</v>
      </c>
      <c r="D1361" s="81">
        <v>30</v>
      </c>
      <c r="E1361" s="71">
        <v>150</v>
      </c>
      <c r="F1361" s="70">
        <f ca="1">INDIRECT(ADDRESS(ROW(),COLUMN()-2,4))*INDIRECT(ADDRESS(ROW(),COLUMN()-1,4))</f>
        <v>4500</v>
      </c>
      <c r="G1361" s="45"/>
      <c r="H1361" s="45"/>
      <c r="I1361" s="45"/>
      <c r="J1361" s="45"/>
    </row>
    <row r="1362" spans="1:10" ht="13.5" customHeight="1" x14ac:dyDescent="0.2">
      <c r="A1362" s="92">
        <v>52121701</v>
      </c>
      <c r="B1362" s="69" t="str">
        <f ca="1">IFERROR(INDEX(UNSPSCDes,MATCH(INDIRECT(ADDRESS(ROW(),COLUMN()-1,4)),UNSPSCCode,0)),"")</f>
        <v>Toallas de baño</v>
      </c>
      <c r="C1362" s="81" t="s">
        <v>1450</v>
      </c>
      <c r="D1362" s="81">
        <v>25</v>
      </c>
      <c r="E1362" s="71">
        <v>150</v>
      </c>
      <c r="F1362" s="70">
        <f ca="1">INDIRECT(ADDRESS(ROW(),COLUMN()-2,4))*INDIRECT(ADDRESS(ROW(),COLUMN()-1,4))</f>
        <v>3750</v>
      </c>
      <c r="G1362" s="45"/>
      <c r="H1362" s="45"/>
      <c r="I1362" s="45"/>
      <c r="J1362" s="45"/>
    </row>
    <row r="1363" spans="1:10" ht="14.1" customHeight="1" x14ac:dyDescent="0.2">
      <c r="A1363" s="45"/>
      <c r="B1363" s="45"/>
      <c r="C1363" s="45"/>
      <c r="D1363" s="45"/>
      <c r="E1363" s="73" t="s">
        <v>12552</v>
      </c>
      <c r="F1363" s="74">
        <f ca="1">SUM(Table353[MONTO TOTAL ESTIMADO])</f>
        <v>14600</v>
      </c>
      <c r="G1363" s="45"/>
      <c r="H1363" s="45" t="str">
        <f>C1352</f>
        <v>Bienes</v>
      </c>
      <c r="I1363" s="45" t="str">
        <f>E1352</f>
        <v>Sí</v>
      </c>
      <c r="J1363" s="45" t="str">
        <f>D1352</f>
        <v>Compras por debajo del Umbral</v>
      </c>
    </row>
    <row r="1364" spans="1:10" ht="14.1" customHeight="1" thickBot="1" x14ac:dyDescent="0.3"/>
    <row r="1365" spans="1:10" ht="33.75" customHeight="1" thickBot="1" x14ac:dyDescent="0.25">
      <c r="A1365" s="64" t="s">
        <v>16383</v>
      </c>
      <c r="B1365" s="64" t="s">
        <v>161</v>
      </c>
      <c r="C1365" s="64" t="s">
        <v>11726</v>
      </c>
      <c r="D1365" s="64" t="s">
        <v>14380</v>
      </c>
      <c r="E1365" s="64" t="s">
        <v>10964</v>
      </c>
      <c r="F1365" s="64" t="s">
        <v>11097</v>
      </c>
      <c r="G1365" s="45"/>
      <c r="H1365" s="45"/>
      <c r="I1365" s="45"/>
      <c r="J1365" s="45"/>
    </row>
    <row r="1366" spans="1:10" ht="13.5" customHeight="1" thickBot="1" x14ac:dyDescent="0.25">
      <c r="A1366" s="66" t="s">
        <v>18869</v>
      </c>
      <c r="B1366" s="91" t="s">
        <v>18870</v>
      </c>
      <c r="C1366" s="66" t="s">
        <v>17798</v>
      </c>
      <c r="D1366" s="66" t="s">
        <v>17483</v>
      </c>
      <c r="E1366" s="66" t="s">
        <v>8857</v>
      </c>
      <c r="F1366" s="66"/>
      <c r="G1366" s="45"/>
      <c r="H1366" s="45"/>
      <c r="I1366" s="45"/>
      <c r="J1366" s="45"/>
    </row>
    <row r="1367" spans="1:10" ht="14.1" customHeight="1" thickBot="1" x14ac:dyDescent="0.25">
      <c r="A1367" s="119" t="s">
        <v>14830</v>
      </c>
      <c r="B1367" s="67" t="s">
        <v>8531</v>
      </c>
      <c r="C1367" s="76">
        <v>44286</v>
      </c>
      <c r="D1367" s="119" t="s">
        <v>9388</v>
      </c>
      <c r="E1367" s="67" t="s">
        <v>13095</v>
      </c>
      <c r="F1367" s="66" t="s">
        <v>3082</v>
      </c>
      <c r="G1367" s="45"/>
      <c r="H1367" s="45"/>
      <c r="I1367" s="45"/>
      <c r="J1367" s="45"/>
    </row>
    <row r="1368" spans="1:10" ht="14.1" customHeight="1" thickBot="1" x14ac:dyDescent="0.25">
      <c r="A1368" s="120"/>
      <c r="B1368" s="67" t="s">
        <v>1787</v>
      </c>
      <c r="C1368" s="100">
        <f>IF(C1367="","",IF(AND(MONTH(C1367)&gt;=1,MONTH(C1367)&lt;=3),1,IF(AND(MONTH(C1367)&gt;=4,MONTH(C1367)&lt;=6),2,IF(AND(MONTH(C1367)&gt;=7,MONTH(C1367)&lt;=9),3,4))))</f>
        <v>1</v>
      </c>
      <c r="D1368" s="120"/>
      <c r="E1368" s="67" t="s">
        <v>2419</v>
      </c>
      <c r="F1368" s="66" t="s">
        <v>14451</v>
      </c>
      <c r="G1368" s="45"/>
      <c r="H1368" s="45"/>
      <c r="I1368" s="45"/>
      <c r="J1368" s="45"/>
    </row>
    <row r="1369" spans="1:10" ht="14.1" customHeight="1" thickBot="1" x14ac:dyDescent="0.25">
      <c r="A1369" s="120"/>
      <c r="B1369" s="67" t="s">
        <v>12944</v>
      </c>
      <c r="C1369" s="76">
        <v>44286</v>
      </c>
      <c r="D1369" s="120"/>
      <c r="E1369" s="67" t="s">
        <v>3075</v>
      </c>
      <c r="F1369" s="66" t="s">
        <v>4623</v>
      </c>
      <c r="G1369" s="45"/>
      <c r="H1369" s="45"/>
      <c r="I1369" s="45"/>
      <c r="J1369" s="45"/>
    </row>
    <row r="1370" spans="1:10" ht="14.1" customHeight="1" thickBot="1" x14ac:dyDescent="0.25">
      <c r="A1370" s="120"/>
      <c r="B1370" s="67" t="s">
        <v>1787</v>
      </c>
      <c r="C1370" s="100">
        <f>IF(C1369="","",IF(AND(MONTH(C1369)&gt;=1,MONTH(C1369)&lt;=3),1,IF(AND(MONTH(C1369)&gt;=4,MONTH(C1369)&lt;=6),2,IF(AND(MONTH(C1369)&gt;=7,MONTH(C1369)&lt;=9),3,4))))</f>
        <v>1</v>
      </c>
      <c r="D1370" s="120"/>
      <c r="E1370" s="67" t="s">
        <v>13194</v>
      </c>
      <c r="F1370" s="66" t="s">
        <v>4623</v>
      </c>
      <c r="G1370" s="45"/>
      <c r="H1370" s="45"/>
      <c r="I1370" s="45"/>
      <c r="J1370" s="45"/>
    </row>
    <row r="1371" spans="1:10" ht="14.1" customHeight="1" thickBot="1" x14ac:dyDescent="0.25">
      <c r="A1371" s="45"/>
      <c r="B1371" s="45"/>
      <c r="C1371" s="45"/>
      <c r="D1371" s="45"/>
      <c r="E1371" s="45"/>
      <c r="F1371" s="45"/>
      <c r="G1371" s="45"/>
      <c r="H1371" s="45"/>
      <c r="I1371" s="45"/>
      <c r="J1371" s="45"/>
    </row>
    <row r="1372" spans="1:10" ht="14.1" customHeight="1" thickBot="1" x14ac:dyDescent="0.25">
      <c r="A1372" s="72" t="s">
        <v>15736</v>
      </c>
      <c r="B1372" s="72" t="s">
        <v>16147</v>
      </c>
      <c r="C1372" s="72" t="s">
        <v>15642</v>
      </c>
      <c r="D1372" s="72" t="s">
        <v>15252</v>
      </c>
      <c r="E1372" s="72" t="s">
        <v>6935</v>
      </c>
      <c r="F1372" s="72" t="s">
        <v>15281</v>
      </c>
      <c r="G1372" s="45"/>
      <c r="H1372" s="45"/>
      <c r="I1372" s="45"/>
      <c r="J1372" s="45"/>
    </row>
    <row r="1373" spans="1:10" ht="13.5" customHeight="1" x14ac:dyDescent="0.2">
      <c r="A1373" s="92">
        <v>50192703</v>
      </c>
      <c r="B1373" s="69" t="str">
        <f ca="1">IFERROR(INDEX(UNSPSCDes,MATCH(INDIRECT(ADDRESS(ROW(),COLUMN()-1,4)),UNSPSCCode,0)),"")</f>
        <v>Comidas combinadas de repisa</v>
      </c>
      <c r="C1373" s="81" t="s">
        <v>1450</v>
      </c>
      <c r="D1373" s="81">
        <v>2175</v>
      </c>
      <c r="E1373" s="71">
        <v>147.5</v>
      </c>
      <c r="F1373" s="70">
        <f ca="1">INDIRECT(ADDRESS(ROW(),COLUMN()-2,4))*INDIRECT(ADDRESS(ROW(),COLUMN()-1,4))</f>
        <v>320812.5</v>
      </c>
      <c r="G1373" s="45"/>
      <c r="H1373" s="45"/>
      <c r="I1373" s="45"/>
      <c r="J1373" s="45"/>
    </row>
    <row r="1374" spans="1:10" ht="13.5" customHeight="1" x14ac:dyDescent="0.2">
      <c r="A1374" s="92">
        <v>50192703</v>
      </c>
      <c r="B1374" s="69" t="str">
        <f ca="1">IFERROR(INDEX(UNSPSCDes,MATCH(INDIRECT(ADDRESS(ROW(),COLUMN()-1,4)),UNSPSCCode,0)),"")</f>
        <v>Comidas combinadas de repisa</v>
      </c>
      <c r="C1374" s="81" t="s">
        <v>1450</v>
      </c>
      <c r="D1374" s="81">
        <v>2169</v>
      </c>
      <c r="E1374" s="71">
        <v>18</v>
      </c>
      <c r="F1374" s="70">
        <f ca="1">INDIRECT(ADDRESS(ROW(),COLUMN()-2,4))*INDIRECT(ADDRESS(ROW(),COLUMN()-1,4))</f>
        <v>39042</v>
      </c>
      <c r="G1374" s="45"/>
      <c r="H1374" s="45"/>
      <c r="I1374" s="45"/>
      <c r="J1374" s="45"/>
    </row>
    <row r="1375" spans="1:10" ht="13.5" customHeight="1" x14ac:dyDescent="0.2">
      <c r="A1375" s="92">
        <v>50202301</v>
      </c>
      <c r="B1375" s="69" t="str">
        <f ca="1">IFERROR(INDEX(UNSPSCDes,MATCH(INDIRECT(ADDRESS(ROW(),COLUMN()-1,4)),UNSPSCCode,0)),"")</f>
        <v>Agua</v>
      </c>
      <c r="C1375" s="81" t="s">
        <v>1450</v>
      </c>
      <c r="D1375" s="81">
        <v>2163</v>
      </c>
      <c r="E1375" s="71">
        <v>7</v>
      </c>
      <c r="F1375" s="70">
        <f ca="1">INDIRECT(ADDRESS(ROW(),COLUMN()-2,4))*INDIRECT(ADDRESS(ROW(),COLUMN()-1,4))</f>
        <v>15141</v>
      </c>
      <c r="G1375" s="45"/>
      <c r="H1375" s="45"/>
      <c r="I1375" s="45"/>
      <c r="J1375" s="45"/>
    </row>
    <row r="1376" spans="1:10" ht="14.1" customHeight="1" x14ac:dyDescent="0.2">
      <c r="A1376" s="45"/>
      <c r="B1376" s="45"/>
      <c r="C1376" s="45"/>
      <c r="D1376" s="45"/>
      <c r="E1376" s="73" t="s">
        <v>12552</v>
      </c>
      <c r="F1376" s="74">
        <f ca="1">SUM(Table354[MONTO TOTAL ESTIMADO])</f>
        <v>374995.5</v>
      </c>
      <c r="G1376" s="45"/>
      <c r="H1376" s="45" t="str">
        <f>C1366</f>
        <v>Bienes</v>
      </c>
      <c r="I1376" s="45" t="str">
        <f>E1366</f>
        <v>Sí</v>
      </c>
      <c r="J1376" s="45" t="str">
        <f>D1366</f>
        <v>Compras Menores</v>
      </c>
    </row>
    <row r="1377" spans="1:10" ht="14.1" customHeight="1" thickBot="1" x14ac:dyDescent="0.3"/>
    <row r="1378" spans="1:10" ht="33.75" customHeight="1" thickBot="1" x14ac:dyDescent="0.25">
      <c r="A1378" s="64" t="s">
        <v>16383</v>
      </c>
      <c r="B1378" s="64" t="s">
        <v>161</v>
      </c>
      <c r="C1378" s="64" t="s">
        <v>11726</v>
      </c>
      <c r="D1378" s="64" t="s">
        <v>14380</v>
      </c>
      <c r="E1378" s="64" t="s">
        <v>10964</v>
      </c>
      <c r="F1378" s="64" t="s">
        <v>11097</v>
      </c>
      <c r="G1378" s="45"/>
      <c r="H1378" s="45"/>
      <c r="I1378" s="45"/>
      <c r="J1378" s="45"/>
    </row>
    <row r="1379" spans="1:10" ht="13.5" customHeight="1" thickBot="1" x14ac:dyDescent="0.25">
      <c r="A1379" s="66" t="s">
        <v>18869</v>
      </c>
      <c r="B1379" s="91" t="s">
        <v>18870</v>
      </c>
      <c r="C1379" s="66" t="s">
        <v>17798</v>
      </c>
      <c r="D1379" s="66" t="s">
        <v>17483</v>
      </c>
      <c r="E1379" s="66" t="s">
        <v>8857</v>
      </c>
      <c r="F1379" s="66"/>
      <c r="G1379" s="45"/>
      <c r="H1379" s="45"/>
      <c r="I1379" s="45"/>
      <c r="J1379" s="45"/>
    </row>
    <row r="1380" spans="1:10" ht="14.1" customHeight="1" thickBot="1" x14ac:dyDescent="0.25">
      <c r="A1380" s="119" t="s">
        <v>14830</v>
      </c>
      <c r="B1380" s="67" t="s">
        <v>8531</v>
      </c>
      <c r="C1380" s="76">
        <v>44287</v>
      </c>
      <c r="D1380" s="119" t="s">
        <v>9388</v>
      </c>
      <c r="E1380" s="67" t="s">
        <v>13095</v>
      </c>
      <c r="F1380" s="66" t="s">
        <v>3082</v>
      </c>
      <c r="G1380" s="45"/>
      <c r="H1380" s="45"/>
      <c r="I1380" s="45"/>
      <c r="J1380" s="45"/>
    </row>
    <row r="1381" spans="1:10" ht="14.1" customHeight="1" thickBot="1" x14ac:dyDescent="0.25">
      <c r="A1381" s="120"/>
      <c r="B1381" s="67" t="s">
        <v>1787</v>
      </c>
      <c r="C1381" s="100">
        <f>IF(C1380="","",IF(AND(MONTH(C1380)&gt;=1,MONTH(C1380)&lt;=3),1,IF(AND(MONTH(C1380)&gt;=4,MONTH(C1380)&lt;=6),2,IF(AND(MONTH(C1380)&gt;=7,MONTH(C1380)&lt;=9),3,4))))</f>
        <v>2</v>
      </c>
      <c r="D1381" s="120"/>
      <c r="E1381" s="67" t="s">
        <v>2419</v>
      </c>
      <c r="F1381" s="66" t="s">
        <v>14451</v>
      </c>
      <c r="G1381" s="45"/>
      <c r="H1381" s="45"/>
      <c r="I1381" s="45"/>
      <c r="J1381" s="45"/>
    </row>
    <row r="1382" spans="1:10" ht="14.1" customHeight="1" thickBot="1" x14ac:dyDescent="0.25">
      <c r="A1382" s="120"/>
      <c r="B1382" s="67" t="s">
        <v>12944</v>
      </c>
      <c r="C1382" s="76">
        <v>44377</v>
      </c>
      <c r="D1382" s="120"/>
      <c r="E1382" s="67" t="s">
        <v>3075</v>
      </c>
      <c r="F1382" s="66" t="s">
        <v>4623</v>
      </c>
      <c r="G1382" s="45"/>
      <c r="H1382" s="45"/>
      <c r="I1382" s="45"/>
      <c r="J1382" s="45"/>
    </row>
    <row r="1383" spans="1:10" ht="14.1" customHeight="1" thickBot="1" x14ac:dyDescent="0.25">
      <c r="A1383" s="120"/>
      <c r="B1383" s="67" t="s">
        <v>1787</v>
      </c>
      <c r="C1383" s="100">
        <f>IF(C1382="","",IF(AND(MONTH(C1382)&gt;=1,MONTH(C1382)&lt;=3),1,IF(AND(MONTH(C1382)&gt;=4,MONTH(C1382)&lt;=6),2,IF(AND(MONTH(C1382)&gt;=7,MONTH(C1382)&lt;=9),3,4))))</f>
        <v>2</v>
      </c>
      <c r="D1383" s="120"/>
      <c r="E1383" s="67" t="s">
        <v>13194</v>
      </c>
      <c r="F1383" s="66" t="s">
        <v>4623</v>
      </c>
      <c r="G1383" s="45"/>
      <c r="H1383" s="45"/>
      <c r="I1383" s="45"/>
      <c r="J1383" s="45"/>
    </row>
    <row r="1384" spans="1:10" ht="14.1" customHeight="1" thickBot="1" x14ac:dyDescent="0.25">
      <c r="A1384" s="45"/>
      <c r="B1384" s="45"/>
      <c r="C1384" s="45"/>
      <c r="D1384" s="45"/>
      <c r="E1384" s="45"/>
      <c r="F1384" s="45"/>
      <c r="G1384" s="45"/>
      <c r="H1384" s="45"/>
      <c r="I1384" s="45"/>
      <c r="J1384" s="45"/>
    </row>
    <row r="1385" spans="1:10" ht="14.1" customHeight="1" thickBot="1" x14ac:dyDescent="0.25">
      <c r="A1385" s="72" t="s">
        <v>15736</v>
      </c>
      <c r="B1385" s="72" t="s">
        <v>16147</v>
      </c>
      <c r="C1385" s="72" t="s">
        <v>15642</v>
      </c>
      <c r="D1385" s="72" t="s">
        <v>15252</v>
      </c>
      <c r="E1385" s="72" t="s">
        <v>6935</v>
      </c>
      <c r="F1385" s="72" t="s">
        <v>15281</v>
      </c>
      <c r="G1385" s="45"/>
      <c r="H1385" s="45"/>
      <c r="I1385" s="45"/>
      <c r="J1385" s="45"/>
    </row>
    <row r="1386" spans="1:10" ht="13.5" customHeight="1" x14ac:dyDescent="0.2">
      <c r="A1386" s="92">
        <v>50192703</v>
      </c>
      <c r="B1386" s="69" t="str">
        <f ca="1">IFERROR(INDEX(UNSPSCDes,MATCH(INDIRECT(ADDRESS(ROW(),COLUMN()-1,4)),UNSPSCCode,0)),"")</f>
        <v>Comidas combinadas de repisa</v>
      </c>
      <c r="C1386" s="81" t="s">
        <v>1450</v>
      </c>
      <c r="D1386" s="81">
        <v>2175</v>
      </c>
      <c r="E1386" s="71">
        <v>147.5</v>
      </c>
      <c r="F1386" s="70">
        <f ca="1">INDIRECT(ADDRESS(ROW(),COLUMN()-2,4))*INDIRECT(ADDRESS(ROW(),COLUMN()-1,4))</f>
        <v>320812.5</v>
      </c>
      <c r="G1386" s="45"/>
      <c r="H1386" s="45"/>
      <c r="I1386" s="45"/>
      <c r="J1386" s="45"/>
    </row>
    <row r="1387" spans="1:10" ht="13.5" customHeight="1" x14ac:dyDescent="0.2">
      <c r="A1387" s="92">
        <v>50192703</v>
      </c>
      <c r="B1387" s="69" t="str">
        <f ca="1">IFERROR(INDEX(UNSPSCDes,MATCH(INDIRECT(ADDRESS(ROW(),COLUMN()-1,4)),UNSPSCCode,0)),"")</f>
        <v>Comidas combinadas de repisa</v>
      </c>
      <c r="C1387" s="81" t="s">
        <v>1450</v>
      </c>
      <c r="D1387" s="81">
        <v>2169</v>
      </c>
      <c r="E1387" s="71">
        <v>18</v>
      </c>
      <c r="F1387" s="70">
        <f ca="1">INDIRECT(ADDRESS(ROW(),COLUMN()-2,4))*INDIRECT(ADDRESS(ROW(),COLUMN()-1,4))</f>
        <v>39042</v>
      </c>
      <c r="G1387" s="45"/>
      <c r="H1387" s="45"/>
      <c r="I1387" s="45"/>
      <c r="J1387" s="45"/>
    </row>
    <row r="1388" spans="1:10" ht="13.5" customHeight="1" x14ac:dyDescent="0.2">
      <c r="A1388" s="92">
        <v>50202301</v>
      </c>
      <c r="B1388" s="69" t="str">
        <f ca="1">IFERROR(INDEX(UNSPSCDes,MATCH(INDIRECT(ADDRESS(ROW(),COLUMN()-1,4)),UNSPSCCode,0)),"")</f>
        <v>Agua</v>
      </c>
      <c r="C1388" s="81" t="s">
        <v>1450</v>
      </c>
      <c r="D1388" s="81">
        <v>2163</v>
      </c>
      <c r="E1388" s="71">
        <v>7</v>
      </c>
      <c r="F1388" s="70">
        <f ca="1">INDIRECT(ADDRESS(ROW(),COLUMN()-2,4))*INDIRECT(ADDRESS(ROW(),COLUMN()-1,4))</f>
        <v>15141</v>
      </c>
      <c r="G1388" s="45"/>
      <c r="H1388" s="45"/>
      <c r="I1388" s="45"/>
      <c r="J1388" s="45"/>
    </row>
    <row r="1389" spans="1:10" ht="13.5" customHeight="1" x14ac:dyDescent="0.2">
      <c r="A1389" s="45"/>
      <c r="B1389" s="45"/>
      <c r="C1389" s="45"/>
      <c r="D1389" s="45"/>
      <c r="E1389" s="73" t="s">
        <v>12552</v>
      </c>
      <c r="F1389" s="74">
        <f ca="1">SUM(Table355[MONTO TOTAL ESTIMADO])</f>
        <v>374995.5</v>
      </c>
      <c r="G1389" s="45"/>
      <c r="H1389" s="45" t="str">
        <f>C1379</f>
        <v>Bienes</v>
      </c>
      <c r="I1389" s="45" t="str">
        <f>E1379</f>
        <v>Sí</v>
      </c>
      <c r="J1389" s="45" t="str">
        <f>D1379</f>
        <v>Compras Menores</v>
      </c>
    </row>
    <row r="1390" spans="1:10" ht="14.1" customHeight="1" thickBot="1" x14ac:dyDescent="0.3"/>
    <row r="1391" spans="1:10" ht="33.75" customHeight="1" thickBot="1" x14ac:dyDescent="0.25">
      <c r="A1391" s="64" t="s">
        <v>16383</v>
      </c>
      <c r="B1391" s="64" t="s">
        <v>161</v>
      </c>
      <c r="C1391" s="64" t="s">
        <v>11726</v>
      </c>
      <c r="D1391" s="64" t="s">
        <v>14380</v>
      </c>
      <c r="E1391" s="64" t="s">
        <v>10964</v>
      </c>
      <c r="F1391" s="64" t="s">
        <v>11097</v>
      </c>
      <c r="G1391" s="45"/>
      <c r="H1391" s="45"/>
      <c r="I1391" s="45"/>
      <c r="J1391" s="45"/>
    </row>
    <row r="1392" spans="1:10" ht="13.5" customHeight="1" thickBot="1" x14ac:dyDescent="0.25">
      <c r="A1392" s="66" t="s">
        <v>18869</v>
      </c>
      <c r="B1392" s="91" t="s">
        <v>18870</v>
      </c>
      <c r="C1392" s="66" t="s">
        <v>17798</v>
      </c>
      <c r="D1392" s="66" t="s">
        <v>17483</v>
      </c>
      <c r="E1392" s="66" t="s">
        <v>8857</v>
      </c>
      <c r="F1392" s="66"/>
      <c r="G1392" s="45"/>
      <c r="H1392" s="45"/>
      <c r="I1392" s="45"/>
      <c r="J1392" s="45"/>
    </row>
    <row r="1393" spans="1:10" ht="14.1" customHeight="1" thickBot="1" x14ac:dyDescent="0.25">
      <c r="A1393" s="119" t="s">
        <v>14830</v>
      </c>
      <c r="B1393" s="67" t="s">
        <v>8531</v>
      </c>
      <c r="C1393" s="76">
        <v>44378</v>
      </c>
      <c r="D1393" s="119" t="s">
        <v>9388</v>
      </c>
      <c r="E1393" s="67" t="s">
        <v>13095</v>
      </c>
      <c r="F1393" s="66" t="s">
        <v>3082</v>
      </c>
      <c r="G1393" s="45"/>
      <c r="H1393" s="45"/>
      <c r="I1393" s="45"/>
      <c r="J1393" s="45"/>
    </row>
    <row r="1394" spans="1:10" ht="14.1" customHeight="1" thickBot="1" x14ac:dyDescent="0.25">
      <c r="A1394" s="120"/>
      <c r="B1394" s="67" t="s">
        <v>1787</v>
      </c>
      <c r="C1394" s="100">
        <f>IF(C1393="","",IF(AND(MONTH(C1393)&gt;=1,MONTH(C1393)&lt;=3),1,IF(AND(MONTH(C1393)&gt;=4,MONTH(C1393)&lt;=6),2,IF(AND(MONTH(C1393)&gt;=7,MONTH(C1393)&lt;=9),3,4))))</f>
        <v>3</v>
      </c>
      <c r="D1394" s="120"/>
      <c r="E1394" s="67" t="s">
        <v>2419</v>
      </c>
      <c r="F1394" s="66" t="s">
        <v>14451</v>
      </c>
      <c r="G1394" s="45"/>
      <c r="H1394" s="45"/>
      <c r="I1394" s="45"/>
      <c r="J1394" s="45"/>
    </row>
    <row r="1395" spans="1:10" ht="14.1" customHeight="1" thickBot="1" x14ac:dyDescent="0.25">
      <c r="A1395" s="120"/>
      <c r="B1395" s="67" t="s">
        <v>12944</v>
      </c>
      <c r="C1395" s="76">
        <v>44469</v>
      </c>
      <c r="D1395" s="120"/>
      <c r="E1395" s="67" t="s">
        <v>3075</v>
      </c>
      <c r="F1395" s="66" t="s">
        <v>4623</v>
      </c>
      <c r="G1395" s="45"/>
      <c r="H1395" s="45"/>
      <c r="I1395" s="45"/>
      <c r="J1395" s="45"/>
    </row>
    <row r="1396" spans="1:10" ht="14.1" customHeight="1" thickBot="1" x14ac:dyDescent="0.25">
      <c r="A1396" s="120"/>
      <c r="B1396" s="67" t="s">
        <v>1787</v>
      </c>
      <c r="C1396" s="100">
        <f>IF(C1395="","",IF(AND(MONTH(C1395)&gt;=1,MONTH(C1395)&lt;=3),1,IF(AND(MONTH(C1395)&gt;=4,MONTH(C1395)&lt;=6),2,IF(AND(MONTH(C1395)&gt;=7,MONTH(C1395)&lt;=9),3,4))))</f>
        <v>3</v>
      </c>
      <c r="D1396" s="120"/>
      <c r="E1396" s="67" t="s">
        <v>13194</v>
      </c>
      <c r="F1396" s="66" t="s">
        <v>4623</v>
      </c>
      <c r="G1396" s="45"/>
      <c r="H1396" s="45"/>
      <c r="I1396" s="45"/>
      <c r="J1396" s="45"/>
    </row>
    <row r="1397" spans="1:10" ht="14.1" customHeight="1" thickBot="1" x14ac:dyDescent="0.25">
      <c r="A1397" s="45"/>
      <c r="B1397" s="45"/>
      <c r="C1397" s="45"/>
      <c r="D1397" s="45"/>
      <c r="E1397" s="45"/>
      <c r="F1397" s="45"/>
      <c r="G1397" s="45"/>
      <c r="H1397" s="45"/>
      <c r="I1397" s="45"/>
      <c r="J1397" s="45"/>
    </row>
    <row r="1398" spans="1:10" ht="14.1" customHeight="1" thickBot="1" x14ac:dyDescent="0.25">
      <c r="A1398" s="72" t="s">
        <v>15736</v>
      </c>
      <c r="B1398" s="72" t="s">
        <v>16147</v>
      </c>
      <c r="C1398" s="72" t="s">
        <v>15642</v>
      </c>
      <c r="D1398" s="72" t="s">
        <v>15252</v>
      </c>
      <c r="E1398" s="72" t="s">
        <v>6935</v>
      </c>
      <c r="F1398" s="72" t="s">
        <v>15281</v>
      </c>
      <c r="G1398" s="45"/>
      <c r="H1398" s="45"/>
      <c r="I1398" s="45"/>
      <c r="J1398" s="45"/>
    </row>
    <row r="1399" spans="1:10" ht="13.5" customHeight="1" x14ac:dyDescent="0.2">
      <c r="A1399" s="92">
        <v>50192703</v>
      </c>
      <c r="B1399" s="69" t="str">
        <f ca="1">IFERROR(INDEX(UNSPSCDes,MATCH(INDIRECT(ADDRESS(ROW(),COLUMN()-1,4)),UNSPSCCode,0)),"")</f>
        <v>Comidas combinadas de repisa</v>
      </c>
      <c r="C1399" s="81" t="s">
        <v>1450</v>
      </c>
      <c r="D1399" s="81">
        <v>2175</v>
      </c>
      <c r="E1399" s="71">
        <v>147.5</v>
      </c>
      <c r="F1399" s="70">
        <f ca="1">INDIRECT(ADDRESS(ROW(),COLUMN()-2,4))*INDIRECT(ADDRESS(ROW(),COLUMN()-1,4))</f>
        <v>320812.5</v>
      </c>
      <c r="G1399" s="45"/>
      <c r="H1399" s="45"/>
      <c r="I1399" s="45"/>
      <c r="J1399" s="45"/>
    </row>
    <row r="1400" spans="1:10" ht="13.5" customHeight="1" x14ac:dyDescent="0.2">
      <c r="A1400" s="92">
        <v>50192703</v>
      </c>
      <c r="B1400" s="69" t="str">
        <f ca="1">IFERROR(INDEX(UNSPSCDes,MATCH(INDIRECT(ADDRESS(ROW(),COLUMN()-1,4)),UNSPSCCode,0)),"")</f>
        <v>Comidas combinadas de repisa</v>
      </c>
      <c r="C1400" s="81" t="s">
        <v>1450</v>
      </c>
      <c r="D1400" s="81">
        <v>2169</v>
      </c>
      <c r="E1400" s="71">
        <v>18</v>
      </c>
      <c r="F1400" s="70">
        <f ca="1">INDIRECT(ADDRESS(ROW(),COLUMN()-2,4))*INDIRECT(ADDRESS(ROW(),COLUMN()-1,4))</f>
        <v>39042</v>
      </c>
      <c r="G1400" s="45"/>
      <c r="H1400" s="45"/>
      <c r="I1400" s="45"/>
      <c r="J1400" s="45"/>
    </row>
    <row r="1401" spans="1:10" ht="13.5" customHeight="1" x14ac:dyDescent="0.2">
      <c r="A1401" s="92">
        <v>50202301</v>
      </c>
      <c r="B1401" s="69" t="str">
        <f ca="1">IFERROR(INDEX(UNSPSCDes,MATCH(INDIRECT(ADDRESS(ROW(),COLUMN()-1,4)),UNSPSCCode,0)),"")</f>
        <v>Agua</v>
      </c>
      <c r="C1401" s="81" t="s">
        <v>1450</v>
      </c>
      <c r="D1401" s="81">
        <v>2163</v>
      </c>
      <c r="E1401" s="71">
        <v>7</v>
      </c>
      <c r="F1401" s="70">
        <f ca="1">INDIRECT(ADDRESS(ROW(),COLUMN()-2,4))*INDIRECT(ADDRESS(ROW(),COLUMN()-1,4))</f>
        <v>15141</v>
      </c>
      <c r="G1401" s="45"/>
      <c r="H1401" s="45"/>
      <c r="I1401" s="45"/>
      <c r="J1401" s="45"/>
    </row>
    <row r="1402" spans="1:10" ht="14.1" customHeight="1" x14ac:dyDescent="0.2">
      <c r="A1402" s="45"/>
      <c r="B1402" s="45"/>
      <c r="C1402" s="45"/>
      <c r="D1402" s="45"/>
      <c r="E1402" s="73" t="s">
        <v>12552</v>
      </c>
      <c r="F1402" s="74">
        <f ca="1">SUM(Table356[MONTO TOTAL ESTIMADO])</f>
        <v>374995.5</v>
      </c>
      <c r="G1402" s="45"/>
      <c r="H1402" s="45" t="str">
        <f>C1392</f>
        <v>Bienes</v>
      </c>
      <c r="I1402" s="45" t="str">
        <f>E1392</f>
        <v>Sí</v>
      </c>
      <c r="J1402" s="45" t="str">
        <f>D1392</f>
        <v>Compras Menores</v>
      </c>
    </row>
    <row r="1403" spans="1:10" ht="14.1" customHeight="1" thickBot="1" x14ac:dyDescent="0.3"/>
    <row r="1404" spans="1:10" ht="33.75" customHeight="1" thickBot="1" x14ac:dyDescent="0.25">
      <c r="A1404" s="64" t="s">
        <v>16383</v>
      </c>
      <c r="B1404" s="64" t="s">
        <v>161</v>
      </c>
      <c r="C1404" s="64" t="s">
        <v>11726</v>
      </c>
      <c r="D1404" s="64" t="s">
        <v>14380</v>
      </c>
      <c r="E1404" s="64" t="s">
        <v>10964</v>
      </c>
      <c r="F1404" s="64" t="s">
        <v>11097</v>
      </c>
      <c r="G1404" s="45"/>
      <c r="H1404" s="45"/>
      <c r="I1404" s="45"/>
      <c r="J1404" s="45"/>
    </row>
    <row r="1405" spans="1:10" ht="13.5" customHeight="1" thickBot="1" x14ac:dyDescent="0.25">
      <c r="A1405" s="66" t="s">
        <v>18869</v>
      </c>
      <c r="B1405" s="91" t="s">
        <v>18870</v>
      </c>
      <c r="C1405" s="66" t="s">
        <v>17798</v>
      </c>
      <c r="D1405" s="66" t="s">
        <v>17483</v>
      </c>
      <c r="E1405" s="66" t="s">
        <v>8857</v>
      </c>
      <c r="F1405" s="66"/>
      <c r="G1405" s="45"/>
      <c r="H1405" s="45"/>
      <c r="I1405" s="45"/>
      <c r="J1405" s="45"/>
    </row>
    <row r="1406" spans="1:10" ht="14.1" customHeight="1" thickBot="1" x14ac:dyDescent="0.25">
      <c r="A1406" s="119" t="s">
        <v>14830</v>
      </c>
      <c r="B1406" s="67" t="s">
        <v>8531</v>
      </c>
      <c r="C1406" s="76">
        <v>44470</v>
      </c>
      <c r="D1406" s="119" t="s">
        <v>9388</v>
      </c>
      <c r="E1406" s="67" t="s">
        <v>13095</v>
      </c>
      <c r="F1406" s="66" t="s">
        <v>3082</v>
      </c>
      <c r="G1406" s="45"/>
      <c r="H1406" s="45"/>
      <c r="I1406" s="45"/>
      <c r="J1406" s="45"/>
    </row>
    <row r="1407" spans="1:10" ht="14.1" customHeight="1" thickBot="1" x14ac:dyDescent="0.25">
      <c r="A1407" s="120"/>
      <c r="B1407" s="67" t="s">
        <v>1787</v>
      </c>
      <c r="C1407" s="100">
        <f>IF(C1406="","",IF(AND(MONTH(C1406)&gt;=1,MONTH(C1406)&lt;=3),1,IF(AND(MONTH(C1406)&gt;=4,MONTH(C1406)&lt;=6),2,IF(AND(MONTH(C1406)&gt;=7,MONTH(C1406)&lt;=9),3,4))))</f>
        <v>4</v>
      </c>
      <c r="D1407" s="120"/>
      <c r="E1407" s="67" t="s">
        <v>2419</v>
      </c>
      <c r="F1407" s="66" t="s">
        <v>14451</v>
      </c>
      <c r="G1407" s="45"/>
      <c r="H1407" s="45"/>
      <c r="I1407" s="45"/>
      <c r="J1407" s="45"/>
    </row>
    <row r="1408" spans="1:10" ht="14.1" customHeight="1" thickBot="1" x14ac:dyDescent="0.25">
      <c r="A1408" s="120"/>
      <c r="B1408" s="67" t="s">
        <v>12944</v>
      </c>
      <c r="C1408" s="76">
        <v>44561</v>
      </c>
      <c r="D1408" s="120"/>
      <c r="E1408" s="67" t="s">
        <v>3075</v>
      </c>
      <c r="F1408" s="66" t="s">
        <v>4623</v>
      </c>
      <c r="G1408" s="45"/>
      <c r="H1408" s="45"/>
      <c r="I1408" s="45"/>
      <c r="J1408" s="45"/>
    </row>
    <row r="1409" spans="1:10" ht="14.1" customHeight="1" thickBot="1" x14ac:dyDescent="0.25">
      <c r="A1409" s="120"/>
      <c r="B1409" s="67" t="s">
        <v>1787</v>
      </c>
      <c r="C1409" s="100">
        <f>IF(C1408="","",IF(AND(MONTH(C1408)&gt;=1,MONTH(C1408)&lt;=3),1,IF(AND(MONTH(C1408)&gt;=4,MONTH(C1408)&lt;=6),2,IF(AND(MONTH(C1408)&gt;=7,MONTH(C1408)&lt;=9),3,4))))</f>
        <v>4</v>
      </c>
      <c r="D1409" s="120"/>
      <c r="E1409" s="67" t="s">
        <v>13194</v>
      </c>
      <c r="F1409" s="66" t="s">
        <v>4623</v>
      </c>
      <c r="G1409" s="45"/>
      <c r="H1409" s="45"/>
      <c r="I1409" s="45"/>
      <c r="J1409" s="45"/>
    </row>
    <row r="1410" spans="1:10" ht="14.1" customHeight="1" thickBot="1" x14ac:dyDescent="0.25">
      <c r="A1410" s="45"/>
      <c r="B1410" s="45"/>
      <c r="C1410" s="45"/>
      <c r="D1410" s="45"/>
      <c r="E1410" s="45"/>
      <c r="F1410" s="45"/>
      <c r="G1410" s="45"/>
      <c r="H1410" s="45"/>
      <c r="I1410" s="45"/>
      <c r="J1410" s="45"/>
    </row>
    <row r="1411" spans="1:10" ht="14.1" customHeight="1" thickBot="1" x14ac:dyDescent="0.25">
      <c r="A1411" s="72" t="s">
        <v>15736</v>
      </c>
      <c r="B1411" s="72" t="s">
        <v>16147</v>
      </c>
      <c r="C1411" s="72" t="s">
        <v>15642</v>
      </c>
      <c r="D1411" s="72" t="s">
        <v>15252</v>
      </c>
      <c r="E1411" s="72" t="s">
        <v>6935</v>
      </c>
      <c r="F1411" s="72" t="s">
        <v>15281</v>
      </c>
      <c r="G1411" s="45"/>
      <c r="H1411" s="45"/>
      <c r="I1411" s="45"/>
      <c r="J1411" s="45"/>
    </row>
    <row r="1412" spans="1:10" ht="14.1" customHeight="1" x14ac:dyDescent="0.2">
      <c r="A1412" s="92">
        <v>50192703</v>
      </c>
      <c r="B1412" s="69" t="str">
        <f ca="1">IFERROR(INDEX(UNSPSCDes,MATCH(INDIRECT(ADDRESS(ROW(),COLUMN()-1,4)),UNSPSCCode,0)),"")</f>
        <v>Comidas combinadas de repisa</v>
      </c>
      <c r="C1412" s="81" t="s">
        <v>1450</v>
      </c>
      <c r="D1412" s="81">
        <v>2175</v>
      </c>
      <c r="E1412" s="71">
        <v>147.5</v>
      </c>
      <c r="F1412" s="70">
        <f ca="1">INDIRECT(ADDRESS(ROW(),COLUMN()-2,4))*INDIRECT(ADDRESS(ROW(),COLUMN()-1,4))</f>
        <v>320812.5</v>
      </c>
      <c r="G1412" s="45"/>
      <c r="H1412" s="45"/>
      <c r="I1412" s="45"/>
      <c r="J1412" s="45"/>
    </row>
    <row r="1413" spans="1:10" ht="13.5" customHeight="1" x14ac:dyDescent="0.2">
      <c r="A1413" s="92">
        <v>50192703</v>
      </c>
      <c r="B1413" s="69" t="str">
        <f ca="1">IFERROR(INDEX(UNSPSCDes,MATCH(INDIRECT(ADDRESS(ROW(),COLUMN()-1,4)),UNSPSCCode,0)),"")</f>
        <v>Comidas combinadas de repisa</v>
      </c>
      <c r="C1413" s="81" t="s">
        <v>1450</v>
      </c>
      <c r="D1413" s="81">
        <v>2169</v>
      </c>
      <c r="E1413" s="71">
        <v>18</v>
      </c>
      <c r="F1413" s="70">
        <f ca="1">INDIRECT(ADDRESS(ROW(),COLUMN()-2,4))*INDIRECT(ADDRESS(ROW(),COLUMN()-1,4))</f>
        <v>39042</v>
      </c>
      <c r="G1413" s="45"/>
      <c r="H1413" s="45"/>
      <c r="I1413" s="45"/>
      <c r="J1413" s="45"/>
    </row>
    <row r="1414" spans="1:10" ht="13.5" customHeight="1" x14ac:dyDescent="0.2">
      <c r="A1414" s="92">
        <v>50202301</v>
      </c>
      <c r="B1414" s="69" t="str">
        <f ca="1">IFERROR(INDEX(UNSPSCDes,MATCH(INDIRECT(ADDRESS(ROW(),COLUMN()-1,4)),UNSPSCCode,0)),"")</f>
        <v>Agua</v>
      </c>
      <c r="C1414" s="81" t="s">
        <v>1450</v>
      </c>
      <c r="D1414" s="81">
        <v>2163</v>
      </c>
      <c r="E1414" s="71">
        <v>7</v>
      </c>
      <c r="F1414" s="70">
        <f ca="1">INDIRECT(ADDRESS(ROW(),COLUMN()-2,4))*INDIRECT(ADDRESS(ROW(),COLUMN()-1,4))</f>
        <v>15141</v>
      </c>
      <c r="G1414" s="45"/>
      <c r="H1414" s="45"/>
      <c r="I1414" s="45"/>
      <c r="J1414" s="45"/>
    </row>
    <row r="1415" spans="1:10" ht="14.1" customHeight="1" x14ac:dyDescent="0.2">
      <c r="A1415" s="45"/>
      <c r="B1415" s="45"/>
      <c r="C1415" s="45"/>
      <c r="D1415" s="45"/>
      <c r="E1415" s="73" t="s">
        <v>12552</v>
      </c>
      <c r="F1415" s="74">
        <f ca="1">SUM(Table357[MONTO TOTAL ESTIMADO])</f>
        <v>374995.5</v>
      </c>
      <c r="G1415" s="45"/>
      <c r="H1415" s="45" t="str">
        <f>C1405</f>
        <v>Bienes</v>
      </c>
      <c r="I1415" s="45" t="str">
        <f>E1405</f>
        <v>Sí</v>
      </c>
      <c r="J1415" s="45" t="str">
        <f>D1405</f>
        <v>Compras Menores</v>
      </c>
    </row>
    <row r="1416" spans="1:10" ht="14.1" customHeight="1" thickBot="1" x14ac:dyDescent="0.3"/>
    <row r="1417" spans="1:10" ht="33.75" customHeight="1" thickBot="1" x14ac:dyDescent="0.25">
      <c r="A1417" s="64" t="s">
        <v>16383</v>
      </c>
      <c r="B1417" s="64" t="s">
        <v>161</v>
      </c>
      <c r="C1417" s="64" t="s">
        <v>11726</v>
      </c>
      <c r="D1417" s="64" t="s">
        <v>14380</v>
      </c>
      <c r="E1417" s="64" t="s">
        <v>10964</v>
      </c>
      <c r="F1417" s="64" t="s">
        <v>11097</v>
      </c>
      <c r="G1417" s="45"/>
      <c r="H1417" s="45"/>
      <c r="I1417" s="45"/>
      <c r="J1417" s="45"/>
    </row>
    <row r="1418" spans="1:10" ht="13.5" customHeight="1" thickBot="1" x14ac:dyDescent="0.25">
      <c r="A1418" s="66" t="s">
        <v>18871</v>
      </c>
      <c r="B1418" s="91" t="s">
        <v>18872</v>
      </c>
      <c r="C1418" s="66" t="s">
        <v>6801</v>
      </c>
      <c r="D1418" s="66" t="s">
        <v>17483</v>
      </c>
      <c r="E1418" s="66" t="s">
        <v>8857</v>
      </c>
      <c r="F1418" s="66"/>
      <c r="G1418" s="45"/>
      <c r="H1418" s="45"/>
      <c r="I1418" s="45"/>
      <c r="J1418" s="45"/>
    </row>
    <row r="1419" spans="1:10" ht="14.1" customHeight="1" thickBot="1" x14ac:dyDescent="0.25">
      <c r="A1419" s="119" t="s">
        <v>14830</v>
      </c>
      <c r="B1419" s="67" t="s">
        <v>8531</v>
      </c>
      <c r="C1419" s="76">
        <v>44287</v>
      </c>
      <c r="D1419" s="119" t="s">
        <v>9388</v>
      </c>
      <c r="E1419" s="67" t="s">
        <v>13095</v>
      </c>
      <c r="F1419" s="66" t="s">
        <v>3082</v>
      </c>
      <c r="G1419" s="45"/>
      <c r="H1419" s="45"/>
      <c r="I1419" s="45"/>
      <c r="J1419" s="45"/>
    </row>
    <row r="1420" spans="1:10" ht="14.1" customHeight="1" thickBot="1" x14ac:dyDescent="0.25">
      <c r="A1420" s="120"/>
      <c r="B1420" s="67" t="s">
        <v>1787</v>
      </c>
      <c r="C1420" s="100">
        <f>IF(C1419="","",IF(AND(MONTH(C1419)&gt;=1,MONTH(C1419)&lt;=3),1,IF(AND(MONTH(C1419)&gt;=4,MONTH(C1419)&lt;=6),2,IF(AND(MONTH(C1419)&gt;=7,MONTH(C1419)&lt;=9),3,4))))</f>
        <v>2</v>
      </c>
      <c r="D1420" s="120"/>
      <c r="E1420" s="67" t="s">
        <v>2419</v>
      </c>
      <c r="F1420" s="66" t="s">
        <v>14451</v>
      </c>
      <c r="G1420" s="45"/>
      <c r="H1420" s="45"/>
      <c r="I1420" s="45"/>
      <c r="J1420" s="45"/>
    </row>
    <row r="1421" spans="1:10" ht="14.1" customHeight="1" thickBot="1" x14ac:dyDescent="0.25">
      <c r="A1421" s="120"/>
      <c r="B1421" s="67" t="s">
        <v>12944</v>
      </c>
      <c r="C1421" s="76">
        <v>44377</v>
      </c>
      <c r="D1421" s="120"/>
      <c r="E1421" s="67" t="s">
        <v>3075</v>
      </c>
      <c r="F1421" s="66" t="s">
        <v>4623</v>
      </c>
      <c r="G1421" s="45"/>
      <c r="H1421" s="45"/>
      <c r="I1421" s="45"/>
      <c r="J1421" s="45"/>
    </row>
    <row r="1422" spans="1:10" ht="14.1" customHeight="1" thickBot="1" x14ac:dyDescent="0.25">
      <c r="A1422" s="120"/>
      <c r="B1422" s="67" t="s">
        <v>1787</v>
      </c>
      <c r="C1422" s="100">
        <f>IF(C1421="","",IF(AND(MONTH(C1421)&gt;=1,MONTH(C1421)&lt;=3),1,IF(AND(MONTH(C1421)&gt;=4,MONTH(C1421)&lt;=6),2,IF(AND(MONTH(C1421)&gt;=7,MONTH(C1421)&lt;=9),3,4))))</f>
        <v>2</v>
      </c>
      <c r="D1422" s="120"/>
      <c r="E1422" s="67" t="s">
        <v>13194</v>
      </c>
      <c r="F1422" s="66" t="s">
        <v>4623</v>
      </c>
      <c r="G1422" s="45"/>
      <c r="H1422" s="45"/>
      <c r="I1422" s="45"/>
      <c r="J1422" s="45"/>
    </row>
    <row r="1423" spans="1:10" ht="14.1" customHeight="1" thickBot="1" x14ac:dyDescent="0.25">
      <c r="A1423" s="45"/>
      <c r="B1423" s="45"/>
      <c r="C1423" s="45"/>
      <c r="D1423" s="45"/>
      <c r="E1423" s="45"/>
      <c r="F1423" s="45"/>
      <c r="G1423" s="45"/>
      <c r="H1423" s="45"/>
      <c r="I1423" s="45"/>
      <c r="J1423" s="45"/>
    </row>
    <row r="1424" spans="1:10" ht="14.1" customHeight="1" thickBot="1" x14ac:dyDescent="0.25">
      <c r="A1424" s="72" t="s">
        <v>15736</v>
      </c>
      <c r="B1424" s="72" t="s">
        <v>16147</v>
      </c>
      <c r="C1424" s="72" t="s">
        <v>15642</v>
      </c>
      <c r="D1424" s="72" t="s">
        <v>15252</v>
      </c>
      <c r="E1424" s="72" t="s">
        <v>6935</v>
      </c>
      <c r="F1424" s="72" t="s">
        <v>15281</v>
      </c>
      <c r="G1424" s="45"/>
      <c r="H1424" s="45"/>
      <c r="I1424" s="45"/>
      <c r="J1424" s="45"/>
    </row>
    <row r="1425" spans="1:10" ht="13.5" customHeight="1" x14ac:dyDescent="0.2">
      <c r="A1425" s="92">
        <v>90101603</v>
      </c>
      <c r="B1425" s="69" t="str">
        <f ca="1">IFERROR(INDEX(UNSPSCDes,MATCH(INDIRECT(ADDRESS(ROW(),COLUMN()-1,4)),UNSPSCCode,0)),"")</f>
        <v>Servicios de cáterin</v>
      </c>
      <c r="C1425" s="81" t="s">
        <v>1450</v>
      </c>
      <c r="D1425" s="81">
        <v>250</v>
      </c>
      <c r="E1425" s="71">
        <v>100</v>
      </c>
      <c r="F1425" s="70">
        <f ca="1">INDIRECT(ADDRESS(ROW(),COLUMN()-2,4))*INDIRECT(ADDRESS(ROW(),COLUMN()-1,4))</f>
        <v>25000</v>
      </c>
      <c r="G1425" s="45"/>
      <c r="H1425" s="45"/>
      <c r="I1425" s="45"/>
      <c r="J1425" s="45"/>
    </row>
    <row r="1426" spans="1:10" ht="13.5" customHeight="1" x14ac:dyDescent="0.2">
      <c r="A1426" s="92">
        <v>90101603</v>
      </c>
      <c r="B1426" s="69" t="str">
        <f ca="1">IFERROR(INDEX(UNSPSCDes,MATCH(INDIRECT(ADDRESS(ROW(),COLUMN()-1,4)),UNSPSCCode,0)),"")</f>
        <v>Servicios de cáterin</v>
      </c>
      <c r="C1426" s="81" t="s">
        <v>1450</v>
      </c>
      <c r="D1426" s="81">
        <v>250</v>
      </c>
      <c r="E1426" s="71">
        <v>85</v>
      </c>
      <c r="F1426" s="70">
        <f ca="1">INDIRECT(ADDRESS(ROW(),COLUMN()-2,4))*INDIRECT(ADDRESS(ROW(),COLUMN()-1,4))</f>
        <v>21250</v>
      </c>
      <c r="G1426" s="45"/>
      <c r="H1426" s="45"/>
      <c r="I1426" s="45"/>
      <c r="J1426" s="45"/>
    </row>
    <row r="1427" spans="1:10" ht="14.1" customHeight="1" x14ac:dyDescent="0.2">
      <c r="A1427" s="45"/>
      <c r="B1427" s="45"/>
      <c r="C1427" s="45"/>
      <c r="D1427" s="45"/>
      <c r="E1427" s="73" t="s">
        <v>12552</v>
      </c>
      <c r="F1427" s="74">
        <f ca="1">SUM(Table358[MONTO TOTAL ESTIMADO])</f>
        <v>46250</v>
      </c>
      <c r="G1427" s="45"/>
      <c r="H1427" s="45" t="str">
        <f>C1418</f>
        <v>Servicios</v>
      </c>
      <c r="I1427" s="45" t="str">
        <f>E1418</f>
        <v>Sí</v>
      </c>
      <c r="J1427" s="45" t="str">
        <f>D1418</f>
        <v>Compras Menores</v>
      </c>
    </row>
    <row r="1428" spans="1:10" ht="14.1" customHeight="1" thickBot="1" x14ac:dyDescent="0.3"/>
    <row r="1429" spans="1:10" ht="33.75" customHeight="1" thickBot="1" x14ac:dyDescent="0.25">
      <c r="A1429" s="64" t="s">
        <v>16383</v>
      </c>
      <c r="B1429" s="64" t="s">
        <v>161</v>
      </c>
      <c r="C1429" s="64" t="s">
        <v>11726</v>
      </c>
      <c r="D1429" s="64" t="s">
        <v>14380</v>
      </c>
      <c r="E1429" s="64" t="s">
        <v>10964</v>
      </c>
      <c r="F1429" s="64" t="s">
        <v>11097</v>
      </c>
      <c r="G1429" s="45"/>
      <c r="H1429" s="45"/>
      <c r="I1429" s="45"/>
      <c r="J1429" s="45"/>
    </row>
    <row r="1430" spans="1:10" ht="13.5" customHeight="1" thickBot="1" x14ac:dyDescent="0.25">
      <c r="A1430" s="66" t="s">
        <v>18871</v>
      </c>
      <c r="B1430" s="91" t="s">
        <v>18872</v>
      </c>
      <c r="C1430" s="66" t="s">
        <v>6801</v>
      </c>
      <c r="D1430" s="66" t="s">
        <v>17483</v>
      </c>
      <c r="E1430" s="66" t="s">
        <v>8857</v>
      </c>
      <c r="F1430" s="66"/>
      <c r="G1430" s="45"/>
      <c r="H1430" s="45"/>
      <c r="I1430" s="45"/>
      <c r="J1430" s="45"/>
    </row>
    <row r="1431" spans="1:10" ht="14.1" customHeight="1" thickBot="1" x14ac:dyDescent="0.25">
      <c r="A1431" s="119" t="s">
        <v>14830</v>
      </c>
      <c r="B1431" s="67" t="s">
        <v>8531</v>
      </c>
      <c r="C1431" s="76">
        <v>44470</v>
      </c>
      <c r="D1431" s="119" t="s">
        <v>9388</v>
      </c>
      <c r="E1431" s="67" t="s">
        <v>13095</v>
      </c>
      <c r="F1431" s="66" t="s">
        <v>3082</v>
      </c>
      <c r="G1431" s="45"/>
      <c r="H1431" s="45"/>
      <c r="I1431" s="45"/>
      <c r="J1431" s="45"/>
    </row>
    <row r="1432" spans="1:10" ht="14.1" customHeight="1" thickBot="1" x14ac:dyDescent="0.25">
      <c r="A1432" s="120"/>
      <c r="B1432" s="67" t="s">
        <v>1787</v>
      </c>
      <c r="C1432" s="100">
        <f>IF(C1431="","",IF(AND(MONTH(C1431)&gt;=1,MONTH(C1431)&lt;=3),1,IF(AND(MONTH(C1431)&gt;=4,MONTH(C1431)&lt;=6),2,IF(AND(MONTH(C1431)&gt;=7,MONTH(C1431)&lt;=9),3,4))))</f>
        <v>4</v>
      </c>
      <c r="D1432" s="120"/>
      <c r="E1432" s="67" t="s">
        <v>2419</v>
      </c>
      <c r="F1432" s="66" t="s">
        <v>14451</v>
      </c>
      <c r="G1432" s="45"/>
      <c r="H1432" s="45"/>
      <c r="I1432" s="45"/>
      <c r="J1432" s="45"/>
    </row>
    <row r="1433" spans="1:10" ht="14.1" customHeight="1" thickBot="1" x14ac:dyDescent="0.25">
      <c r="A1433" s="120"/>
      <c r="B1433" s="67" t="s">
        <v>12944</v>
      </c>
      <c r="C1433" s="76">
        <v>44561</v>
      </c>
      <c r="D1433" s="120"/>
      <c r="E1433" s="67" t="s">
        <v>3075</v>
      </c>
      <c r="F1433" s="66" t="s">
        <v>4623</v>
      </c>
      <c r="G1433" s="45"/>
      <c r="H1433" s="45"/>
      <c r="I1433" s="45"/>
      <c r="J1433" s="45"/>
    </row>
    <row r="1434" spans="1:10" ht="14.1" customHeight="1" thickBot="1" x14ac:dyDescent="0.25">
      <c r="A1434" s="120"/>
      <c r="B1434" s="67" t="s">
        <v>1787</v>
      </c>
      <c r="C1434" s="100">
        <f>IF(C1433="","",IF(AND(MONTH(C1433)&gt;=1,MONTH(C1433)&lt;=3),1,IF(AND(MONTH(C1433)&gt;=4,MONTH(C1433)&lt;=6),2,IF(AND(MONTH(C1433)&gt;=7,MONTH(C1433)&lt;=9),3,4))))</f>
        <v>4</v>
      </c>
      <c r="D1434" s="120"/>
      <c r="E1434" s="67" t="s">
        <v>13194</v>
      </c>
      <c r="F1434" s="66" t="s">
        <v>4623</v>
      </c>
      <c r="G1434" s="45"/>
      <c r="H1434" s="45"/>
      <c r="I1434" s="45"/>
      <c r="J1434" s="45"/>
    </row>
    <row r="1435" spans="1:10" ht="14.1" customHeight="1" thickBot="1" x14ac:dyDescent="0.25">
      <c r="A1435" s="45"/>
      <c r="B1435" s="45"/>
      <c r="C1435" s="45"/>
      <c r="D1435" s="45"/>
      <c r="E1435" s="45"/>
      <c r="F1435" s="45"/>
      <c r="G1435" s="45"/>
      <c r="H1435" s="45"/>
      <c r="I1435" s="45"/>
      <c r="J1435" s="45"/>
    </row>
    <row r="1436" spans="1:10" ht="14.1" customHeight="1" thickBot="1" x14ac:dyDescent="0.25">
      <c r="A1436" s="72" t="s">
        <v>15736</v>
      </c>
      <c r="B1436" s="72" t="s">
        <v>16147</v>
      </c>
      <c r="C1436" s="72" t="s">
        <v>15642</v>
      </c>
      <c r="D1436" s="72" t="s">
        <v>15252</v>
      </c>
      <c r="E1436" s="72" t="s">
        <v>6935</v>
      </c>
      <c r="F1436" s="72" t="s">
        <v>15281</v>
      </c>
      <c r="G1436" s="45"/>
      <c r="H1436" s="45"/>
      <c r="I1436" s="45"/>
      <c r="J1436" s="45"/>
    </row>
    <row r="1437" spans="1:10" ht="13.5" customHeight="1" x14ac:dyDescent="0.2">
      <c r="A1437" s="92">
        <v>90101603</v>
      </c>
      <c r="B1437" s="69" t="str">
        <f t="shared" ref="B1437:B1460" ca="1" si="74">IFERROR(INDEX(UNSPSCDes,MATCH(INDIRECT(ADDRESS(ROW(),COLUMN()-1,4)),UNSPSCCode,0)),"")</f>
        <v>Servicios de cáterin</v>
      </c>
      <c r="C1437" s="81" t="s">
        <v>1450</v>
      </c>
      <c r="D1437" s="81">
        <v>1</v>
      </c>
      <c r="E1437" s="71">
        <v>18000</v>
      </c>
      <c r="F1437" s="70">
        <f t="shared" ref="F1437:F1460" ca="1" si="75">INDIRECT(ADDRESS(ROW(),COLUMN()-2,4))*INDIRECT(ADDRESS(ROW(),COLUMN()-1,4))</f>
        <v>18000</v>
      </c>
      <c r="G1437" s="45"/>
      <c r="H1437" s="45"/>
      <c r="I1437" s="45"/>
      <c r="J1437" s="45"/>
    </row>
    <row r="1438" spans="1:10" ht="13.5" customHeight="1" x14ac:dyDescent="0.2">
      <c r="A1438" s="92">
        <v>90101603</v>
      </c>
      <c r="B1438" s="69" t="str">
        <f t="shared" ca="1" si="74"/>
        <v>Servicios de cáterin</v>
      </c>
      <c r="C1438" s="81" t="s">
        <v>1450</v>
      </c>
      <c r="D1438" s="81">
        <v>500</v>
      </c>
      <c r="E1438" s="71">
        <v>6</v>
      </c>
      <c r="F1438" s="70">
        <f t="shared" ca="1" si="75"/>
        <v>3000</v>
      </c>
      <c r="G1438" s="45"/>
      <c r="H1438" s="45"/>
      <c r="I1438" s="45"/>
      <c r="J1438" s="45"/>
    </row>
    <row r="1439" spans="1:10" ht="13.5" customHeight="1" x14ac:dyDescent="0.2">
      <c r="A1439" s="92">
        <v>90101603</v>
      </c>
      <c r="B1439" s="69" t="str">
        <f t="shared" ca="1" si="74"/>
        <v>Servicios de cáterin</v>
      </c>
      <c r="C1439" s="81" t="s">
        <v>1450</v>
      </c>
      <c r="D1439" s="81">
        <v>500</v>
      </c>
      <c r="E1439" s="71">
        <v>4</v>
      </c>
      <c r="F1439" s="70">
        <f t="shared" ca="1" si="75"/>
        <v>2000</v>
      </c>
      <c r="G1439" s="45"/>
      <c r="H1439" s="45"/>
      <c r="I1439" s="45"/>
      <c r="J1439" s="45"/>
    </row>
    <row r="1440" spans="1:10" ht="13.5" customHeight="1" x14ac:dyDescent="0.2">
      <c r="A1440" s="92">
        <v>90101603</v>
      </c>
      <c r="B1440" s="69" t="str">
        <f t="shared" ca="1" si="74"/>
        <v>Servicios de cáterin</v>
      </c>
      <c r="C1440" s="81" t="s">
        <v>1450</v>
      </c>
      <c r="D1440" s="81">
        <v>500</v>
      </c>
      <c r="E1440" s="71">
        <v>4</v>
      </c>
      <c r="F1440" s="70">
        <f t="shared" ca="1" si="75"/>
        <v>2000</v>
      </c>
      <c r="G1440" s="45"/>
      <c r="H1440" s="45"/>
      <c r="I1440" s="45"/>
      <c r="J1440" s="45"/>
    </row>
    <row r="1441" spans="1:10" ht="13.5" customHeight="1" x14ac:dyDescent="0.2">
      <c r="A1441" s="92">
        <v>90101603</v>
      </c>
      <c r="B1441" s="69" t="str">
        <f t="shared" ca="1" si="74"/>
        <v>Servicios de cáterin</v>
      </c>
      <c r="C1441" s="81" t="s">
        <v>1450</v>
      </c>
      <c r="D1441" s="81">
        <v>500</v>
      </c>
      <c r="E1441" s="71">
        <v>7</v>
      </c>
      <c r="F1441" s="70">
        <f t="shared" ca="1" si="75"/>
        <v>3500</v>
      </c>
      <c r="G1441" s="45"/>
      <c r="H1441" s="45"/>
      <c r="I1441" s="45"/>
      <c r="J1441" s="45"/>
    </row>
    <row r="1442" spans="1:10" ht="13.5" customHeight="1" x14ac:dyDescent="0.2">
      <c r="A1442" s="92">
        <v>90101603</v>
      </c>
      <c r="B1442" s="69" t="str">
        <f t="shared" ca="1" si="74"/>
        <v>Servicios de cáterin</v>
      </c>
      <c r="C1442" s="81" t="s">
        <v>1450</v>
      </c>
      <c r="D1442" s="81">
        <v>50</v>
      </c>
      <c r="E1442" s="71">
        <v>16</v>
      </c>
      <c r="F1442" s="70">
        <f t="shared" ca="1" si="75"/>
        <v>800</v>
      </c>
      <c r="G1442" s="45"/>
      <c r="H1442" s="45"/>
      <c r="I1442" s="45"/>
      <c r="J1442" s="45"/>
    </row>
    <row r="1443" spans="1:10" ht="13.5" customHeight="1" x14ac:dyDescent="0.2">
      <c r="A1443" s="92">
        <v>90101603</v>
      </c>
      <c r="B1443" s="69" t="str">
        <f t="shared" ca="1" si="74"/>
        <v>Servicios de cáterin</v>
      </c>
      <c r="C1443" s="81" t="s">
        <v>1450</v>
      </c>
      <c r="D1443" s="81">
        <v>500</v>
      </c>
      <c r="E1443" s="71">
        <v>3</v>
      </c>
      <c r="F1443" s="70">
        <f t="shared" ca="1" si="75"/>
        <v>1500</v>
      </c>
      <c r="G1443" s="45"/>
      <c r="H1443" s="45"/>
      <c r="I1443" s="45"/>
      <c r="J1443" s="45"/>
    </row>
    <row r="1444" spans="1:10" ht="13.5" customHeight="1" x14ac:dyDescent="0.2">
      <c r="A1444" s="92">
        <v>90101603</v>
      </c>
      <c r="B1444" s="69" t="str">
        <f t="shared" ca="1" si="74"/>
        <v>Servicios de cáterin</v>
      </c>
      <c r="C1444" s="81" t="s">
        <v>1450</v>
      </c>
      <c r="D1444" s="81">
        <v>400</v>
      </c>
      <c r="E1444" s="71">
        <v>5</v>
      </c>
      <c r="F1444" s="70">
        <f t="shared" ca="1" si="75"/>
        <v>2000</v>
      </c>
      <c r="G1444" s="45"/>
      <c r="H1444" s="45"/>
      <c r="I1444" s="45"/>
      <c r="J1444" s="45"/>
    </row>
    <row r="1445" spans="1:10" ht="13.5" customHeight="1" x14ac:dyDescent="0.2">
      <c r="A1445" s="92">
        <v>90101603</v>
      </c>
      <c r="B1445" s="69" t="str">
        <f t="shared" ca="1" si="74"/>
        <v>Servicios de cáterin</v>
      </c>
      <c r="C1445" s="81" t="s">
        <v>1450</v>
      </c>
      <c r="D1445" s="81">
        <v>400</v>
      </c>
      <c r="E1445" s="71">
        <v>4</v>
      </c>
      <c r="F1445" s="70">
        <f t="shared" ca="1" si="75"/>
        <v>1600</v>
      </c>
      <c r="G1445" s="45"/>
      <c r="H1445" s="45"/>
      <c r="I1445" s="45"/>
      <c r="J1445" s="45"/>
    </row>
    <row r="1446" spans="1:10" ht="13.5" customHeight="1" x14ac:dyDescent="0.2">
      <c r="A1446" s="92">
        <v>90101603</v>
      </c>
      <c r="B1446" s="69" t="str">
        <f t="shared" ca="1" si="74"/>
        <v>Servicios de cáterin</v>
      </c>
      <c r="C1446" s="81" t="s">
        <v>1450</v>
      </c>
      <c r="D1446" s="81">
        <v>50</v>
      </c>
      <c r="E1446" s="71">
        <v>20</v>
      </c>
      <c r="F1446" s="70">
        <f t="shared" ca="1" si="75"/>
        <v>1000</v>
      </c>
      <c r="G1446" s="45"/>
      <c r="H1446" s="45"/>
      <c r="I1446" s="45"/>
      <c r="J1446" s="45"/>
    </row>
    <row r="1447" spans="1:10" ht="13.5" customHeight="1" x14ac:dyDescent="0.2">
      <c r="A1447" s="92">
        <v>90101603</v>
      </c>
      <c r="B1447" s="69" t="str">
        <f t="shared" ca="1" si="74"/>
        <v>Servicios de cáterin</v>
      </c>
      <c r="C1447" s="81" t="s">
        <v>1450</v>
      </c>
      <c r="D1447" s="81">
        <v>450</v>
      </c>
      <c r="E1447" s="71">
        <v>4</v>
      </c>
      <c r="F1447" s="70">
        <f t="shared" ca="1" si="75"/>
        <v>1800</v>
      </c>
      <c r="G1447" s="45"/>
      <c r="H1447" s="45"/>
      <c r="I1447" s="45"/>
      <c r="J1447" s="45"/>
    </row>
    <row r="1448" spans="1:10" ht="13.5" customHeight="1" x14ac:dyDescent="0.2">
      <c r="A1448" s="92">
        <v>90101603</v>
      </c>
      <c r="B1448" s="69" t="str">
        <f t="shared" ca="1" si="74"/>
        <v>Servicios de cáterin</v>
      </c>
      <c r="C1448" s="81" t="s">
        <v>1450</v>
      </c>
      <c r="D1448" s="81">
        <v>10</v>
      </c>
      <c r="E1448" s="71">
        <v>400</v>
      </c>
      <c r="F1448" s="70">
        <f t="shared" ca="1" si="75"/>
        <v>4000</v>
      </c>
      <c r="G1448" s="45"/>
      <c r="H1448" s="45"/>
      <c r="I1448" s="45"/>
      <c r="J1448" s="45"/>
    </row>
    <row r="1449" spans="1:10" ht="13.5" customHeight="1" x14ac:dyDescent="0.2">
      <c r="A1449" s="92">
        <v>90101603</v>
      </c>
      <c r="B1449" s="69" t="str">
        <f t="shared" ca="1" si="74"/>
        <v>Servicios de cáterin</v>
      </c>
      <c r="C1449" s="81" t="s">
        <v>1450</v>
      </c>
      <c r="D1449" s="81">
        <v>10</v>
      </c>
      <c r="E1449" s="71">
        <v>20</v>
      </c>
      <c r="F1449" s="70">
        <f t="shared" ca="1" si="75"/>
        <v>200</v>
      </c>
      <c r="G1449" s="45"/>
      <c r="H1449" s="45"/>
      <c r="I1449" s="45"/>
      <c r="J1449" s="45"/>
    </row>
    <row r="1450" spans="1:10" ht="13.5" customHeight="1" x14ac:dyDescent="0.2">
      <c r="A1450" s="92">
        <v>90101603</v>
      </c>
      <c r="B1450" s="69" t="str">
        <f t="shared" ca="1" si="74"/>
        <v>Servicios de cáterin</v>
      </c>
      <c r="C1450" s="81" t="s">
        <v>1450</v>
      </c>
      <c r="D1450" s="81">
        <v>10</v>
      </c>
      <c r="E1450" s="71">
        <v>100</v>
      </c>
      <c r="F1450" s="70">
        <f t="shared" ca="1" si="75"/>
        <v>1000</v>
      </c>
      <c r="G1450" s="45"/>
      <c r="H1450" s="45"/>
      <c r="I1450" s="45"/>
      <c r="J1450" s="45"/>
    </row>
    <row r="1451" spans="1:10" ht="13.5" customHeight="1" x14ac:dyDescent="0.2">
      <c r="A1451" s="92">
        <v>90101603</v>
      </c>
      <c r="B1451" s="69" t="str">
        <f t="shared" ca="1" si="74"/>
        <v>Servicios de cáterin</v>
      </c>
      <c r="C1451" s="81" t="s">
        <v>1450</v>
      </c>
      <c r="D1451" s="81">
        <v>45</v>
      </c>
      <c r="E1451" s="71">
        <v>100</v>
      </c>
      <c r="F1451" s="70">
        <f t="shared" ca="1" si="75"/>
        <v>4500</v>
      </c>
      <c r="G1451" s="45"/>
      <c r="H1451" s="45"/>
      <c r="I1451" s="45"/>
      <c r="J1451" s="45"/>
    </row>
    <row r="1452" spans="1:10" ht="13.5" customHeight="1" x14ac:dyDescent="0.2">
      <c r="A1452" s="92">
        <v>90111603</v>
      </c>
      <c r="B1452" s="69" t="str">
        <f t="shared" ca="1" si="74"/>
        <v>Salas de reuniones o banquetes</v>
      </c>
      <c r="C1452" s="81" t="s">
        <v>1450</v>
      </c>
      <c r="D1452" s="81">
        <v>4</v>
      </c>
      <c r="E1452" s="71">
        <v>2000</v>
      </c>
      <c r="F1452" s="70">
        <f t="shared" ca="1" si="75"/>
        <v>8000</v>
      </c>
      <c r="G1452" s="45"/>
      <c r="H1452" s="45"/>
      <c r="I1452" s="45"/>
      <c r="J1452" s="45"/>
    </row>
    <row r="1453" spans="1:10" ht="13.5" customHeight="1" x14ac:dyDescent="0.2">
      <c r="A1453" s="92">
        <v>90101603</v>
      </c>
      <c r="B1453" s="69" t="str">
        <f t="shared" ca="1" si="74"/>
        <v>Servicios de cáterin</v>
      </c>
      <c r="C1453" s="81" t="s">
        <v>1450</v>
      </c>
      <c r="D1453" s="81">
        <v>500</v>
      </c>
      <c r="E1453" s="71">
        <v>3</v>
      </c>
      <c r="F1453" s="70">
        <f t="shared" ca="1" si="75"/>
        <v>1500</v>
      </c>
      <c r="G1453" s="45"/>
      <c r="H1453" s="45"/>
      <c r="I1453" s="45"/>
      <c r="J1453" s="45"/>
    </row>
    <row r="1454" spans="1:10" ht="13.5" customHeight="1" x14ac:dyDescent="0.2">
      <c r="A1454" s="92">
        <v>90101603</v>
      </c>
      <c r="B1454" s="69" t="str">
        <f t="shared" ca="1" si="74"/>
        <v>Servicios de cáterin</v>
      </c>
      <c r="C1454" s="81" t="s">
        <v>1450</v>
      </c>
      <c r="D1454" s="81">
        <v>2</v>
      </c>
      <c r="E1454" s="71">
        <v>125</v>
      </c>
      <c r="F1454" s="70">
        <f t="shared" ca="1" si="75"/>
        <v>250</v>
      </c>
      <c r="G1454" s="45"/>
      <c r="H1454" s="45"/>
      <c r="I1454" s="45"/>
      <c r="J1454" s="45"/>
    </row>
    <row r="1455" spans="1:10" ht="13.5" customHeight="1" x14ac:dyDescent="0.2">
      <c r="A1455" s="92">
        <v>90101603</v>
      </c>
      <c r="B1455" s="69" t="str">
        <f t="shared" ca="1" si="74"/>
        <v>Servicios de cáterin</v>
      </c>
      <c r="C1455" s="81" t="s">
        <v>1450</v>
      </c>
      <c r="D1455" s="81">
        <v>100</v>
      </c>
      <c r="E1455" s="71">
        <v>45</v>
      </c>
      <c r="F1455" s="70">
        <f t="shared" ca="1" si="75"/>
        <v>4500</v>
      </c>
      <c r="G1455" s="45"/>
      <c r="H1455" s="45"/>
      <c r="I1455" s="45"/>
      <c r="J1455" s="45"/>
    </row>
    <row r="1456" spans="1:10" ht="13.5" customHeight="1" x14ac:dyDescent="0.2">
      <c r="A1456" s="92">
        <v>90101603</v>
      </c>
      <c r="B1456" s="69" t="str">
        <f t="shared" ca="1" si="74"/>
        <v>Servicios de cáterin</v>
      </c>
      <c r="C1456" s="81" t="s">
        <v>9562</v>
      </c>
      <c r="D1456" s="81">
        <v>20</v>
      </c>
      <c r="E1456" s="71">
        <v>150</v>
      </c>
      <c r="F1456" s="70">
        <f t="shared" ca="1" si="75"/>
        <v>3000</v>
      </c>
      <c r="G1456" s="45"/>
      <c r="H1456" s="45"/>
      <c r="I1456" s="45"/>
      <c r="J1456" s="45"/>
    </row>
    <row r="1457" spans="1:10" ht="13.5" customHeight="1" x14ac:dyDescent="0.2">
      <c r="A1457" s="92">
        <v>90101603</v>
      </c>
      <c r="B1457" s="69" t="str">
        <f t="shared" ca="1" si="74"/>
        <v>Servicios de cáterin</v>
      </c>
      <c r="C1457" s="81" t="s">
        <v>9562</v>
      </c>
      <c r="D1457" s="81">
        <v>10</v>
      </c>
      <c r="E1457" s="71">
        <v>150</v>
      </c>
      <c r="F1457" s="70">
        <f t="shared" ca="1" si="75"/>
        <v>1500</v>
      </c>
      <c r="G1457" s="45"/>
      <c r="H1457" s="45"/>
      <c r="I1457" s="45"/>
      <c r="J1457" s="45"/>
    </row>
    <row r="1458" spans="1:10" ht="13.5" customHeight="1" x14ac:dyDescent="0.2">
      <c r="A1458" s="92">
        <v>90101603</v>
      </c>
      <c r="B1458" s="69" t="str">
        <f t="shared" ca="1" si="74"/>
        <v>Servicios de cáterin</v>
      </c>
      <c r="C1458" s="81" t="s">
        <v>1450</v>
      </c>
      <c r="D1458" s="81">
        <v>150</v>
      </c>
      <c r="E1458" s="71">
        <v>18</v>
      </c>
      <c r="F1458" s="70">
        <f t="shared" ca="1" si="75"/>
        <v>2700</v>
      </c>
      <c r="G1458" s="45"/>
      <c r="H1458" s="45"/>
      <c r="I1458" s="45"/>
      <c r="J1458" s="45"/>
    </row>
    <row r="1459" spans="1:10" ht="13.5" customHeight="1" x14ac:dyDescent="0.2">
      <c r="A1459" s="92">
        <v>90101603</v>
      </c>
      <c r="B1459" s="69" t="str">
        <f t="shared" ca="1" si="74"/>
        <v>Servicios de cáterin</v>
      </c>
      <c r="C1459" s="81" t="s">
        <v>1450</v>
      </c>
      <c r="D1459" s="81">
        <v>46</v>
      </c>
      <c r="E1459" s="71">
        <v>85</v>
      </c>
      <c r="F1459" s="70">
        <f t="shared" ca="1" si="75"/>
        <v>3910</v>
      </c>
      <c r="G1459" s="45"/>
      <c r="H1459" s="45"/>
      <c r="I1459" s="45"/>
      <c r="J1459" s="45"/>
    </row>
    <row r="1460" spans="1:10" ht="13.5" customHeight="1" x14ac:dyDescent="0.2">
      <c r="A1460" s="92">
        <v>90101603</v>
      </c>
      <c r="B1460" s="69" t="str">
        <f t="shared" ca="1" si="74"/>
        <v>Servicios de cáterin</v>
      </c>
      <c r="C1460" s="81" t="s">
        <v>1450</v>
      </c>
      <c r="D1460" s="81">
        <v>45</v>
      </c>
      <c r="E1460" s="71">
        <v>50</v>
      </c>
      <c r="F1460" s="70">
        <f t="shared" ca="1" si="75"/>
        <v>2250</v>
      </c>
      <c r="G1460" s="45"/>
      <c r="H1460" s="45"/>
      <c r="I1460" s="45"/>
      <c r="J1460" s="45"/>
    </row>
    <row r="1461" spans="1:10" ht="14.1" customHeight="1" x14ac:dyDescent="0.2">
      <c r="A1461" s="45"/>
      <c r="B1461" s="45"/>
      <c r="C1461" s="45"/>
      <c r="D1461" s="45"/>
      <c r="E1461" s="73" t="s">
        <v>12552</v>
      </c>
      <c r="F1461" s="74">
        <f ca="1">SUM(Table359[MONTO TOTAL ESTIMADO])</f>
        <v>74510</v>
      </c>
      <c r="G1461" s="45"/>
      <c r="H1461" s="45" t="str">
        <f>C1430</f>
        <v>Servicios</v>
      </c>
      <c r="I1461" s="45" t="str">
        <f>E1430</f>
        <v>Sí</v>
      </c>
      <c r="J1461" s="45" t="str">
        <f>D1430</f>
        <v>Compras Menores</v>
      </c>
    </row>
    <row r="1462" spans="1:10" ht="14.1" customHeight="1" thickBot="1" x14ac:dyDescent="0.3"/>
    <row r="1463" spans="1:10" ht="33.75" customHeight="1" thickBot="1" x14ac:dyDescent="0.25">
      <c r="A1463" s="64" t="s">
        <v>16383</v>
      </c>
      <c r="B1463" s="64" t="s">
        <v>161</v>
      </c>
      <c r="C1463" s="64" t="s">
        <v>11726</v>
      </c>
      <c r="D1463" s="64" t="s">
        <v>14380</v>
      </c>
      <c r="E1463" s="64" t="s">
        <v>10964</v>
      </c>
      <c r="F1463" s="64" t="s">
        <v>11097</v>
      </c>
      <c r="G1463" s="45"/>
      <c r="H1463" s="45"/>
      <c r="I1463" s="45"/>
      <c r="J1463" s="45"/>
    </row>
    <row r="1464" spans="1:10" ht="13.5" customHeight="1" thickBot="1" x14ac:dyDescent="0.25">
      <c r="A1464" s="66" t="s">
        <v>18873</v>
      </c>
      <c r="B1464" s="91" t="s">
        <v>18874</v>
      </c>
      <c r="C1464" s="66" t="s">
        <v>6801</v>
      </c>
      <c r="D1464" s="66" t="s">
        <v>10173</v>
      </c>
      <c r="E1464" s="66" t="s">
        <v>17854</v>
      </c>
      <c r="F1464" s="66"/>
      <c r="G1464" s="45"/>
      <c r="H1464" s="45"/>
      <c r="I1464" s="45"/>
      <c r="J1464" s="45"/>
    </row>
    <row r="1465" spans="1:10" ht="14.1" customHeight="1" thickBot="1" x14ac:dyDescent="0.25">
      <c r="A1465" s="119" t="s">
        <v>14830</v>
      </c>
      <c r="B1465" s="67" t="s">
        <v>8531</v>
      </c>
      <c r="C1465" s="76">
        <v>44287</v>
      </c>
      <c r="D1465" s="119" t="s">
        <v>9388</v>
      </c>
      <c r="E1465" s="67" t="s">
        <v>13095</v>
      </c>
      <c r="F1465" s="66" t="s">
        <v>3082</v>
      </c>
      <c r="G1465" s="45"/>
      <c r="H1465" s="45"/>
      <c r="I1465" s="45"/>
      <c r="J1465" s="45"/>
    </row>
    <row r="1466" spans="1:10" ht="14.1" customHeight="1" thickBot="1" x14ac:dyDescent="0.25">
      <c r="A1466" s="120"/>
      <c r="B1466" s="67" t="s">
        <v>1787</v>
      </c>
      <c r="C1466" s="100">
        <f>IF(C1465="","",IF(AND(MONTH(C1465)&gt;=1,MONTH(C1465)&lt;=3),1,IF(AND(MONTH(C1465)&gt;=4,MONTH(C1465)&lt;=6),2,IF(AND(MONTH(C1465)&gt;=7,MONTH(C1465)&lt;=9),3,4))))</f>
        <v>2</v>
      </c>
      <c r="D1466" s="120"/>
      <c r="E1466" s="67" t="s">
        <v>2419</v>
      </c>
      <c r="F1466" s="66" t="s">
        <v>14451</v>
      </c>
      <c r="G1466" s="45"/>
      <c r="H1466" s="45"/>
      <c r="I1466" s="45"/>
      <c r="J1466" s="45"/>
    </row>
    <row r="1467" spans="1:10" ht="14.1" customHeight="1" thickBot="1" x14ac:dyDescent="0.25">
      <c r="A1467" s="120"/>
      <c r="B1467" s="67" t="s">
        <v>12944</v>
      </c>
      <c r="C1467" s="76">
        <v>44377</v>
      </c>
      <c r="D1467" s="120"/>
      <c r="E1467" s="67" t="s">
        <v>3075</v>
      </c>
      <c r="F1467" s="66" t="s">
        <v>4623</v>
      </c>
      <c r="G1467" s="45"/>
      <c r="H1467" s="45"/>
      <c r="I1467" s="45"/>
      <c r="J1467" s="45"/>
    </row>
    <row r="1468" spans="1:10" ht="14.1" customHeight="1" thickBot="1" x14ac:dyDescent="0.25">
      <c r="A1468" s="120"/>
      <c r="B1468" s="67" t="s">
        <v>1787</v>
      </c>
      <c r="C1468" s="100">
        <f>IF(C1467="","",IF(AND(MONTH(C1467)&gt;=1,MONTH(C1467)&lt;=3),1,IF(AND(MONTH(C1467)&gt;=4,MONTH(C1467)&lt;=6),2,IF(AND(MONTH(C1467)&gt;=7,MONTH(C1467)&lt;=9),3,4))))</f>
        <v>2</v>
      </c>
      <c r="D1468" s="120"/>
      <c r="E1468" s="67" t="s">
        <v>13194</v>
      </c>
      <c r="F1468" s="66" t="s">
        <v>4623</v>
      </c>
      <c r="G1468" s="45"/>
      <c r="H1468" s="45"/>
      <c r="I1468" s="45"/>
      <c r="J1468" s="45"/>
    </row>
    <row r="1469" spans="1:10" ht="14.1" customHeight="1" thickBot="1" x14ac:dyDescent="0.25">
      <c r="A1469" s="45"/>
      <c r="B1469" s="45"/>
      <c r="C1469" s="45"/>
      <c r="D1469" s="45"/>
      <c r="E1469" s="45"/>
      <c r="F1469" s="45"/>
      <c r="G1469" s="45"/>
      <c r="H1469" s="45"/>
      <c r="I1469" s="45"/>
      <c r="J1469" s="45"/>
    </row>
    <row r="1470" spans="1:10" ht="14.1" customHeight="1" thickBot="1" x14ac:dyDescent="0.25">
      <c r="A1470" s="72" t="s">
        <v>15736</v>
      </c>
      <c r="B1470" s="72" t="s">
        <v>16147</v>
      </c>
      <c r="C1470" s="72" t="s">
        <v>15642</v>
      </c>
      <c r="D1470" s="72" t="s">
        <v>15252</v>
      </c>
      <c r="E1470" s="72" t="s">
        <v>6935</v>
      </c>
      <c r="F1470" s="72" t="s">
        <v>15281</v>
      </c>
      <c r="G1470" s="45"/>
      <c r="H1470" s="45"/>
      <c r="I1470" s="45"/>
      <c r="J1470" s="45"/>
    </row>
    <row r="1471" spans="1:10" ht="13.5" customHeight="1" x14ac:dyDescent="0.2">
      <c r="A1471" s="92">
        <v>84131503</v>
      </c>
      <c r="B1471" s="69" t="str">
        <f ca="1">IFERROR(INDEX(UNSPSCDes,MATCH(INDIRECT(ADDRESS(ROW(),COLUMN()-1,4)),UNSPSCCode,0)),"")</f>
        <v>Seguro de automóviles o camiones</v>
      </c>
      <c r="C1471" s="81" t="s">
        <v>1450</v>
      </c>
      <c r="D1471" s="81">
        <v>1</v>
      </c>
      <c r="E1471" s="71">
        <v>117200</v>
      </c>
      <c r="F1471" s="70">
        <f ca="1">INDIRECT(ADDRESS(ROW(),COLUMN()-2,4))*INDIRECT(ADDRESS(ROW(),COLUMN()-1,4))</f>
        <v>117200</v>
      </c>
      <c r="G1471" s="45"/>
      <c r="H1471" s="45"/>
      <c r="I1471" s="45"/>
      <c r="J1471" s="45"/>
    </row>
    <row r="1472" spans="1:10" ht="14.1" customHeight="1" x14ac:dyDescent="0.2">
      <c r="A1472" s="45"/>
      <c r="B1472" s="45"/>
      <c r="C1472" s="45"/>
      <c r="D1472" s="45"/>
      <c r="E1472" s="73" t="s">
        <v>12552</v>
      </c>
      <c r="F1472" s="74">
        <f ca="1">SUM(Table360[MONTO TOTAL ESTIMADO])</f>
        <v>117200</v>
      </c>
      <c r="G1472" s="45"/>
      <c r="H1472" s="45" t="str">
        <f>C1464</f>
        <v>Servicios</v>
      </c>
      <c r="I1472" s="45" t="str">
        <f>E1464</f>
        <v>No</v>
      </c>
      <c r="J1472" s="45" t="str">
        <f>D1464</f>
        <v>Compras por debajo del Umbral</v>
      </c>
    </row>
    <row r="1473" spans="1:10" ht="14.1" customHeight="1" thickBot="1" x14ac:dyDescent="0.3"/>
    <row r="1474" spans="1:10" ht="33.75" customHeight="1" thickBot="1" x14ac:dyDescent="0.25">
      <c r="A1474" s="64" t="s">
        <v>16383</v>
      </c>
      <c r="B1474" s="64" t="s">
        <v>161</v>
      </c>
      <c r="C1474" s="64" t="s">
        <v>11726</v>
      </c>
      <c r="D1474" s="64" t="s">
        <v>14380</v>
      </c>
      <c r="E1474" s="64" t="s">
        <v>10964</v>
      </c>
      <c r="F1474" s="64" t="s">
        <v>11097</v>
      </c>
      <c r="G1474" s="45"/>
      <c r="H1474" s="45"/>
      <c r="I1474" s="45"/>
      <c r="J1474" s="45"/>
    </row>
    <row r="1475" spans="1:10" ht="13.5" customHeight="1" thickBot="1" x14ac:dyDescent="0.25">
      <c r="A1475" s="66" t="s">
        <v>18875</v>
      </c>
      <c r="B1475" s="91" t="s">
        <v>18876</v>
      </c>
      <c r="C1475" s="66" t="s">
        <v>6801</v>
      </c>
      <c r="D1475" s="66" t="s">
        <v>10173</v>
      </c>
      <c r="E1475" s="66" t="s">
        <v>8857</v>
      </c>
      <c r="F1475" s="66"/>
      <c r="G1475" s="45"/>
      <c r="H1475" s="45"/>
      <c r="I1475" s="45"/>
      <c r="J1475" s="45"/>
    </row>
    <row r="1476" spans="1:10" ht="14.1" customHeight="1" thickBot="1" x14ac:dyDescent="0.25">
      <c r="A1476" s="119" t="s">
        <v>14830</v>
      </c>
      <c r="B1476" s="67" t="s">
        <v>8531</v>
      </c>
      <c r="C1476" s="76">
        <v>44201</v>
      </c>
      <c r="D1476" s="119" t="s">
        <v>9388</v>
      </c>
      <c r="E1476" s="67" t="s">
        <v>13095</v>
      </c>
      <c r="F1476" s="66" t="s">
        <v>3082</v>
      </c>
      <c r="G1476" s="45"/>
      <c r="H1476" s="45"/>
      <c r="I1476" s="45"/>
      <c r="J1476" s="45"/>
    </row>
    <row r="1477" spans="1:10" ht="14.1" customHeight="1" thickBot="1" x14ac:dyDescent="0.25">
      <c r="A1477" s="120"/>
      <c r="B1477" s="67" t="s">
        <v>1787</v>
      </c>
      <c r="C1477" s="100">
        <f>IF(C1476="","",IF(AND(MONTH(C1476)&gt;=1,MONTH(C1476)&lt;=3),1,IF(AND(MONTH(C1476)&gt;=4,MONTH(C1476)&lt;=6),2,IF(AND(MONTH(C1476)&gt;=7,MONTH(C1476)&lt;=9),3,4))))</f>
        <v>1</v>
      </c>
      <c r="D1477" s="120"/>
      <c r="E1477" s="67" t="s">
        <v>2419</v>
      </c>
      <c r="F1477" s="66" t="s">
        <v>14451</v>
      </c>
      <c r="G1477" s="45"/>
      <c r="H1477" s="45"/>
      <c r="I1477" s="45"/>
      <c r="J1477" s="45"/>
    </row>
    <row r="1478" spans="1:10" ht="14.1" customHeight="1" thickBot="1" x14ac:dyDescent="0.25">
      <c r="A1478" s="120"/>
      <c r="B1478" s="67" t="s">
        <v>12944</v>
      </c>
      <c r="C1478" s="76">
        <v>44287</v>
      </c>
      <c r="D1478" s="120"/>
      <c r="E1478" s="67" t="s">
        <v>3075</v>
      </c>
      <c r="F1478" s="66" t="s">
        <v>4623</v>
      </c>
      <c r="G1478" s="45"/>
      <c r="H1478" s="45"/>
      <c r="I1478" s="45"/>
      <c r="J1478" s="45"/>
    </row>
    <row r="1479" spans="1:10" ht="14.1" customHeight="1" thickBot="1" x14ac:dyDescent="0.25">
      <c r="A1479" s="120"/>
      <c r="B1479" s="67" t="s">
        <v>1787</v>
      </c>
      <c r="C1479" s="100">
        <f>IF(C1478="","",IF(AND(MONTH(C1478)&gt;=1,MONTH(C1478)&lt;=3),1,IF(AND(MONTH(C1478)&gt;=4,MONTH(C1478)&lt;=6),2,IF(AND(MONTH(C1478)&gt;=7,MONTH(C1478)&lt;=9),3,4))))</f>
        <v>2</v>
      </c>
      <c r="D1479" s="120"/>
      <c r="E1479" s="67" t="s">
        <v>13194</v>
      </c>
      <c r="F1479" s="66" t="s">
        <v>4623</v>
      </c>
      <c r="G1479" s="45"/>
      <c r="H1479" s="45"/>
      <c r="I1479" s="45"/>
      <c r="J1479" s="45"/>
    </row>
    <row r="1480" spans="1:10" ht="14.1" customHeight="1" thickBot="1" x14ac:dyDescent="0.25">
      <c r="A1480" s="45"/>
      <c r="B1480" s="45"/>
      <c r="C1480" s="45"/>
      <c r="D1480" s="45"/>
      <c r="E1480" s="45"/>
      <c r="F1480" s="45"/>
      <c r="G1480" s="45"/>
      <c r="H1480" s="45"/>
      <c r="I1480" s="45"/>
      <c r="J1480" s="45"/>
    </row>
    <row r="1481" spans="1:10" ht="14.1" customHeight="1" thickBot="1" x14ac:dyDescent="0.25">
      <c r="A1481" s="72" t="s">
        <v>15736</v>
      </c>
      <c r="B1481" s="72" t="s">
        <v>16147</v>
      </c>
      <c r="C1481" s="72" t="s">
        <v>15642</v>
      </c>
      <c r="D1481" s="72" t="s">
        <v>15252</v>
      </c>
      <c r="E1481" s="72" t="s">
        <v>6935</v>
      </c>
      <c r="F1481" s="72" t="s">
        <v>15281</v>
      </c>
      <c r="G1481" s="45"/>
      <c r="H1481" s="45"/>
      <c r="I1481" s="45"/>
      <c r="J1481" s="45"/>
    </row>
    <row r="1482" spans="1:10" ht="13.5" customHeight="1" thickBot="1" x14ac:dyDescent="0.25">
      <c r="A1482" s="66">
        <v>12141904</v>
      </c>
      <c r="B1482" s="69" t="str">
        <f ca="1">IFERROR(INDEX(UNSPSCDes,MATCH(INDIRECT(ADDRESS(ROW(),COLUMN()-1,4)),UNSPSCCode,0)),"")</f>
        <v>Oxígeno o</v>
      </c>
      <c r="C1482" s="81" t="s">
        <v>1450</v>
      </c>
      <c r="D1482" s="81">
        <v>1</v>
      </c>
      <c r="E1482" s="71">
        <v>350</v>
      </c>
      <c r="F1482" s="70">
        <f ca="1">INDIRECT(ADDRESS(ROW(),COLUMN()-2,4))*INDIRECT(ADDRESS(ROW(),COLUMN()-1,4))</f>
        <v>350</v>
      </c>
      <c r="G1482" s="45"/>
      <c r="H1482" s="45"/>
      <c r="I1482" s="45"/>
      <c r="J1482" s="45"/>
    </row>
    <row r="1483" spans="1:10" ht="14.1" customHeight="1" x14ac:dyDescent="0.2">
      <c r="A1483" s="45"/>
      <c r="B1483" s="45"/>
      <c r="C1483" s="45"/>
      <c r="D1483" s="45"/>
      <c r="E1483" s="73" t="s">
        <v>12552</v>
      </c>
      <c r="F1483" s="74">
        <f ca="1">SUM(Table361[MONTO TOTAL ESTIMADO])</f>
        <v>350</v>
      </c>
      <c r="G1483" s="45"/>
      <c r="H1483" s="45" t="str">
        <f>C1475</f>
        <v>Servicios</v>
      </c>
      <c r="I1483" s="45" t="str">
        <f>E1475</f>
        <v>Sí</v>
      </c>
      <c r="J1483" s="45" t="str">
        <f>D1475</f>
        <v>Compras por debajo del Umbral</v>
      </c>
    </row>
    <row r="1484" spans="1:10" ht="14.1" customHeight="1" thickBot="1" x14ac:dyDescent="0.3"/>
    <row r="1485" spans="1:10" ht="33.75" customHeight="1" thickBot="1" x14ac:dyDescent="0.25">
      <c r="A1485" s="64" t="s">
        <v>16383</v>
      </c>
      <c r="B1485" s="64" t="s">
        <v>161</v>
      </c>
      <c r="C1485" s="64" t="s">
        <v>11726</v>
      </c>
      <c r="D1485" s="64" t="s">
        <v>14380</v>
      </c>
      <c r="E1485" s="64" t="s">
        <v>10964</v>
      </c>
      <c r="F1485" s="64" t="s">
        <v>11097</v>
      </c>
      <c r="G1485" s="45"/>
      <c r="H1485" s="45"/>
      <c r="I1485" s="45"/>
      <c r="J1485" s="45"/>
    </row>
    <row r="1486" spans="1:10" ht="13.5" customHeight="1" thickBot="1" x14ac:dyDescent="0.25">
      <c r="A1486" s="66" t="s">
        <v>18877</v>
      </c>
      <c r="B1486" s="91" t="s">
        <v>18878</v>
      </c>
      <c r="C1486" s="66" t="s">
        <v>6801</v>
      </c>
      <c r="D1486" s="66" t="s">
        <v>17483</v>
      </c>
      <c r="E1486" s="66" t="s">
        <v>8857</v>
      </c>
      <c r="F1486" s="66"/>
      <c r="G1486" s="45"/>
      <c r="H1486" s="45"/>
      <c r="I1486" s="45"/>
      <c r="J1486" s="45"/>
    </row>
    <row r="1487" spans="1:10" ht="14.1" customHeight="1" thickBot="1" x14ac:dyDescent="0.25">
      <c r="A1487" s="119" t="s">
        <v>14830</v>
      </c>
      <c r="B1487" s="67" t="s">
        <v>8531</v>
      </c>
      <c r="C1487" s="76">
        <v>44201</v>
      </c>
      <c r="D1487" s="119" t="s">
        <v>9388</v>
      </c>
      <c r="E1487" s="67" t="s">
        <v>13095</v>
      </c>
      <c r="F1487" s="66" t="s">
        <v>3082</v>
      </c>
      <c r="G1487" s="45"/>
      <c r="H1487" s="45"/>
      <c r="I1487" s="45"/>
      <c r="J1487" s="45"/>
    </row>
    <row r="1488" spans="1:10" ht="14.1" customHeight="1" thickBot="1" x14ac:dyDescent="0.25">
      <c r="A1488" s="120"/>
      <c r="B1488" s="67" t="s">
        <v>1787</v>
      </c>
      <c r="C1488" s="100">
        <f>IF(C1487="","",IF(AND(MONTH(C1487)&gt;=1,MONTH(C1487)&lt;=3),1,IF(AND(MONTH(C1487)&gt;=4,MONTH(C1487)&lt;=6),2,IF(AND(MONTH(C1487)&gt;=7,MONTH(C1487)&lt;=9),3,4))))</f>
        <v>1</v>
      </c>
      <c r="D1488" s="120"/>
      <c r="E1488" s="67" t="s">
        <v>2419</v>
      </c>
      <c r="F1488" s="66" t="s">
        <v>14451</v>
      </c>
      <c r="G1488" s="45"/>
      <c r="H1488" s="45"/>
      <c r="I1488" s="45"/>
      <c r="J1488" s="45"/>
    </row>
    <row r="1489" spans="1:10" ht="14.1" customHeight="1" thickBot="1" x14ac:dyDescent="0.25">
      <c r="A1489" s="120"/>
      <c r="B1489" s="67" t="s">
        <v>12944</v>
      </c>
      <c r="C1489" s="76">
        <v>44286</v>
      </c>
      <c r="D1489" s="120"/>
      <c r="E1489" s="67" t="s">
        <v>3075</v>
      </c>
      <c r="F1489" s="66" t="s">
        <v>4623</v>
      </c>
      <c r="G1489" s="45"/>
      <c r="H1489" s="45"/>
      <c r="I1489" s="45"/>
      <c r="J1489" s="45"/>
    </row>
    <row r="1490" spans="1:10" ht="14.1" customHeight="1" thickBot="1" x14ac:dyDescent="0.25">
      <c r="A1490" s="120"/>
      <c r="B1490" s="67" t="s">
        <v>1787</v>
      </c>
      <c r="C1490" s="100">
        <f>IF(C1489="","",IF(AND(MONTH(C1489)&gt;=1,MONTH(C1489)&lt;=3),1,IF(AND(MONTH(C1489)&gt;=4,MONTH(C1489)&lt;=6),2,IF(AND(MONTH(C1489)&gt;=7,MONTH(C1489)&lt;=9),3,4))))</f>
        <v>1</v>
      </c>
      <c r="D1490" s="120"/>
      <c r="E1490" s="67" t="s">
        <v>13194</v>
      </c>
      <c r="F1490" s="66" t="s">
        <v>4623</v>
      </c>
      <c r="G1490" s="45"/>
      <c r="H1490" s="45"/>
      <c r="I1490" s="45"/>
      <c r="J1490" s="45"/>
    </row>
    <row r="1491" spans="1:10" ht="14.1" customHeight="1" thickBot="1" x14ac:dyDescent="0.25">
      <c r="A1491" s="45"/>
      <c r="B1491" s="45"/>
      <c r="C1491" s="45"/>
      <c r="D1491" s="45"/>
      <c r="E1491" s="45"/>
      <c r="F1491" s="45"/>
      <c r="G1491" s="45"/>
      <c r="H1491" s="45"/>
      <c r="I1491" s="45"/>
      <c r="J1491" s="45"/>
    </row>
    <row r="1492" spans="1:10" ht="14.1" customHeight="1" thickBot="1" x14ac:dyDescent="0.25">
      <c r="A1492" s="72" t="s">
        <v>15736</v>
      </c>
      <c r="B1492" s="72" t="s">
        <v>16147</v>
      </c>
      <c r="C1492" s="72" t="s">
        <v>15642</v>
      </c>
      <c r="D1492" s="72" t="s">
        <v>15252</v>
      </c>
      <c r="E1492" s="72" t="s">
        <v>6935</v>
      </c>
      <c r="F1492" s="72" t="s">
        <v>15281</v>
      </c>
      <c r="G1492" s="45"/>
      <c r="H1492" s="45"/>
      <c r="I1492" s="45"/>
      <c r="J1492" s="45"/>
    </row>
    <row r="1493" spans="1:10" ht="13.5" customHeight="1" x14ac:dyDescent="0.2">
      <c r="A1493" s="92">
        <v>78180101</v>
      </c>
      <c r="B1493" s="69" t="str">
        <f ca="1">IFERROR(INDEX(UNSPSCDes,MATCH(INDIRECT(ADDRESS(ROW(),COLUMN()-1,4)),UNSPSCCode,0)),"")</f>
        <v>Servicios de reparar o pintar la carrocería de vehículos</v>
      </c>
      <c r="C1493" s="81" t="s">
        <v>1450</v>
      </c>
      <c r="D1493" s="81">
        <v>1</v>
      </c>
      <c r="E1493" s="71">
        <v>37500</v>
      </c>
      <c r="F1493" s="70">
        <f ca="1">INDIRECT(ADDRESS(ROW(),COLUMN()-2,4))*INDIRECT(ADDRESS(ROW(),COLUMN()-1,4))</f>
        <v>37500</v>
      </c>
      <c r="G1493" s="45"/>
      <c r="H1493" s="45"/>
      <c r="I1493" s="45"/>
      <c r="J1493" s="45"/>
    </row>
    <row r="1494" spans="1:10" ht="13.5" customHeight="1" x14ac:dyDescent="0.2">
      <c r="A1494" s="92">
        <v>78180102</v>
      </c>
      <c r="B1494" s="69" t="str">
        <f ca="1">IFERROR(INDEX(UNSPSCDes,MATCH(INDIRECT(ADDRESS(ROW(),COLUMN()-1,4)),UNSPSCCode,0)),"")</f>
        <v>Reparación de Transmisión</v>
      </c>
      <c r="C1494" s="112" t="s">
        <v>1450</v>
      </c>
      <c r="D1494" s="112">
        <v>1</v>
      </c>
      <c r="E1494" s="113">
        <v>37500</v>
      </c>
      <c r="F1494" s="70">
        <f ca="1">INDIRECT(ADDRESS(ROW(),COLUMN()-2,4))*INDIRECT(ADDRESS(ROW(),COLUMN()-1,4))</f>
        <v>37500</v>
      </c>
      <c r="G1494" s="45"/>
      <c r="H1494" s="45"/>
      <c r="I1494" s="45"/>
      <c r="J1494" s="45"/>
    </row>
    <row r="1495" spans="1:10" ht="27" customHeight="1" x14ac:dyDescent="0.2">
      <c r="A1495" s="92">
        <v>78180103</v>
      </c>
      <c r="B1495" s="69" t="str">
        <f ca="1">IFERROR(INDEX(UNSPSCDes,MATCH(INDIRECT(ADDRESS(ROW(),COLUMN()-1,4)),UNSPSCCode,0)),"")</f>
        <v>Servicios de cambio de fluidos de aceite o de la transmisión</v>
      </c>
      <c r="C1495" s="112" t="s">
        <v>1450</v>
      </c>
      <c r="D1495" s="112">
        <v>1</v>
      </c>
      <c r="E1495" s="113">
        <v>37500</v>
      </c>
      <c r="F1495" s="70">
        <f ca="1">INDIRECT(ADDRESS(ROW(),COLUMN()-2,4))*INDIRECT(ADDRESS(ROW(),COLUMN()-1,4))</f>
        <v>37500</v>
      </c>
      <c r="G1495" s="45"/>
      <c r="H1495" s="45"/>
      <c r="I1495" s="45"/>
      <c r="J1495" s="45"/>
    </row>
    <row r="1496" spans="1:10" ht="13.5" customHeight="1" x14ac:dyDescent="0.2">
      <c r="A1496" s="92">
        <v>78180104</v>
      </c>
      <c r="B1496" s="69" t="str">
        <f ca="1">IFERROR(INDEX(UNSPSCDes,MATCH(INDIRECT(ADDRESS(ROW(),COLUMN()-1,4)),UNSPSCCode,0)),"")</f>
        <v>Reparación del tren de aterrizaje</v>
      </c>
      <c r="C1496" s="112" t="s">
        <v>1450</v>
      </c>
      <c r="D1496" s="112">
        <v>1</v>
      </c>
      <c r="E1496" s="113">
        <v>37500</v>
      </c>
      <c r="F1496" s="70">
        <f ca="1">INDIRECT(ADDRESS(ROW(),COLUMN()-2,4))*INDIRECT(ADDRESS(ROW(),COLUMN()-1,4))</f>
        <v>37500</v>
      </c>
      <c r="G1496" s="45"/>
      <c r="H1496" s="45"/>
      <c r="I1496" s="45"/>
      <c r="J1496" s="45"/>
    </row>
    <row r="1497" spans="1:10" ht="14.1" customHeight="1" x14ac:dyDescent="0.2">
      <c r="A1497" s="45"/>
      <c r="B1497" s="45"/>
      <c r="C1497" s="45"/>
      <c r="D1497" s="45"/>
      <c r="E1497" s="73" t="s">
        <v>12552</v>
      </c>
      <c r="F1497" s="74">
        <f ca="1">SUM(Table363[MONTO TOTAL ESTIMADO])</f>
        <v>150000</v>
      </c>
      <c r="G1497" s="45"/>
      <c r="H1497" s="45" t="str">
        <f>C1486</f>
        <v>Servicios</v>
      </c>
      <c r="I1497" s="45" t="str">
        <f>E1486</f>
        <v>Sí</v>
      </c>
      <c r="J1497" s="45" t="str">
        <f>D1486</f>
        <v>Compras Menores</v>
      </c>
    </row>
    <row r="1498" spans="1:10" ht="14.1" customHeight="1" thickBot="1" x14ac:dyDescent="0.3"/>
    <row r="1499" spans="1:10" ht="33.75" customHeight="1" thickBot="1" x14ac:dyDescent="0.25">
      <c r="A1499" s="64" t="s">
        <v>16383</v>
      </c>
      <c r="B1499" s="64" t="s">
        <v>161</v>
      </c>
      <c r="C1499" s="64" t="s">
        <v>11726</v>
      </c>
      <c r="D1499" s="64" t="s">
        <v>14380</v>
      </c>
      <c r="E1499" s="64" t="s">
        <v>10964</v>
      </c>
      <c r="F1499" s="64" t="s">
        <v>11097</v>
      </c>
      <c r="G1499" s="45"/>
      <c r="H1499" s="45"/>
      <c r="I1499" s="45"/>
      <c r="J1499" s="45"/>
    </row>
    <row r="1500" spans="1:10" ht="13.5" customHeight="1" thickBot="1" x14ac:dyDescent="0.25">
      <c r="A1500" s="66" t="s">
        <v>18877</v>
      </c>
      <c r="B1500" s="91" t="s">
        <v>18878</v>
      </c>
      <c r="C1500" s="66" t="s">
        <v>6801</v>
      </c>
      <c r="D1500" s="66" t="s">
        <v>17483</v>
      </c>
      <c r="E1500" s="66" t="s">
        <v>8857</v>
      </c>
      <c r="F1500" s="66"/>
      <c r="G1500" s="45"/>
      <c r="H1500" s="45"/>
      <c r="I1500" s="45"/>
      <c r="J1500" s="45"/>
    </row>
    <row r="1501" spans="1:10" ht="14.1" customHeight="1" thickBot="1" x14ac:dyDescent="0.25">
      <c r="A1501" s="119" t="s">
        <v>14830</v>
      </c>
      <c r="B1501" s="67" t="s">
        <v>8531</v>
      </c>
      <c r="C1501" s="76">
        <v>44287</v>
      </c>
      <c r="D1501" s="119" t="s">
        <v>9388</v>
      </c>
      <c r="E1501" s="67" t="s">
        <v>13095</v>
      </c>
      <c r="F1501" s="66" t="s">
        <v>3082</v>
      </c>
      <c r="G1501" s="45"/>
      <c r="H1501" s="45"/>
      <c r="I1501" s="45"/>
      <c r="J1501" s="45"/>
    </row>
    <row r="1502" spans="1:10" ht="14.1" customHeight="1" thickBot="1" x14ac:dyDescent="0.25">
      <c r="A1502" s="120"/>
      <c r="B1502" s="67" t="s">
        <v>1787</v>
      </c>
      <c r="C1502" s="100">
        <f>IF(C1501="","",IF(AND(MONTH(C1501)&gt;=1,MONTH(C1501)&lt;=3),1,IF(AND(MONTH(C1501)&gt;=4,MONTH(C1501)&lt;=6),2,IF(AND(MONTH(C1501)&gt;=7,MONTH(C1501)&lt;=9),3,4))))</f>
        <v>2</v>
      </c>
      <c r="D1502" s="120"/>
      <c r="E1502" s="67" t="s">
        <v>2419</v>
      </c>
      <c r="F1502" s="66" t="s">
        <v>14451</v>
      </c>
      <c r="G1502" s="45"/>
      <c r="H1502" s="45"/>
      <c r="I1502" s="45"/>
      <c r="J1502" s="45"/>
    </row>
    <row r="1503" spans="1:10" ht="14.1" customHeight="1" thickBot="1" x14ac:dyDescent="0.25">
      <c r="A1503" s="120"/>
      <c r="B1503" s="67" t="s">
        <v>12944</v>
      </c>
      <c r="C1503" s="76">
        <v>44377</v>
      </c>
      <c r="D1503" s="120"/>
      <c r="E1503" s="67" t="s">
        <v>3075</v>
      </c>
      <c r="F1503" s="66" t="s">
        <v>4623</v>
      </c>
      <c r="G1503" s="45"/>
      <c r="H1503" s="45"/>
      <c r="I1503" s="45"/>
      <c r="J1503" s="45"/>
    </row>
    <row r="1504" spans="1:10" ht="14.1" customHeight="1" thickBot="1" x14ac:dyDescent="0.25">
      <c r="A1504" s="120"/>
      <c r="B1504" s="67" t="s">
        <v>1787</v>
      </c>
      <c r="C1504" s="100">
        <f>IF(C1503="","",IF(AND(MONTH(C1503)&gt;=1,MONTH(C1503)&lt;=3),1,IF(AND(MONTH(C1503)&gt;=4,MONTH(C1503)&lt;=6),2,IF(AND(MONTH(C1503)&gt;=7,MONTH(C1503)&lt;=9),3,4))))</f>
        <v>2</v>
      </c>
      <c r="D1504" s="120"/>
      <c r="E1504" s="67" t="s">
        <v>13194</v>
      </c>
      <c r="F1504" s="66" t="s">
        <v>4623</v>
      </c>
      <c r="G1504" s="45"/>
      <c r="H1504" s="45"/>
      <c r="I1504" s="45"/>
      <c r="J1504" s="45"/>
    </row>
    <row r="1505" spans="1:10" ht="14.1" customHeight="1" thickBot="1" x14ac:dyDescent="0.25">
      <c r="A1505" s="45"/>
      <c r="B1505" s="45"/>
      <c r="C1505" s="45"/>
      <c r="D1505" s="45"/>
      <c r="E1505" s="45"/>
      <c r="F1505" s="45"/>
      <c r="G1505" s="45"/>
      <c r="H1505" s="45"/>
      <c r="I1505" s="45"/>
      <c r="J1505" s="45"/>
    </row>
    <row r="1506" spans="1:10" ht="14.1" customHeight="1" thickBot="1" x14ac:dyDescent="0.25">
      <c r="A1506" s="72" t="s">
        <v>15736</v>
      </c>
      <c r="B1506" s="72" t="s">
        <v>16147</v>
      </c>
      <c r="C1506" s="72" t="s">
        <v>15642</v>
      </c>
      <c r="D1506" s="72" t="s">
        <v>15252</v>
      </c>
      <c r="E1506" s="72" t="s">
        <v>6935</v>
      </c>
      <c r="F1506" s="72" t="s">
        <v>15281</v>
      </c>
      <c r="G1506" s="45"/>
      <c r="H1506" s="45"/>
      <c r="I1506" s="45"/>
      <c r="J1506" s="45"/>
    </row>
    <row r="1507" spans="1:10" ht="13.5" customHeight="1" x14ac:dyDescent="0.2">
      <c r="A1507" s="92">
        <v>78180101</v>
      </c>
      <c r="B1507" s="69" t="str">
        <f ca="1">IFERROR(INDEX(UNSPSCDes,MATCH(INDIRECT(ADDRESS(ROW(),COLUMN()-1,4)),UNSPSCCode,0)),"")</f>
        <v>Servicios de reparar o pintar la carrocería de vehículos</v>
      </c>
      <c r="C1507" s="81" t="s">
        <v>1450</v>
      </c>
      <c r="D1507" s="81">
        <v>1</v>
      </c>
      <c r="E1507" s="113">
        <v>37500</v>
      </c>
      <c r="F1507" s="70">
        <f ca="1">INDIRECT(ADDRESS(ROW(),COLUMN()-2,4))*INDIRECT(ADDRESS(ROW(),COLUMN()-1,4))</f>
        <v>37500</v>
      </c>
      <c r="G1507" s="45"/>
      <c r="H1507" s="45"/>
      <c r="I1507" s="45"/>
      <c r="J1507" s="45"/>
    </row>
    <row r="1508" spans="1:10" ht="13.5" customHeight="1" x14ac:dyDescent="0.2">
      <c r="A1508" s="92">
        <v>78180102</v>
      </c>
      <c r="B1508" s="69" t="str">
        <f ca="1">IFERROR(INDEX(UNSPSCDes,MATCH(INDIRECT(ADDRESS(ROW(),COLUMN()-1,4)),UNSPSCCode,0)),"")</f>
        <v>Reparación de Transmisión</v>
      </c>
      <c r="C1508" s="112" t="s">
        <v>1450</v>
      </c>
      <c r="D1508" s="112">
        <v>1</v>
      </c>
      <c r="E1508" s="113">
        <v>37500</v>
      </c>
      <c r="F1508" s="70">
        <f ca="1">INDIRECT(ADDRESS(ROW(),COLUMN()-2,4))*INDIRECT(ADDRESS(ROW(),COLUMN()-1,4))</f>
        <v>37500</v>
      </c>
      <c r="G1508" s="45"/>
      <c r="H1508" s="45"/>
      <c r="I1508" s="45"/>
      <c r="J1508" s="45"/>
    </row>
    <row r="1509" spans="1:10" ht="13.5" customHeight="1" x14ac:dyDescent="0.2">
      <c r="A1509" s="92">
        <v>78180103</v>
      </c>
      <c r="B1509" s="69" t="str">
        <f ca="1">IFERROR(INDEX(UNSPSCDes,MATCH(INDIRECT(ADDRESS(ROW(),COLUMN()-1,4)),UNSPSCCode,0)),"")</f>
        <v>Servicios de cambio de fluidos de aceite o de la transmisión</v>
      </c>
      <c r="C1509" s="112" t="s">
        <v>1450</v>
      </c>
      <c r="D1509" s="112">
        <v>1</v>
      </c>
      <c r="E1509" s="113">
        <v>37500</v>
      </c>
      <c r="F1509" s="70">
        <f ca="1">INDIRECT(ADDRESS(ROW(),COLUMN()-2,4))*INDIRECT(ADDRESS(ROW(),COLUMN()-1,4))</f>
        <v>37500</v>
      </c>
      <c r="G1509" s="45"/>
      <c r="H1509" s="45"/>
      <c r="I1509" s="45"/>
      <c r="J1509" s="45"/>
    </row>
    <row r="1510" spans="1:10" ht="13.5" customHeight="1" x14ac:dyDescent="0.2">
      <c r="A1510" s="92">
        <v>78180104</v>
      </c>
      <c r="B1510" s="69" t="str">
        <f ca="1">IFERROR(INDEX(UNSPSCDes,MATCH(INDIRECT(ADDRESS(ROW(),COLUMN()-1,4)),UNSPSCCode,0)),"")</f>
        <v>Reparación del tren de aterrizaje</v>
      </c>
      <c r="C1510" s="112" t="s">
        <v>1450</v>
      </c>
      <c r="D1510" s="112">
        <v>1</v>
      </c>
      <c r="E1510" s="113">
        <v>37500</v>
      </c>
      <c r="F1510" s="70">
        <f ca="1">INDIRECT(ADDRESS(ROW(),COLUMN()-2,4))*INDIRECT(ADDRESS(ROW(),COLUMN()-1,4))</f>
        <v>37500</v>
      </c>
      <c r="G1510" s="45"/>
      <c r="H1510" s="45"/>
      <c r="I1510" s="45"/>
      <c r="J1510" s="45"/>
    </row>
    <row r="1511" spans="1:10" ht="13.5" customHeight="1" x14ac:dyDescent="0.2">
      <c r="A1511" s="45"/>
      <c r="B1511" s="45"/>
      <c r="C1511" s="45"/>
      <c r="D1511" s="45"/>
      <c r="E1511" s="73" t="s">
        <v>12552</v>
      </c>
      <c r="F1511" s="74">
        <f ca="1">SUM(Table364[MONTO TOTAL ESTIMADO])</f>
        <v>150000</v>
      </c>
      <c r="G1511" s="45"/>
      <c r="H1511" s="45" t="str">
        <f>C1500</f>
        <v>Servicios</v>
      </c>
      <c r="I1511" s="45" t="str">
        <f>E1500</f>
        <v>Sí</v>
      </c>
      <c r="J1511" s="45" t="str">
        <f>D1500</f>
        <v>Compras Menores</v>
      </c>
    </row>
    <row r="1512" spans="1:10" ht="14.1" customHeight="1" thickBot="1" x14ac:dyDescent="0.3"/>
    <row r="1513" spans="1:10" ht="33.75" customHeight="1" thickBot="1" x14ac:dyDescent="0.25">
      <c r="A1513" s="64" t="s">
        <v>16383</v>
      </c>
      <c r="B1513" s="64" t="s">
        <v>161</v>
      </c>
      <c r="C1513" s="64" t="s">
        <v>11726</v>
      </c>
      <c r="D1513" s="64" t="s">
        <v>14380</v>
      </c>
      <c r="E1513" s="64" t="s">
        <v>10964</v>
      </c>
      <c r="F1513" s="64" t="s">
        <v>11097</v>
      </c>
      <c r="G1513" s="45"/>
      <c r="H1513" s="45"/>
      <c r="I1513" s="45"/>
      <c r="J1513" s="45"/>
    </row>
    <row r="1514" spans="1:10" ht="13.5" customHeight="1" thickBot="1" x14ac:dyDescent="0.25">
      <c r="A1514" s="66" t="s">
        <v>18877</v>
      </c>
      <c r="B1514" s="91" t="s">
        <v>18878</v>
      </c>
      <c r="C1514" s="66" t="s">
        <v>6801</v>
      </c>
      <c r="D1514" s="66" t="s">
        <v>17483</v>
      </c>
      <c r="E1514" s="66" t="s">
        <v>8857</v>
      </c>
      <c r="F1514" s="66"/>
      <c r="G1514" s="45"/>
      <c r="H1514" s="45"/>
      <c r="I1514" s="45"/>
      <c r="J1514" s="45"/>
    </row>
    <row r="1515" spans="1:10" ht="14.1" customHeight="1" thickBot="1" x14ac:dyDescent="0.25">
      <c r="A1515" s="119" t="s">
        <v>14830</v>
      </c>
      <c r="B1515" s="67" t="s">
        <v>8531</v>
      </c>
      <c r="C1515" s="76">
        <v>44378</v>
      </c>
      <c r="D1515" s="119" t="s">
        <v>9388</v>
      </c>
      <c r="E1515" s="67" t="s">
        <v>13095</v>
      </c>
      <c r="F1515" s="66" t="s">
        <v>3082</v>
      </c>
      <c r="G1515" s="45"/>
      <c r="H1515" s="45"/>
      <c r="I1515" s="45"/>
      <c r="J1515" s="45"/>
    </row>
    <row r="1516" spans="1:10" ht="14.1" customHeight="1" thickBot="1" x14ac:dyDescent="0.25">
      <c r="A1516" s="120"/>
      <c r="B1516" s="67" t="s">
        <v>1787</v>
      </c>
      <c r="C1516" s="100">
        <f>IF(C1515="","",IF(AND(MONTH(C1515)&gt;=1,MONTH(C1515)&lt;=3),1,IF(AND(MONTH(C1515)&gt;=4,MONTH(C1515)&lt;=6),2,IF(AND(MONTH(C1515)&gt;=7,MONTH(C1515)&lt;=9),3,4))))</f>
        <v>3</v>
      </c>
      <c r="D1516" s="120"/>
      <c r="E1516" s="67" t="s">
        <v>2419</v>
      </c>
      <c r="F1516" s="66" t="s">
        <v>14451</v>
      </c>
      <c r="G1516" s="45"/>
      <c r="H1516" s="45"/>
      <c r="I1516" s="45"/>
      <c r="J1516" s="45"/>
    </row>
    <row r="1517" spans="1:10" ht="14.1" customHeight="1" thickBot="1" x14ac:dyDescent="0.25">
      <c r="A1517" s="120"/>
      <c r="B1517" s="67" t="s">
        <v>12944</v>
      </c>
      <c r="C1517" s="76">
        <v>44469</v>
      </c>
      <c r="D1517" s="120"/>
      <c r="E1517" s="67" t="s">
        <v>3075</v>
      </c>
      <c r="F1517" s="66" t="s">
        <v>4623</v>
      </c>
      <c r="G1517" s="45"/>
      <c r="H1517" s="45"/>
      <c r="I1517" s="45"/>
      <c r="J1517" s="45"/>
    </row>
    <row r="1518" spans="1:10" ht="14.1" customHeight="1" thickBot="1" x14ac:dyDescent="0.25">
      <c r="A1518" s="120"/>
      <c r="B1518" s="67" t="s">
        <v>1787</v>
      </c>
      <c r="C1518" s="100">
        <f>IF(C1517="","",IF(AND(MONTH(C1517)&gt;=1,MONTH(C1517)&lt;=3),1,IF(AND(MONTH(C1517)&gt;=4,MONTH(C1517)&lt;=6),2,IF(AND(MONTH(C1517)&gt;=7,MONTH(C1517)&lt;=9),3,4))))</f>
        <v>3</v>
      </c>
      <c r="D1518" s="120"/>
      <c r="E1518" s="67" t="s">
        <v>13194</v>
      </c>
      <c r="F1518" s="66" t="s">
        <v>4623</v>
      </c>
      <c r="G1518" s="45"/>
      <c r="H1518" s="45"/>
      <c r="I1518" s="45"/>
      <c r="J1518" s="45"/>
    </row>
    <row r="1519" spans="1:10" ht="14.1" customHeight="1" thickBot="1" x14ac:dyDescent="0.25">
      <c r="A1519" s="45"/>
      <c r="B1519" s="45"/>
      <c r="C1519" s="45"/>
      <c r="D1519" s="45"/>
      <c r="E1519" s="45"/>
      <c r="F1519" s="45"/>
      <c r="G1519" s="45"/>
      <c r="H1519" s="45"/>
      <c r="I1519" s="45"/>
      <c r="J1519" s="45"/>
    </row>
    <row r="1520" spans="1:10" ht="14.1" customHeight="1" thickBot="1" x14ac:dyDescent="0.25">
      <c r="A1520" s="72" t="s">
        <v>15736</v>
      </c>
      <c r="B1520" s="72" t="s">
        <v>16147</v>
      </c>
      <c r="C1520" s="72" t="s">
        <v>15642</v>
      </c>
      <c r="D1520" s="72" t="s">
        <v>15252</v>
      </c>
      <c r="E1520" s="72" t="s">
        <v>6935</v>
      </c>
      <c r="F1520" s="72" t="s">
        <v>15281</v>
      </c>
      <c r="G1520" s="45"/>
      <c r="H1520" s="45"/>
      <c r="I1520" s="45"/>
      <c r="J1520" s="45"/>
    </row>
    <row r="1521" spans="1:10" ht="13.5" customHeight="1" x14ac:dyDescent="0.2">
      <c r="A1521" s="92">
        <v>78180101</v>
      </c>
      <c r="B1521" s="69" t="str">
        <f ca="1">IFERROR(INDEX(UNSPSCDes,MATCH(INDIRECT(ADDRESS(ROW(),COLUMN()-1,4)),UNSPSCCode,0)),"")</f>
        <v>Servicios de reparar o pintar la carrocería de vehículos</v>
      </c>
      <c r="C1521" s="81" t="s">
        <v>1450</v>
      </c>
      <c r="D1521" s="81">
        <v>1</v>
      </c>
      <c r="E1521" s="71">
        <v>37500</v>
      </c>
      <c r="F1521" s="70">
        <f ca="1">INDIRECT(ADDRESS(ROW(),COLUMN()-2,4))*INDIRECT(ADDRESS(ROW(),COLUMN()-1,4))</f>
        <v>37500</v>
      </c>
      <c r="G1521" s="45"/>
      <c r="H1521" s="45"/>
      <c r="I1521" s="45"/>
      <c r="J1521" s="45"/>
    </row>
    <row r="1522" spans="1:10" ht="13.5" customHeight="1" x14ac:dyDescent="0.2">
      <c r="A1522" s="92">
        <v>78180102</v>
      </c>
      <c r="B1522" s="69" t="str">
        <f ca="1">IFERROR(INDEX(UNSPSCDes,MATCH(INDIRECT(ADDRESS(ROW(),COLUMN()-1,4)),UNSPSCCode,0)),"")</f>
        <v>Reparación de Transmisión</v>
      </c>
      <c r="C1522" s="112" t="s">
        <v>1450</v>
      </c>
      <c r="D1522" s="112">
        <v>1</v>
      </c>
      <c r="E1522" s="113">
        <v>37500</v>
      </c>
      <c r="F1522" s="70">
        <f ca="1">INDIRECT(ADDRESS(ROW(),COLUMN()-2,4))*INDIRECT(ADDRESS(ROW(),COLUMN()-1,4))</f>
        <v>37500</v>
      </c>
      <c r="G1522" s="45"/>
      <c r="H1522" s="45"/>
      <c r="I1522" s="45"/>
      <c r="J1522" s="45"/>
    </row>
    <row r="1523" spans="1:10" ht="13.5" customHeight="1" x14ac:dyDescent="0.2">
      <c r="A1523" s="92">
        <v>78180103</v>
      </c>
      <c r="B1523" s="69" t="str">
        <f ca="1">IFERROR(INDEX(UNSPSCDes,MATCH(INDIRECT(ADDRESS(ROW(),COLUMN()-1,4)),UNSPSCCode,0)),"")</f>
        <v>Servicios de cambio de fluidos de aceite o de la transmisión</v>
      </c>
      <c r="C1523" s="112" t="s">
        <v>1450</v>
      </c>
      <c r="D1523" s="112">
        <v>1</v>
      </c>
      <c r="E1523" s="113">
        <v>37500</v>
      </c>
      <c r="F1523" s="70">
        <f ca="1">INDIRECT(ADDRESS(ROW(),COLUMN()-2,4))*INDIRECT(ADDRESS(ROW(),COLUMN()-1,4))</f>
        <v>37500</v>
      </c>
      <c r="G1523" s="45"/>
      <c r="H1523" s="45"/>
      <c r="I1523" s="45"/>
      <c r="J1523" s="45"/>
    </row>
    <row r="1524" spans="1:10" ht="13.5" customHeight="1" x14ac:dyDescent="0.2">
      <c r="A1524" s="92">
        <v>78180104</v>
      </c>
      <c r="B1524" s="69" t="str">
        <f ca="1">IFERROR(INDEX(UNSPSCDes,MATCH(INDIRECT(ADDRESS(ROW(),COLUMN()-1,4)),UNSPSCCode,0)),"")</f>
        <v>Reparación del tren de aterrizaje</v>
      </c>
      <c r="C1524" s="112" t="s">
        <v>1450</v>
      </c>
      <c r="D1524" s="112">
        <v>1</v>
      </c>
      <c r="E1524" s="113">
        <v>37500</v>
      </c>
      <c r="F1524" s="70">
        <f ca="1">INDIRECT(ADDRESS(ROW(),COLUMN()-2,4))*INDIRECT(ADDRESS(ROW(),COLUMN()-1,4))</f>
        <v>37500</v>
      </c>
      <c r="G1524" s="45"/>
      <c r="H1524" s="45"/>
      <c r="I1524" s="45"/>
      <c r="J1524" s="45"/>
    </row>
    <row r="1525" spans="1:10" ht="14.1" customHeight="1" x14ac:dyDescent="0.2">
      <c r="A1525" s="45"/>
      <c r="B1525" s="45"/>
      <c r="C1525" s="45"/>
      <c r="D1525" s="45"/>
      <c r="E1525" s="73" t="s">
        <v>12552</v>
      </c>
      <c r="F1525" s="74">
        <f ca="1">SUM(Table365[MONTO TOTAL ESTIMADO])</f>
        <v>150000</v>
      </c>
      <c r="G1525" s="45"/>
      <c r="H1525" s="45" t="str">
        <f>C1514</f>
        <v>Servicios</v>
      </c>
      <c r="I1525" s="45" t="str">
        <f>E1514</f>
        <v>Sí</v>
      </c>
      <c r="J1525" s="45" t="str">
        <f>D1514</f>
        <v>Compras Menores</v>
      </c>
    </row>
    <row r="1526" spans="1:10" ht="14.1" customHeight="1" thickBot="1" x14ac:dyDescent="0.3"/>
    <row r="1527" spans="1:10" ht="33.75" customHeight="1" thickBot="1" x14ac:dyDescent="0.25">
      <c r="A1527" s="64" t="s">
        <v>16383</v>
      </c>
      <c r="B1527" s="64" t="s">
        <v>161</v>
      </c>
      <c r="C1527" s="64" t="s">
        <v>11726</v>
      </c>
      <c r="D1527" s="64" t="s">
        <v>14380</v>
      </c>
      <c r="E1527" s="64" t="s">
        <v>10964</v>
      </c>
      <c r="F1527" s="64" t="s">
        <v>11097</v>
      </c>
      <c r="G1527" s="45"/>
      <c r="H1527" s="45"/>
      <c r="I1527" s="45"/>
      <c r="J1527" s="45"/>
    </row>
    <row r="1528" spans="1:10" ht="13.5" customHeight="1" thickBot="1" x14ac:dyDescent="0.25">
      <c r="A1528" s="66" t="s">
        <v>18895</v>
      </c>
      <c r="B1528" s="91" t="s">
        <v>18878</v>
      </c>
      <c r="C1528" s="66" t="s">
        <v>6801</v>
      </c>
      <c r="D1528" s="66" t="s">
        <v>17483</v>
      </c>
      <c r="E1528" s="66" t="s">
        <v>8857</v>
      </c>
      <c r="F1528" s="66"/>
      <c r="G1528" s="45"/>
      <c r="H1528" s="45"/>
      <c r="I1528" s="45"/>
      <c r="J1528" s="45"/>
    </row>
    <row r="1529" spans="1:10" ht="14.1" customHeight="1" thickBot="1" x14ac:dyDescent="0.25">
      <c r="A1529" s="119" t="s">
        <v>14830</v>
      </c>
      <c r="B1529" s="67" t="s">
        <v>8531</v>
      </c>
      <c r="C1529" s="76">
        <v>44470</v>
      </c>
      <c r="D1529" s="119" t="s">
        <v>9388</v>
      </c>
      <c r="E1529" s="67" t="s">
        <v>13095</v>
      </c>
      <c r="F1529" s="66" t="s">
        <v>3082</v>
      </c>
      <c r="G1529" s="45"/>
      <c r="H1529" s="45"/>
      <c r="I1529" s="45"/>
      <c r="J1529" s="45"/>
    </row>
    <row r="1530" spans="1:10" ht="14.1" customHeight="1" thickBot="1" x14ac:dyDescent="0.25">
      <c r="A1530" s="120"/>
      <c r="B1530" s="67" t="s">
        <v>1787</v>
      </c>
      <c r="C1530" s="100">
        <f>IF(C1529="","",IF(AND(MONTH(C1529)&gt;=1,MONTH(C1529)&lt;=3),1,IF(AND(MONTH(C1529)&gt;=4,MONTH(C1529)&lt;=6),2,IF(AND(MONTH(C1529)&gt;=7,MONTH(C1529)&lt;=9),3,4))))</f>
        <v>4</v>
      </c>
      <c r="D1530" s="120"/>
      <c r="E1530" s="67" t="s">
        <v>2419</v>
      </c>
      <c r="F1530" s="66" t="s">
        <v>14451</v>
      </c>
      <c r="G1530" s="45"/>
      <c r="H1530" s="45"/>
      <c r="I1530" s="45"/>
      <c r="J1530" s="45"/>
    </row>
    <row r="1531" spans="1:10" ht="14.1" customHeight="1" thickBot="1" x14ac:dyDescent="0.25">
      <c r="A1531" s="120"/>
      <c r="B1531" s="67" t="s">
        <v>12944</v>
      </c>
      <c r="C1531" s="76">
        <v>44561</v>
      </c>
      <c r="D1531" s="120"/>
      <c r="E1531" s="67" t="s">
        <v>3075</v>
      </c>
      <c r="F1531" s="66" t="s">
        <v>4623</v>
      </c>
      <c r="G1531" s="45"/>
      <c r="H1531" s="45"/>
      <c r="I1531" s="45"/>
      <c r="J1531" s="45"/>
    </row>
    <row r="1532" spans="1:10" ht="14.1" customHeight="1" thickBot="1" x14ac:dyDescent="0.25">
      <c r="A1532" s="120"/>
      <c r="B1532" s="67" t="s">
        <v>1787</v>
      </c>
      <c r="C1532" s="100">
        <f>IF(C1531="","",IF(AND(MONTH(C1531)&gt;=1,MONTH(C1531)&lt;=3),1,IF(AND(MONTH(C1531)&gt;=4,MONTH(C1531)&lt;=6),2,IF(AND(MONTH(C1531)&gt;=7,MONTH(C1531)&lt;=9),3,4))))</f>
        <v>4</v>
      </c>
      <c r="D1532" s="120"/>
      <c r="E1532" s="67" t="s">
        <v>13194</v>
      </c>
      <c r="F1532" s="66" t="s">
        <v>4623</v>
      </c>
      <c r="G1532" s="45"/>
      <c r="H1532" s="45"/>
      <c r="I1532" s="45"/>
      <c r="J1532" s="45"/>
    </row>
    <row r="1533" spans="1:10" ht="14.1" customHeight="1" thickBot="1" x14ac:dyDescent="0.25">
      <c r="A1533" s="45"/>
      <c r="B1533" s="45"/>
      <c r="C1533" s="45"/>
      <c r="D1533" s="45"/>
      <c r="E1533" s="45"/>
      <c r="F1533" s="45"/>
      <c r="G1533" s="45"/>
      <c r="H1533" s="45"/>
      <c r="I1533" s="45"/>
      <c r="J1533" s="45"/>
    </row>
    <row r="1534" spans="1:10" ht="14.1" customHeight="1" thickBot="1" x14ac:dyDescent="0.25">
      <c r="A1534" s="72" t="s">
        <v>15736</v>
      </c>
      <c r="B1534" s="72" t="s">
        <v>16147</v>
      </c>
      <c r="C1534" s="72" t="s">
        <v>15642</v>
      </c>
      <c r="D1534" s="72" t="s">
        <v>15252</v>
      </c>
      <c r="E1534" s="72" t="s">
        <v>6935</v>
      </c>
      <c r="F1534" s="72" t="s">
        <v>15281</v>
      </c>
      <c r="G1534" s="45"/>
      <c r="H1534" s="45"/>
      <c r="I1534" s="45"/>
      <c r="J1534" s="45"/>
    </row>
    <row r="1535" spans="1:10" ht="13.5" customHeight="1" x14ac:dyDescent="0.2">
      <c r="A1535" s="92">
        <v>78180101</v>
      </c>
      <c r="B1535" s="69" t="str">
        <f ca="1">IFERROR(INDEX(UNSPSCDes,MATCH(INDIRECT(ADDRESS(ROW(),COLUMN()-1,4)),UNSPSCCode,0)),"")</f>
        <v>Servicios de reparar o pintar la carrocería de vehículos</v>
      </c>
      <c r="C1535" s="81" t="s">
        <v>1450</v>
      </c>
      <c r="D1535" s="81">
        <v>1</v>
      </c>
      <c r="E1535" s="71">
        <v>37500</v>
      </c>
      <c r="F1535" s="70">
        <f ca="1">INDIRECT(ADDRESS(ROW(),COLUMN()-2,4))*INDIRECT(ADDRESS(ROW(),COLUMN()-1,4))</f>
        <v>37500</v>
      </c>
      <c r="G1535" s="45"/>
      <c r="H1535" s="45"/>
      <c r="I1535" s="45"/>
      <c r="J1535" s="45"/>
    </row>
    <row r="1536" spans="1:10" ht="13.5" customHeight="1" x14ac:dyDescent="0.2">
      <c r="A1536" s="92">
        <v>78180102</v>
      </c>
      <c r="B1536" s="69" t="str">
        <f ca="1">IFERROR(INDEX(UNSPSCDes,MATCH(INDIRECT(ADDRESS(ROW(),COLUMN()-1,4)),UNSPSCCode,0)),"")</f>
        <v>Reparación de Transmisión</v>
      </c>
      <c r="C1536" s="112" t="s">
        <v>1450</v>
      </c>
      <c r="D1536" s="112">
        <v>1</v>
      </c>
      <c r="E1536" s="113">
        <v>37500</v>
      </c>
      <c r="F1536" s="70">
        <f ca="1">INDIRECT(ADDRESS(ROW(),COLUMN()-2,4))*INDIRECT(ADDRESS(ROW(),COLUMN()-1,4))</f>
        <v>37500</v>
      </c>
      <c r="G1536" s="45"/>
      <c r="H1536" s="45"/>
      <c r="I1536" s="45"/>
      <c r="J1536" s="45"/>
    </row>
    <row r="1537" spans="1:10" ht="27" customHeight="1" x14ac:dyDescent="0.2">
      <c r="A1537" s="92">
        <v>78180103</v>
      </c>
      <c r="B1537" s="69" t="str">
        <f ca="1">IFERROR(INDEX(UNSPSCDes,MATCH(INDIRECT(ADDRESS(ROW(),COLUMN()-1,4)),UNSPSCCode,0)),"")</f>
        <v>Servicios de cambio de fluidos de aceite o de la transmisión</v>
      </c>
      <c r="C1537" s="112" t="s">
        <v>1450</v>
      </c>
      <c r="D1537" s="112">
        <v>1</v>
      </c>
      <c r="E1537" s="113">
        <v>37500</v>
      </c>
      <c r="F1537" s="70">
        <f ca="1">INDIRECT(ADDRESS(ROW(),COLUMN()-2,4))*INDIRECT(ADDRESS(ROW(),COLUMN()-1,4))</f>
        <v>37500</v>
      </c>
      <c r="G1537" s="45"/>
      <c r="H1537" s="45"/>
      <c r="I1537" s="45"/>
      <c r="J1537" s="45"/>
    </row>
    <row r="1538" spans="1:10" ht="13.5" customHeight="1" x14ac:dyDescent="0.2">
      <c r="A1538" s="92">
        <v>78180104</v>
      </c>
      <c r="B1538" s="69" t="str">
        <f ca="1">IFERROR(INDEX(UNSPSCDes,MATCH(INDIRECT(ADDRESS(ROW(),COLUMN()-1,4)),UNSPSCCode,0)),"")</f>
        <v>Reparación del tren de aterrizaje</v>
      </c>
      <c r="C1538" s="112" t="s">
        <v>1450</v>
      </c>
      <c r="D1538" s="112">
        <v>1</v>
      </c>
      <c r="E1538" s="113">
        <v>37500</v>
      </c>
      <c r="F1538" s="70">
        <f ca="1">INDIRECT(ADDRESS(ROW(),COLUMN()-2,4))*INDIRECT(ADDRESS(ROW(),COLUMN()-1,4))</f>
        <v>37500</v>
      </c>
      <c r="G1538" s="45"/>
      <c r="H1538" s="45"/>
      <c r="I1538" s="45"/>
      <c r="J1538" s="45"/>
    </row>
    <row r="1539" spans="1:10" ht="14.1" customHeight="1" x14ac:dyDescent="0.2">
      <c r="A1539" s="45"/>
      <c r="B1539" s="45"/>
      <c r="C1539" s="45"/>
      <c r="D1539" s="45"/>
      <c r="E1539" s="73" t="s">
        <v>12552</v>
      </c>
      <c r="F1539" s="74">
        <f ca="1">SUM(Table366[MONTO TOTAL ESTIMADO])</f>
        <v>150000</v>
      </c>
      <c r="G1539" s="45"/>
      <c r="H1539" s="45" t="str">
        <f>C1528</f>
        <v>Servicios</v>
      </c>
      <c r="I1539" s="45" t="str">
        <f>E1528</f>
        <v>Sí</v>
      </c>
      <c r="J1539" s="45" t="str">
        <f>D1528</f>
        <v>Compras Menores</v>
      </c>
    </row>
    <row r="1540" spans="1:10" ht="14.1" customHeight="1" thickBot="1" x14ac:dyDescent="0.3"/>
    <row r="1541" spans="1:10" ht="33.75" customHeight="1" thickBot="1" x14ac:dyDescent="0.25">
      <c r="A1541" s="64" t="s">
        <v>16383</v>
      </c>
      <c r="B1541" s="64" t="s">
        <v>161</v>
      </c>
      <c r="C1541" s="64" t="s">
        <v>11726</v>
      </c>
      <c r="D1541" s="64" t="s">
        <v>14380</v>
      </c>
      <c r="E1541" s="64" t="s">
        <v>10964</v>
      </c>
      <c r="F1541" s="64" t="s">
        <v>11097</v>
      </c>
      <c r="G1541" s="45"/>
      <c r="H1541" s="45"/>
      <c r="I1541" s="45"/>
      <c r="J1541" s="45"/>
    </row>
    <row r="1542" spans="1:10" ht="13.5" customHeight="1" thickBot="1" x14ac:dyDescent="0.25">
      <c r="A1542" s="66" t="s">
        <v>18879</v>
      </c>
      <c r="B1542" s="91" t="s">
        <v>18880</v>
      </c>
      <c r="C1542" s="66" t="s">
        <v>6801</v>
      </c>
      <c r="D1542" s="66" t="s">
        <v>10173</v>
      </c>
      <c r="E1542" s="66" t="s">
        <v>8857</v>
      </c>
      <c r="F1542" s="66"/>
      <c r="G1542" s="45"/>
      <c r="H1542" s="45"/>
      <c r="I1542" s="45"/>
      <c r="J1542" s="45"/>
    </row>
    <row r="1543" spans="1:10" ht="14.1" customHeight="1" thickBot="1" x14ac:dyDescent="0.25">
      <c r="A1543" s="119" t="s">
        <v>14830</v>
      </c>
      <c r="B1543" s="67" t="s">
        <v>8531</v>
      </c>
      <c r="C1543" s="76">
        <v>44201</v>
      </c>
      <c r="D1543" s="119" t="s">
        <v>9388</v>
      </c>
      <c r="E1543" s="67" t="s">
        <v>13095</v>
      </c>
      <c r="F1543" s="66" t="s">
        <v>3082</v>
      </c>
      <c r="G1543" s="45"/>
      <c r="H1543" s="45"/>
      <c r="I1543" s="45"/>
      <c r="J1543" s="45"/>
    </row>
    <row r="1544" spans="1:10" ht="14.1" customHeight="1" thickBot="1" x14ac:dyDescent="0.25">
      <c r="A1544" s="120"/>
      <c r="B1544" s="67" t="s">
        <v>1787</v>
      </c>
      <c r="C1544" s="100">
        <f>IF(C1543="","",IF(AND(MONTH(C1543)&gt;=1,MONTH(C1543)&lt;=3),1,IF(AND(MONTH(C1543)&gt;=4,MONTH(C1543)&lt;=6),2,IF(AND(MONTH(C1543)&gt;=7,MONTH(C1543)&lt;=9),3,4))))</f>
        <v>1</v>
      </c>
      <c r="D1544" s="120"/>
      <c r="E1544" s="67" t="s">
        <v>2419</v>
      </c>
      <c r="F1544" s="66" t="s">
        <v>14451</v>
      </c>
      <c r="G1544" s="45"/>
      <c r="H1544" s="45"/>
      <c r="I1544" s="45"/>
      <c r="J1544" s="45"/>
    </row>
    <row r="1545" spans="1:10" ht="14.1" customHeight="1" thickBot="1" x14ac:dyDescent="0.25">
      <c r="A1545" s="120"/>
      <c r="B1545" s="67" t="s">
        <v>12944</v>
      </c>
      <c r="C1545" s="76">
        <v>44377</v>
      </c>
      <c r="D1545" s="120"/>
      <c r="E1545" s="67" t="s">
        <v>3075</v>
      </c>
      <c r="F1545" s="66" t="s">
        <v>4623</v>
      </c>
      <c r="G1545" s="45"/>
      <c r="H1545" s="45"/>
      <c r="I1545" s="45"/>
      <c r="J1545" s="45"/>
    </row>
    <row r="1546" spans="1:10" ht="14.1" customHeight="1" thickBot="1" x14ac:dyDescent="0.25">
      <c r="A1546" s="120"/>
      <c r="B1546" s="67" t="s">
        <v>1787</v>
      </c>
      <c r="C1546" s="100">
        <f>IF(C1545="","",IF(AND(MONTH(C1545)&gt;=1,MONTH(C1545)&lt;=3),1,IF(AND(MONTH(C1545)&gt;=4,MONTH(C1545)&lt;=6),2,IF(AND(MONTH(C1545)&gt;=7,MONTH(C1545)&lt;=9),3,4))))</f>
        <v>2</v>
      </c>
      <c r="D1546" s="120"/>
      <c r="E1546" s="67" t="s">
        <v>13194</v>
      </c>
      <c r="F1546" s="66" t="s">
        <v>4623</v>
      </c>
      <c r="G1546" s="45"/>
      <c r="H1546" s="45"/>
      <c r="I1546" s="45"/>
      <c r="J1546" s="45"/>
    </row>
    <row r="1547" spans="1:10" ht="14.1" customHeight="1" thickBot="1" x14ac:dyDescent="0.25">
      <c r="A1547" s="45"/>
      <c r="B1547" s="45"/>
      <c r="C1547" s="45"/>
      <c r="D1547" s="45"/>
      <c r="E1547" s="45"/>
      <c r="F1547" s="45"/>
      <c r="G1547" s="45"/>
      <c r="H1547" s="45"/>
      <c r="I1547" s="45"/>
      <c r="J1547" s="45"/>
    </row>
    <row r="1548" spans="1:10" ht="14.1" customHeight="1" thickBot="1" x14ac:dyDescent="0.25">
      <c r="A1548" s="72" t="s">
        <v>15736</v>
      </c>
      <c r="B1548" s="72" t="s">
        <v>16147</v>
      </c>
      <c r="C1548" s="72" t="s">
        <v>15642</v>
      </c>
      <c r="D1548" s="72" t="s">
        <v>15252</v>
      </c>
      <c r="E1548" s="72" t="s">
        <v>6935</v>
      </c>
      <c r="F1548" s="72" t="s">
        <v>15281</v>
      </c>
      <c r="G1548" s="45"/>
      <c r="H1548" s="45"/>
      <c r="I1548" s="45"/>
      <c r="J1548" s="45"/>
    </row>
    <row r="1549" spans="1:10" ht="13.5" customHeight="1" x14ac:dyDescent="0.2">
      <c r="A1549" s="81">
        <v>30201706</v>
      </c>
      <c r="B1549" s="69" t="str">
        <f ca="1">IFERROR(INDEX(UNSPSCDes,MATCH(INDIRECT(ADDRESS(ROW(),COLUMN()-1,4)),UNSPSCCode,0)),"")</f>
        <v>Aseos portátiles</v>
      </c>
      <c r="C1549" s="81" t="s">
        <v>1450</v>
      </c>
      <c r="D1549" s="81">
        <v>1</v>
      </c>
      <c r="E1549" s="71">
        <v>88000</v>
      </c>
      <c r="F1549" s="70">
        <f ca="1">INDIRECT(ADDRESS(ROW(),COLUMN()-2,4))*INDIRECT(ADDRESS(ROW(),COLUMN()-1,4))</f>
        <v>88000</v>
      </c>
      <c r="G1549" s="45"/>
      <c r="H1549" s="45"/>
      <c r="I1549" s="45"/>
      <c r="J1549" s="45"/>
    </row>
    <row r="1550" spans="1:10" ht="14.1" customHeight="1" x14ac:dyDescent="0.2">
      <c r="A1550" s="45"/>
      <c r="B1550" s="45"/>
      <c r="C1550" s="45"/>
      <c r="D1550" s="45"/>
      <c r="E1550" s="73" t="s">
        <v>12552</v>
      </c>
      <c r="F1550" s="74">
        <f ca="1">SUM(Table367[MONTO TOTAL ESTIMADO])</f>
        <v>88000</v>
      </c>
      <c r="G1550" s="45"/>
      <c r="H1550" s="45" t="str">
        <f>C1542</f>
        <v>Servicios</v>
      </c>
      <c r="I1550" s="45" t="str">
        <f>E1542</f>
        <v>Sí</v>
      </c>
      <c r="J1550" s="45" t="str">
        <f>D1542</f>
        <v>Compras por debajo del Umbral</v>
      </c>
    </row>
    <row r="1551" spans="1:10" ht="14.1" customHeight="1" thickBot="1" x14ac:dyDescent="0.3"/>
    <row r="1552" spans="1:10" ht="33.75" customHeight="1" thickBot="1" x14ac:dyDescent="0.25">
      <c r="A1552" s="64" t="s">
        <v>16383</v>
      </c>
      <c r="B1552" s="64" t="s">
        <v>161</v>
      </c>
      <c r="C1552" s="64" t="s">
        <v>11726</v>
      </c>
      <c r="D1552" s="64" t="s">
        <v>14380</v>
      </c>
      <c r="E1552" s="64" t="s">
        <v>10964</v>
      </c>
      <c r="F1552" s="64" t="s">
        <v>11097</v>
      </c>
      <c r="G1552" s="45"/>
      <c r="H1552" s="45"/>
      <c r="I1552" s="45"/>
      <c r="J1552" s="45"/>
    </row>
    <row r="1553" spans="1:10" ht="13.5" customHeight="1" thickBot="1" x14ac:dyDescent="0.25">
      <c r="A1553" s="66" t="s">
        <v>18881</v>
      </c>
      <c r="B1553" s="91" t="s">
        <v>18882</v>
      </c>
      <c r="C1553" s="66" t="s">
        <v>6801</v>
      </c>
      <c r="D1553" s="66" t="s">
        <v>10173</v>
      </c>
      <c r="E1553" s="66" t="s">
        <v>8857</v>
      </c>
      <c r="F1553" s="66"/>
      <c r="G1553" s="45"/>
      <c r="H1553" s="45"/>
      <c r="I1553" s="45"/>
      <c r="J1553" s="45"/>
    </row>
    <row r="1554" spans="1:10" ht="14.1" customHeight="1" thickBot="1" x14ac:dyDescent="0.25">
      <c r="A1554" s="119" t="s">
        <v>14830</v>
      </c>
      <c r="B1554" s="67" t="s">
        <v>8531</v>
      </c>
      <c r="C1554" s="76">
        <v>44470</v>
      </c>
      <c r="D1554" s="119" t="s">
        <v>9388</v>
      </c>
      <c r="E1554" s="67" t="s">
        <v>13095</v>
      </c>
      <c r="F1554" s="66" t="s">
        <v>3082</v>
      </c>
      <c r="G1554" s="45"/>
      <c r="H1554" s="45"/>
      <c r="I1554" s="45"/>
      <c r="J1554" s="45"/>
    </row>
    <row r="1555" spans="1:10" ht="14.1" customHeight="1" thickBot="1" x14ac:dyDescent="0.25">
      <c r="A1555" s="120"/>
      <c r="B1555" s="67" t="s">
        <v>1787</v>
      </c>
      <c r="C1555" s="100">
        <f>IF(C1554="","",IF(AND(MONTH(C1554)&gt;=1,MONTH(C1554)&lt;=3),1,IF(AND(MONTH(C1554)&gt;=4,MONTH(C1554)&lt;=6),2,IF(AND(MONTH(C1554)&gt;=7,MONTH(C1554)&lt;=9),3,4))))</f>
        <v>4</v>
      </c>
      <c r="D1555" s="120"/>
      <c r="E1555" s="67" t="s">
        <v>2419</v>
      </c>
      <c r="F1555" s="66" t="s">
        <v>14451</v>
      </c>
      <c r="G1555" s="45"/>
      <c r="H1555" s="45"/>
      <c r="I1555" s="45"/>
      <c r="J1555" s="45"/>
    </row>
    <row r="1556" spans="1:10" ht="14.1" customHeight="1" thickBot="1" x14ac:dyDescent="0.25">
      <c r="A1556" s="120"/>
      <c r="B1556" s="67" t="s">
        <v>12944</v>
      </c>
      <c r="C1556" s="76">
        <v>44561</v>
      </c>
      <c r="D1556" s="120"/>
      <c r="E1556" s="67" t="s">
        <v>3075</v>
      </c>
      <c r="F1556" s="66" t="s">
        <v>4623</v>
      </c>
      <c r="G1556" s="45"/>
      <c r="H1556" s="45"/>
      <c r="I1556" s="45"/>
      <c r="J1556" s="45"/>
    </row>
    <row r="1557" spans="1:10" ht="14.1" customHeight="1" thickBot="1" x14ac:dyDescent="0.25">
      <c r="A1557" s="120"/>
      <c r="B1557" s="67" t="s">
        <v>1787</v>
      </c>
      <c r="C1557" s="100">
        <f>IF(C1556="","",IF(AND(MONTH(C1556)&gt;=1,MONTH(C1556)&lt;=3),1,IF(AND(MONTH(C1556)&gt;=4,MONTH(C1556)&lt;=6),2,IF(AND(MONTH(C1556)&gt;=7,MONTH(C1556)&lt;=9),3,4))))</f>
        <v>4</v>
      </c>
      <c r="D1557" s="120"/>
      <c r="E1557" s="67" t="s">
        <v>13194</v>
      </c>
      <c r="F1557" s="66" t="s">
        <v>4623</v>
      </c>
      <c r="G1557" s="45"/>
      <c r="H1557" s="45"/>
      <c r="I1557" s="45"/>
      <c r="J1557" s="45"/>
    </row>
    <row r="1558" spans="1:10" ht="14.1" customHeight="1" thickBot="1" x14ac:dyDescent="0.25">
      <c r="A1558" s="45"/>
      <c r="B1558" s="45"/>
      <c r="C1558" s="45"/>
      <c r="D1558" s="45"/>
      <c r="E1558" s="45"/>
      <c r="F1558" s="45"/>
      <c r="G1558" s="45"/>
      <c r="H1558" s="45"/>
      <c r="I1558" s="45"/>
      <c r="J1558" s="45"/>
    </row>
    <row r="1559" spans="1:10" ht="14.1" customHeight="1" thickBot="1" x14ac:dyDescent="0.25">
      <c r="A1559" s="72" t="s">
        <v>15736</v>
      </c>
      <c r="B1559" s="72" t="s">
        <v>16147</v>
      </c>
      <c r="C1559" s="72" t="s">
        <v>15642</v>
      </c>
      <c r="D1559" s="72" t="s">
        <v>15252</v>
      </c>
      <c r="E1559" s="72" t="s">
        <v>6935</v>
      </c>
      <c r="F1559" s="72" t="s">
        <v>15281</v>
      </c>
      <c r="G1559" s="45"/>
      <c r="H1559" s="45"/>
      <c r="I1559" s="45"/>
      <c r="J1559" s="45"/>
    </row>
    <row r="1560" spans="1:10" ht="13.5" customHeight="1" x14ac:dyDescent="0.2">
      <c r="A1560" s="81">
        <v>90111603</v>
      </c>
      <c r="B1560" s="69" t="str">
        <f ca="1">IFERROR(INDEX(UNSPSCDes,MATCH(INDIRECT(ADDRESS(ROW(),COLUMN()-1,4)),UNSPSCCode,0)),"")</f>
        <v>Salas de reuniones o banquetes</v>
      </c>
      <c r="C1560" s="81" t="s">
        <v>1450</v>
      </c>
      <c r="D1560" s="81">
        <v>1</v>
      </c>
      <c r="E1560" s="71">
        <v>88000</v>
      </c>
      <c r="F1560" s="70">
        <f ca="1">INDIRECT(ADDRESS(ROW(),COLUMN()-2,4))*INDIRECT(ADDRESS(ROW(),COLUMN()-1,4))</f>
        <v>88000</v>
      </c>
      <c r="G1560" s="45"/>
      <c r="H1560" s="45"/>
      <c r="I1560" s="45"/>
      <c r="J1560" s="45"/>
    </row>
    <row r="1561" spans="1:10" ht="14.1" customHeight="1" x14ac:dyDescent="0.2">
      <c r="A1561" s="45"/>
      <c r="B1561" s="45"/>
      <c r="C1561" s="45"/>
      <c r="D1561" s="45"/>
      <c r="E1561" s="73" t="s">
        <v>12552</v>
      </c>
      <c r="F1561" s="74">
        <f ca="1">SUM(Table368[MONTO TOTAL ESTIMADO])</f>
        <v>88000</v>
      </c>
      <c r="G1561" s="45"/>
      <c r="H1561" s="45" t="str">
        <f>C1553</f>
        <v>Servicios</v>
      </c>
      <c r="I1561" s="45" t="str">
        <f>E1553</f>
        <v>Sí</v>
      </c>
      <c r="J1561" s="45" t="str">
        <f>D1553</f>
        <v>Compras por debajo del Umbral</v>
      </c>
    </row>
    <row r="1562" spans="1:10" ht="14.1" customHeight="1" thickBot="1" x14ac:dyDescent="0.3"/>
    <row r="1563" spans="1:10" ht="33.75" customHeight="1" thickBot="1" x14ac:dyDescent="0.25">
      <c r="A1563" s="64" t="s">
        <v>16383</v>
      </c>
      <c r="B1563" s="64" t="s">
        <v>161</v>
      </c>
      <c r="C1563" s="64" t="s">
        <v>11726</v>
      </c>
      <c r="D1563" s="64" t="s">
        <v>14380</v>
      </c>
      <c r="E1563" s="64" t="s">
        <v>10964</v>
      </c>
      <c r="F1563" s="64" t="s">
        <v>11097</v>
      </c>
      <c r="G1563" s="45"/>
      <c r="H1563" s="45"/>
      <c r="I1563" s="45"/>
      <c r="J1563" s="45"/>
    </row>
    <row r="1564" spans="1:10" ht="13.5" customHeight="1" thickBot="1" x14ac:dyDescent="0.25">
      <c r="A1564" s="66" t="s">
        <v>18883</v>
      </c>
      <c r="B1564" s="91" t="s">
        <v>18884</v>
      </c>
      <c r="C1564" s="66" t="s">
        <v>17798</v>
      </c>
      <c r="D1564" s="66" t="s">
        <v>10173</v>
      </c>
      <c r="E1564" s="66" t="s">
        <v>8857</v>
      </c>
      <c r="F1564" s="66"/>
      <c r="G1564" s="45"/>
      <c r="H1564" s="45"/>
      <c r="I1564" s="45"/>
      <c r="J1564" s="45"/>
    </row>
    <row r="1565" spans="1:10" ht="14.1" customHeight="1" thickBot="1" x14ac:dyDescent="0.25">
      <c r="A1565" s="119" t="s">
        <v>14830</v>
      </c>
      <c r="B1565" s="67" t="s">
        <v>8531</v>
      </c>
      <c r="C1565" s="76">
        <v>44198</v>
      </c>
      <c r="D1565" s="119" t="s">
        <v>9388</v>
      </c>
      <c r="E1565" s="67" t="s">
        <v>13095</v>
      </c>
      <c r="F1565" s="66" t="s">
        <v>3082</v>
      </c>
      <c r="G1565" s="45"/>
      <c r="H1565" s="45"/>
      <c r="I1565" s="45"/>
      <c r="J1565" s="45"/>
    </row>
    <row r="1566" spans="1:10" ht="14.1" customHeight="1" thickBot="1" x14ac:dyDescent="0.25">
      <c r="A1566" s="120"/>
      <c r="B1566" s="67" t="s">
        <v>1787</v>
      </c>
      <c r="C1566" s="100">
        <f>IF(C1565="","",IF(AND(MONTH(C1565)&gt;=1,MONTH(C1565)&lt;=3),1,IF(AND(MONTH(C1565)&gt;=4,MONTH(C1565)&lt;=6),2,IF(AND(MONTH(C1565)&gt;=7,MONTH(C1565)&lt;=9),3,4))))</f>
        <v>1</v>
      </c>
      <c r="D1566" s="120"/>
      <c r="E1566" s="67" t="s">
        <v>2419</v>
      </c>
      <c r="F1566" s="66" t="s">
        <v>14451</v>
      </c>
      <c r="G1566" s="45"/>
      <c r="H1566" s="45"/>
      <c r="I1566" s="45"/>
      <c r="J1566" s="45"/>
    </row>
    <row r="1567" spans="1:10" ht="14.1" customHeight="1" thickBot="1" x14ac:dyDescent="0.25">
      <c r="A1567" s="120"/>
      <c r="B1567" s="67" t="s">
        <v>12944</v>
      </c>
      <c r="C1567" s="76">
        <v>44377</v>
      </c>
      <c r="D1567" s="120"/>
      <c r="E1567" s="67" t="s">
        <v>3075</v>
      </c>
      <c r="F1567" s="66" t="s">
        <v>4623</v>
      </c>
      <c r="G1567" s="45"/>
      <c r="H1567" s="45"/>
      <c r="I1567" s="45"/>
      <c r="J1567" s="45"/>
    </row>
    <row r="1568" spans="1:10" ht="14.1" customHeight="1" thickBot="1" x14ac:dyDescent="0.25">
      <c r="A1568" s="120"/>
      <c r="B1568" s="67" t="s">
        <v>1787</v>
      </c>
      <c r="C1568" s="100">
        <f>IF(C1567="","",IF(AND(MONTH(C1567)&gt;=1,MONTH(C1567)&lt;=3),1,IF(AND(MONTH(C1567)&gt;=4,MONTH(C1567)&lt;=6),2,IF(AND(MONTH(C1567)&gt;=7,MONTH(C1567)&lt;=9),3,4))))</f>
        <v>2</v>
      </c>
      <c r="D1568" s="120"/>
      <c r="E1568" s="67" t="s">
        <v>13194</v>
      </c>
      <c r="F1568" s="66" t="s">
        <v>4623</v>
      </c>
      <c r="G1568" s="45"/>
      <c r="H1568" s="45"/>
      <c r="I1568" s="45"/>
      <c r="J1568" s="45"/>
    </row>
    <row r="1569" spans="1:10" ht="14.1" customHeight="1" thickBot="1" x14ac:dyDescent="0.25">
      <c r="A1569" s="45"/>
      <c r="B1569" s="45"/>
      <c r="C1569" s="45"/>
      <c r="D1569" s="45"/>
      <c r="E1569" s="45"/>
      <c r="F1569" s="45"/>
      <c r="G1569" s="45"/>
      <c r="H1569" s="45"/>
      <c r="I1569" s="45"/>
      <c r="J1569" s="45"/>
    </row>
    <row r="1570" spans="1:10" ht="14.1" customHeight="1" thickBot="1" x14ac:dyDescent="0.25">
      <c r="A1570" s="72" t="s">
        <v>15736</v>
      </c>
      <c r="B1570" s="72" t="s">
        <v>16147</v>
      </c>
      <c r="C1570" s="72" t="s">
        <v>15642</v>
      </c>
      <c r="D1570" s="72" t="s">
        <v>15252</v>
      </c>
      <c r="E1570" s="72" t="s">
        <v>6935</v>
      </c>
      <c r="F1570" s="72" t="s">
        <v>15281</v>
      </c>
      <c r="G1570" s="45"/>
      <c r="H1570" s="45"/>
      <c r="I1570" s="45"/>
      <c r="J1570" s="45"/>
    </row>
    <row r="1571" spans="1:10" ht="13.5" customHeight="1" x14ac:dyDescent="0.2">
      <c r="A1571" s="92">
        <v>26101507</v>
      </c>
      <c r="B1571" s="69" t="str">
        <f t="shared" ref="B1571:B1576" ca="1" si="76">IFERROR(INDEX(UNSPSCDes,MATCH(INDIRECT(ADDRESS(ROW(),COLUMN()-1,4)),UNSPSCCode,0)),"")</f>
        <v>Motores de turbina con hélice</v>
      </c>
      <c r="C1571" s="81" t="s">
        <v>1450</v>
      </c>
      <c r="D1571" s="81">
        <v>1</v>
      </c>
      <c r="E1571" s="71">
        <v>75000</v>
      </c>
      <c r="F1571" s="70">
        <f t="shared" ref="F1571:F1576" ca="1" si="77">INDIRECT(ADDRESS(ROW(),COLUMN()-2,4))*INDIRECT(ADDRESS(ROW(),COLUMN()-1,4))</f>
        <v>75000</v>
      </c>
      <c r="G1571" s="45"/>
      <c r="H1571" s="45"/>
      <c r="I1571" s="45"/>
      <c r="J1571" s="45"/>
    </row>
    <row r="1572" spans="1:10" ht="13.5" customHeight="1" x14ac:dyDescent="0.2">
      <c r="A1572" s="92">
        <v>26101732</v>
      </c>
      <c r="B1572" s="69" t="str">
        <f t="shared" ca="1" si="76"/>
        <v>Bujía de encendido</v>
      </c>
      <c r="C1572" s="81" t="s">
        <v>1450</v>
      </c>
      <c r="D1572" s="81">
        <v>2</v>
      </c>
      <c r="E1572" s="71">
        <v>115</v>
      </c>
      <c r="F1572" s="70">
        <f t="shared" ca="1" si="77"/>
        <v>230</v>
      </c>
      <c r="G1572" s="45"/>
      <c r="H1572" s="45"/>
      <c r="I1572" s="45"/>
      <c r="J1572" s="45"/>
    </row>
    <row r="1573" spans="1:10" ht="13.5" customHeight="1" x14ac:dyDescent="0.2">
      <c r="A1573" s="92">
        <v>40101603</v>
      </c>
      <c r="B1573" s="69" t="str">
        <f t="shared" ca="1" si="76"/>
        <v>Impulsores</v>
      </c>
      <c r="C1573" s="81" t="s">
        <v>1450</v>
      </c>
      <c r="D1573" s="81">
        <v>1</v>
      </c>
      <c r="E1573" s="71">
        <v>300</v>
      </c>
      <c r="F1573" s="70">
        <f t="shared" ca="1" si="77"/>
        <v>300</v>
      </c>
      <c r="G1573" s="45"/>
      <c r="H1573" s="45"/>
      <c r="I1573" s="45"/>
      <c r="J1573" s="45"/>
    </row>
    <row r="1574" spans="1:10" ht="13.5" customHeight="1" x14ac:dyDescent="0.2">
      <c r="A1574" s="92">
        <v>31163209</v>
      </c>
      <c r="B1574" s="69" t="str">
        <f t="shared" ca="1" si="76"/>
        <v>Soportes o retenes del rodamiento</v>
      </c>
      <c r="C1574" s="81" t="s">
        <v>1450</v>
      </c>
      <c r="D1574" s="81">
        <v>2</v>
      </c>
      <c r="E1574" s="71">
        <v>100</v>
      </c>
      <c r="F1574" s="70">
        <f t="shared" ca="1" si="77"/>
        <v>200</v>
      </c>
      <c r="G1574" s="45"/>
      <c r="H1574" s="45"/>
      <c r="I1574" s="45"/>
      <c r="J1574" s="45"/>
    </row>
    <row r="1575" spans="1:10" ht="13.5" customHeight="1" x14ac:dyDescent="0.2">
      <c r="A1575" s="92">
        <v>25111902</v>
      </c>
      <c r="B1575" s="69" t="str">
        <f t="shared" ca="1" si="76"/>
        <v>Hélices marítimas</v>
      </c>
      <c r="C1575" s="81" t="s">
        <v>1450</v>
      </c>
      <c r="D1575" s="81">
        <v>1</v>
      </c>
      <c r="E1575" s="71">
        <v>2000</v>
      </c>
      <c r="F1575" s="70">
        <f t="shared" ca="1" si="77"/>
        <v>2000</v>
      </c>
      <c r="G1575" s="45"/>
      <c r="H1575" s="45"/>
      <c r="I1575" s="45"/>
      <c r="J1575" s="45"/>
    </row>
    <row r="1576" spans="1:10" ht="13.5" customHeight="1" x14ac:dyDescent="0.2">
      <c r="A1576" s="92">
        <v>26111903</v>
      </c>
      <c r="B1576" s="69" t="str">
        <f t="shared" ca="1" si="76"/>
        <v>Embrague centrífugo</v>
      </c>
      <c r="C1576" s="81" t="s">
        <v>1450</v>
      </c>
      <c r="D1576" s="81">
        <v>1</v>
      </c>
      <c r="E1576" s="71">
        <v>2200</v>
      </c>
      <c r="F1576" s="70">
        <f t="shared" ca="1" si="77"/>
        <v>2200</v>
      </c>
      <c r="G1576" s="45"/>
      <c r="H1576" s="45"/>
      <c r="I1576" s="45"/>
      <c r="J1576" s="45"/>
    </row>
    <row r="1577" spans="1:10" ht="14.1" customHeight="1" x14ac:dyDescent="0.2">
      <c r="A1577" s="45"/>
      <c r="B1577" s="45"/>
      <c r="C1577" s="45"/>
      <c r="D1577" s="45"/>
      <c r="E1577" s="73" t="s">
        <v>12552</v>
      </c>
      <c r="F1577" s="74">
        <f ca="1">SUM(Table369[MONTO TOTAL ESTIMADO])</f>
        <v>79930</v>
      </c>
      <c r="G1577" s="45"/>
      <c r="H1577" s="45" t="str">
        <f>C1564</f>
        <v>Bienes</v>
      </c>
      <c r="I1577" s="45" t="str">
        <f>E1564</f>
        <v>Sí</v>
      </c>
      <c r="J1577" s="45" t="str">
        <f>D1564</f>
        <v>Compras por debajo del Umbral</v>
      </c>
    </row>
    <row r="1578" spans="1:10" ht="14.1" customHeight="1" thickBot="1" x14ac:dyDescent="0.3"/>
    <row r="1579" spans="1:10" ht="33.75" customHeight="1" thickBot="1" x14ac:dyDescent="0.25">
      <c r="A1579" s="64" t="s">
        <v>16383</v>
      </c>
      <c r="B1579" s="64" t="s">
        <v>161</v>
      </c>
      <c r="C1579" s="64" t="s">
        <v>11726</v>
      </c>
      <c r="D1579" s="64" t="s">
        <v>14380</v>
      </c>
      <c r="E1579" s="64" t="s">
        <v>10964</v>
      </c>
      <c r="F1579" s="64" t="s">
        <v>11097</v>
      </c>
      <c r="G1579" s="45"/>
      <c r="H1579" s="45"/>
      <c r="I1579" s="45"/>
      <c r="J1579" s="45"/>
    </row>
    <row r="1580" spans="1:10" ht="13.5" customHeight="1" thickBot="1" x14ac:dyDescent="0.25">
      <c r="A1580" s="66" t="s">
        <v>18885</v>
      </c>
      <c r="B1580" s="91" t="s">
        <v>18886</v>
      </c>
      <c r="C1580" s="66" t="s">
        <v>17798</v>
      </c>
      <c r="D1580" s="66" t="s">
        <v>10173</v>
      </c>
      <c r="E1580" s="66" t="s">
        <v>8857</v>
      </c>
      <c r="F1580" s="66"/>
      <c r="G1580" s="45"/>
      <c r="H1580" s="45"/>
      <c r="I1580" s="45"/>
      <c r="J1580" s="45"/>
    </row>
    <row r="1581" spans="1:10" ht="14.1" customHeight="1" thickBot="1" x14ac:dyDescent="0.25">
      <c r="A1581" s="119" t="s">
        <v>14830</v>
      </c>
      <c r="B1581" s="67" t="s">
        <v>8531</v>
      </c>
      <c r="C1581" s="76">
        <v>44201</v>
      </c>
      <c r="D1581" s="119" t="s">
        <v>9388</v>
      </c>
      <c r="E1581" s="67" t="s">
        <v>13095</v>
      </c>
      <c r="F1581" s="66" t="s">
        <v>3082</v>
      </c>
      <c r="G1581" s="45"/>
      <c r="H1581" s="45"/>
      <c r="I1581" s="45"/>
      <c r="J1581" s="45"/>
    </row>
    <row r="1582" spans="1:10" ht="14.1" customHeight="1" thickBot="1" x14ac:dyDescent="0.25">
      <c r="A1582" s="120"/>
      <c r="B1582" s="67" t="s">
        <v>1787</v>
      </c>
      <c r="C1582" s="100">
        <f>IF(C1581="","",IF(AND(MONTH(C1581)&gt;=1,MONTH(C1581)&lt;=3),1,IF(AND(MONTH(C1581)&gt;=4,MONTH(C1581)&lt;=6),2,IF(AND(MONTH(C1581)&gt;=7,MONTH(C1581)&lt;=9),3,4))))</f>
        <v>1</v>
      </c>
      <c r="D1582" s="120"/>
      <c r="E1582" s="67" t="s">
        <v>2419</v>
      </c>
      <c r="F1582" s="66" t="s">
        <v>14451</v>
      </c>
      <c r="G1582" s="45"/>
      <c r="H1582" s="45"/>
      <c r="I1582" s="45"/>
      <c r="J1582" s="45"/>
    </row>
    <row r="1583" spans="1:10" ht="14.1" customHeight="1" thickBot="1" x14ac:dyDescent="0.25">
      <c r="A1583" s="120"/>
      <c r="B1583" s="67" t="s">
        <v>12944</v>
      </c>
      <c r="C1583" s="76">
        <v>44287</v>
      </c>
      <c r="D1583" s="120"/>
      <c r="E1583" s="67" t="s">
        <v>3075</v>
      </c>
      <c r="F1583" s="66" t="s">
        <v>4623</v>
      </c>
      <c r="G1583" s="45"/>
      <c r="H1583" s="45"/>
      <c r="I1583" s="45"/>
      <c r="J1583" s="45"/>
    </row>
    <row r="1584" spans="1:10" ht="14.1" customHeight="1" thickBot="1" x14ac:dyDescent="0.25">
      <c r="A1584" s="120"/>
      <c r="B1584" s="67" t="s">
        <v>1787</v>
      </c>
      <c r="C1584" s="100">
        <f>IF(C1583="","",IF(AND(MONTH(C1583)&gt;=1,MONTH(C1583)&lt;=3),1,IF(AND(MONTH(C1583)&gt;=4,MONTH(C1583)&lt;=6),2,IF(AND(MONTH(C1583)&gt;=7,MONTH(C1583)&lt;=9),3,4))))</f>
        <v>2</v>
      </c>
      <c r="D1584" s="120"/>
      <c r="E1584" s="67" t="s">
        <v>13194</v>
      </c>
      <c r="F1584" s="66" t="s">
        <v>4623</v>
      </c>
      <c r="G1584" s="45"/>
      <c r="H1584" s="45"/>
      <c r="I1584" s="45"/>
      <c r="J1584" s="45"/>
    </row>
    <row r="1585" spans="1:10" ht="14.1" customHeight="1" thickBot="1" x14ac:dyDescent="0.25">
      <c r="A1585" s="45"/>
      <c r="B1585" s="45"/>
      <c r="C1585" s="45"/>
      <c r="D1585" s="45"/>
      <c r="E1585" s="45"/>
      <c r="F1585" s="45"/>
      <c r="G1585" s="45"/>
      <c r="H1585" s="45"/>
      <c r="I1585" s="45"/>
      <c r="J1585" s="45"/>
    </row>
    <row r="1586" spans="1:10" ht="14.1" customHeight="1" thickBot="1" x14ac:dyDescent="0.25">
      <c r="A1586" s="72" t="s">
        <v>15736</v>
      </c>
      <c r="B1586" s="72" t="s">
        <v>16147</v>
      </c>
      <c r="C1586" s="72" t="s">
        <v>15642</v>
      </c>
      <c r="D1586" s="72" t="s">
        <v>15252</v>
      </c>
      <c r="E1586" s="72" t="s">
        <v>6935</v>
      </c>
      <c r="F1586" s="72" t="s">
        <v>15281</v>
      </c>
      <c r="G1586" s="45"/>
      <c r="H1586" s="45"/>
      <c r="I1586" s="45"/>
      <c r="J1586" s="45"/>
    </row>
    <row r="1587" spans="1:10" ht="13.5" customHeight="1" x14ac:dyDescent="0.2">
      <c r="A1587" s="92">
        <v>25171712</v>
      </c>
      <c r="B1587" s="69" t="str">
        <f t="shared" ref="B1587:B1623" ca="1" si="78">IFERROR(INDEX(UNSPSCDes,MATCH(INDIRECT(ADDRESS(ROW(),COLUMN()-1,4)),UNSPSCCode,0)),"")</f>
        <v>Zapatas de freno de tambor</v>
      </c>
      <c r="C1587" s="81" t="s">
        <v>1450</v>
      </c>
      <c r="D1587" s="81">
        <v>2</v>
      </c>
      <c r="E1587" s="71">
        <v>1500</v>
      </c>
      <c r="F1587" s="70">
        <f t="shared" ref="F1587:F1623" ca="1" si="79">INDIRECT(ADDRESS(ROW(),COLUMN()-2,4))*INDIRECT(ADDRESS(ROW(),COLUMN()-1,4))</f>
        <v>3000</v>
      </c>
      <c r="G1587" s="45"/>
      <c r="H1587" s="45"/>
      <c r="I1587" s="45"/>
      <c r="J1587" s="45"/>
    </row>
    <row r="1588" spans="1:10" ht="13.5" customHeight="1" x14ac:dyDescent="0.2">
      <c r="A1588" s="92">
        <v>25171712</v>
      </c>
      <c r="B1588" s="69" t="str">
        <f t="shared" ca="1" si="78"/>
        <v>Zapatas de freno de tambor</v>
      </c>
      <c r="C1588" s="81" t="s">
        <v>1450</v>
      </c>
      <c r="D1588" s="81">
        <v>2</v>
      </c>
      <c r="E1588" s="71">
        <v>1500</v>
      </c>
      <c r="F1588" s="70">
        <f t="shared" ca="1" si="79"/>
        <v>3000</v>
      </c>
      <c r="G1588" s="45"/>
      <c r="H1588" s="45"/>
      <c r="I1588" s="45"/>
      <c r="J1588" s="45"/>
    </row>
    <row r="1589" spans="1:10" ht="13.5" customHeight="1" x14ac:dyDescent="0.2">
      <c r="A1589" s="92">
        <v>25171712</v>
      </c>
      <c r="B1589" s="69" t="str">
        <f t="shared" ca="1" si="78"/>
        <v>Zapatas de freno de tambor</v>
      </c>
      <c r="C1589" s="81" t="s">
        <v>1450</v>
      </c>
      <c r="D1589" s="81">
        <v>1</v>
      </c>
      <c r="E1589" s="71">
        <v>1500</v>
      </c>
      <c r="F1589" s="70">
        <f t="shared" ca="1" si="79"/>
        <v>1500</v>
      </c>
      <c r="G1589" s="45"/>
      <c r="H1589" s="45"/>
      <c r="I1589" s="45"/>
      <c r="J1589" s="45"/>
    </row>
    <row r="1590" spans="1:10" ht="13.5" customHeight="1" x14ac:dyDescent="0.2">
      <c r="A1590" s="92">
        <v>25171712</v>
      </c>
      <c r="B1590" s="69" t="str">
        <f t="shared" ca="1" si="78"/>
        <v>Zapatas de freno de tambor</v>
      </c>
      <c r="C1590" s="81" t="s">
        <v>1450</v>
      </c>
      <c r="D1590" s="81">
        <v>1</v>
      </c>
      <c r="E1590" s="71">
        <v>2000</v>
      </c>
      <c r="F1590" s="70">
        <f t="shared" ca="1" si="79"/>
        <v>2000</v>
      </c>
      <c r="G1590" s="45"/>
      <c r="H1590" s="45"/>
      <c r="I1590" s="45"/>
      <c r="J1590" s="45"/>
    </row>
    <row r="1591" spans="1:10" ht="13.5" customHeight="1" x14ac:dyDescent="0.2">
      <c r="A1591" s="92">
        <v>25171712</v>
      </c>
      <c r="B1591" s="69" t="str">
        <f t="shared" ca="1" si="78"/>
        <v>Zapatas de freno de tambor</v>
      </c>
      <c r="C1591" s="81" t="s">
        <v>1450</v>
      </c>
      <c r="D1591" s="81">
        <v>2</v>
      </c>
      <c r="E1591" s="71">
        <v>2000</v>
      </c>
      <c r="F1591" s="70">
        <f t="shared" ca="1" si="79"/>
        <v>4000</v>
      </c>
      <c r="G1591" s="45"/>
      <c r="H1591" s="45"/>
      <c r="I1591" s="45"/>
      <c r="J1591" s="45"/>
    </row>
    <row r="1592" spans="1:10" ht="13.5" customHeight="1" x14ac:dyDescent="0.2">
      <c r="A1592" s="92">
        <v>25171712</v>
      </c>
      <c r="B1592" s="69" t="str">
        <f t="shared" ca="1" si="78"/>
        <v>Zapatas de freno de tambor</v>
      </c>
      <c r="C1592" s="81" t="s">
        <v>1450</v>
      </c>
      <c r="D1592" s="81">
        <v>1</v>
      </c>
      <c r="E1592" s="71">
        <v>1500</v>
      </c>
      <c r="F1592" s="70">
        <f t="shared" ca="1" si="79"/>
        <v>1500</v>
      </c>
      <c r="G1592" s="45"/>
      <c r="H1592" s="45"/>
      <c r="I1592" s="45"/>
      <c r="J1592" s="45"/>
    </row>
    <row r="1593" spans="1:10" ht="13.5" customHeight="1" x14ac:dyDescent="0.2">
      <c r="A1593" s="92">
        <v>25171712</v>
      </c>
      <c r="B1593" s="69" t="str">
        <f t="shared" ca="1" si="78"/>
        <v>Zapatas de freno de tambor</v>
      </c>
      <c r="C1593" s="81" t="s">
        <v>1450</v>
      </c>
      <c r="D1593" s="81">
        <v>2</v>
      </c>
      <c r="E1593" s="71">
        <v>1000</v>
      </c>
      <c r="F1593" s="70">
        <f t="shared" ca="1" si="79"/>
        <v>2000</v>
      </c>
      <c r="G1593" s="45"/>
      <c r="H1593" s="45"/>
      <c r="I1593" s="45"/>
      <c r="J1593" s="45"/>
    </row>
    <row r="1594" spans="1:10" ht="13.5" customHeight="1" x14ac:dyDescent="0.2">
      <c r="A1594" s="92">
        <v>25171712</v>
      </c>
      <c r="B1594" s="69" t="str">
        <f t="shared" ca="1" si="78"/>
        <v>Zapatas de freno de tambor</v>
      </c>
      <c r="C1594" s="81" t="s">
        <v>1450</v>
      </c>
      <c r="D1594" s="81">
        <v>2</v>
      </c>
      <c r="E1594" s="71">
        <v>1000</v>
      </c>
      <c r="F1594" s="70">
        <f t="shared" ca="1" si="79"/>
        <v>2000</v>
      </c>
      <c r="G1594" s="45"/>
      <c r="H1594" s="45"/>
      <c r="I1594" s="45"/>
      <c r="J1594" s="45"/>
    </row>
    <row r="1595" spans="1:10" ht="13.5" customHeight="1" x14ac:dyDescent="0.2">
      <c r="A1595" s="92">
        <v>40161513</v>
      </c>
      <c r="B1595" s="69" t="str">
        <f t="shared" ca="1" si="78"/>
        <v>Filtros de combustible</v>
      </c>
      <c r="C1595" s="81" t="s">
        <v>1450</v>
      </c>
      <c r="D1595" s="81">
        <v>1</v>
      </c>
      <c r="E1595" s="71">
        <v>350</v>
      </c>
      <c r="F1595" s="70">
        <f t="shared" ca="1" si="79"/>
        <v>350</v>
      </c>
      <c r="G1595" s="45"/>
      <c r="H1595" s="45"/>
      <c r="I1595" s="45"/>
      <c r="J1595" s="45"/>
    </row>
    <row r="1596" spans="1:10" ht="13.5" customHeight="1" x14ac:dyDescent="0.2">
      <c r="A1596" s="92">
        <v>40161513</v>
      </c>
      <c r="B1596" s="69" t="str">
        <f t="shared" ca="1" si="78"/>
        <v>Filtros de combustible</v>
      </c>
      <c r="C1596" s="81" t="s">
        <v>1450</v>
      </c>
      <c r="D1596" s="81">
        <v>1</v>
      </c>
      <c r="E1596" s="71">
        <v>350</v>
      </c>
      <c r="F1596" s="70">
        <f t="shared" ca="1" si="79"/>
        <v>350</v>
      </c>
      <c r="G1596" s="45"/>
      <c r="H1596" s="45"/>
      <c r="I1596" s="45"/>
      <c r="J1596" s="45"/>
    </row>
    <row r="1597" spans="1:10" ht="13.5" customHeight="1" x14ac:dyDescent="0.2">
      <c r="A1597" s="92">
        <v>40161513</v>
      </c>
      <c r="B1597" s="69" t="str">
        <f t="shared" ca="1" si="78"/>
        <v>Filtros de combustible</v>
      </c>
      <c r="C1597" s="81" t="s">
        <v>1450</v>
      </c>
      <c r="D1597" s="81">
        <v>1</v>
      </c>
      <c r="E1597" s="71">
        <v>350</v>
      </c>
      <c r="F1597" s="70">
        <f t="shared" ca="1" si="79"/>
        <v>350</v>
      </c>
      <c r="G1597" s="45"/>
      <c r="H1597" s="45"/>
      <c r="I1597" s="45"/>
      <c r="J1597" s="45"/>
    </row>
    <row r="1598" spans="1:10" ht="13.5" customHeight="1" x14ac:dyDescent="0.2">
      <c r="A1598" s="92">
        <v>40161513</v>
      </c>
      <c r="B1598" s="69" t="str">
        <f t="shared" ca="1" si="78"/>
        <v>Filtros de combustible</v>
      </c>
      <c r="C1598" s="81" t="s">
        <v>1450</v>
      </c>
      <c r="D1598" s="81">
        <v>2</v>
      </c>
      <c r="E1598" s="71">
        <v>350</v>
      </c>
      <c r="F1598" s="70">
        <f t="shared" ca="1" si="79"/>
        <v>700</v>
      </c>
      <c r="G1598" s="45"/>
      <c r="H1598" s="45"/>
      <c r="I1598" s="45"/>
      <c r="J1598" s="45"/>
    </row>
    <row r="1599" spans="1:10" ht="13.5" customHeight="1" x14ac:dyDescent="0.2">
      <c r="A1599" s="92">
        <v>40161513</v>
      </c>
      <c r="B1599" s="69" t="str">
        <f t="shared" ca="1" si="78"/>
        <v>Filtros de combustible</v>
      </c>
      <c r="C1599" s="81" t="s">
        <v>1450</v>
      </c>
      <c r="D1599" s="81">
        <v>2</v>
      </c>
      <c r="E1599" s="71">
        <v>200</v>
      </c>
      <c r="F1599" s="70">
        <f t="shared" ca="1" si="79"/>
        <v>400</v>
      </c>
      <c r="G1599" s="45"/>
      <c r="H1599" s="45"/>
      <c r="I1599" s="45"/>
      <c r="J1599" s="45"/>
    </row>
    <row r="1600" spans="1:10" ht="13.5" customHeight="1" x14ac:dyDescent="0.2">
      <c r="A1600" s="92">
        <v>40161513</v>
      </c>
      <c r="B1600" s="69" t="str">
        <f t="shared" ca="1" si="78"/>
        <v>Filtros de combustible</v>
      </c>
      <c r="C1600" s="81" t="s">
        <v>1450</v>
      </c>
      <c r="D1600" s="81">
        <v>2</v>
      </c>
      <c r="E1600" s="71">
        <v>200</v>
      </c>
      <c r="F1600" s="70">
        <f t="shared" ca="1" si="79"/>
        <v>400</v>
      </c>
      <c r="G1600" s="45"/>
      <c r="H1600" s="45"/>
      <c r="I1600" s="45"/>
      <c r="J1600" s="45"/>
    </row>
    <row r="1601" spans="1:10" ht="13.5" customHeight="1" x14ac:dyDescent="0.2">
      <c r="A1601" s="92">
        <v>40161513</v>
      </c>
      <c r="B1601" s="69" t="str">
        <f t="shared" ca="1" si="78"/>
        <v>Filtros de combustible</v>
      </c>
      <c r="C1601" s="81" t="s">
        <v>1450</v>
      </c>
      <c r="D1601" s="81">
        <v>2</v>
      </c>
      <c r="E1601" s="71">
        <v>900</v>
      </c>
      <c r="F1601" s="70">
        <f t="shared" ca="1" si="79"/>
        <v>1800</v>
      </c>
      <c r="G1601" s="45"/>
      <c r="H1601" s="45"/>
      <c r="I1601" s="45"/>
      <c r="J1601" s="45"/>
    </row>
    <row r="1602" spans="1:10" ht="13.5" customHeight="1" x14ac:dyDescent="0.2">
      <c r="A1602" s="92">
        <v>40161513</v>
      </c>
      <c r="B1602" s="69" t="str">
        <f t="shared" ca="1" si="78"/>
        <v>Filtros de combustible</v>
      </c>
      <c r="C1602" s="81" t="s">
        <v>1450</v>
      </c>
      <c r="D1602" s="81">
        <v>2</v>
      </c>
      <c r="E1602" s="71">
        <v>900</v>
      </c>
      <c r="F1602" s="70">
        <f t="shared" ca="1" si="79"/>
        <v>1800</v>
      </c>
      <c r="G1602" s="45"/>
      <c r="H1602" s="45"/>
      <c r="I1602" s="45"/>
      <c r="J1602" s="45"/>
    </row>
    <row r="1603" spans="1:10" ht="13.5" customHeight="1" x14ac:dyDescent="0.2">
      <c r="A1603" s="92">
        <v>40161513</v>
      </c>
      <c r="B1603" s="69" t="str">
        <f t="shared" ca="1" si="78"/>
        <v>Filtros de combustible</v>
      </c>
      <c r="C1603" s="81" t="s">
        <v>1450</v>
      </c>
      <c r="D1603" s="81">
        <v>2</v>
      </c>
      <c r="E1603" s="71">
        <v>100</v>
      </c>
      <c r="F1603" s="70">
        <f t="shared" ca="1" si="79"/>
        <v>200</v>
      </c>
      <c r="G1603" s="45"/>
      <c r="H1603" s="45"/>
      <c r="I1603" s="45"/>
      <c r="J1603" s="45"/>
    </row>
    <row r="1604" spans="1:10" ht="13.5" customHeight="1" x14ac:dyDescent="0.2">
      <c r="A1604" s="92">
        <v>40161513</v>
      </c>
      <c r="B1604" s="69" t="str">
        <f t="shared" ca="1" si="78"/>
        <v>Filtros de combustible</v>
      </c>
      <c r="C1604" s="81" t="s">
        <v>1450</v>
      </c>
      <c r="D1604" s="81">
        <v>2</v>
      </c>
      <c r="E1604" s="71">
        <v>900</v>
      </c>
      <c r="F1604" s="70">
        <f t="shared" ca="1" si="79"/>
        <v>1800</v>
      </c>
      <c r="G1604" s="45"/>
      <c r="H1604" s="45"/>
      <c r="I1604" s="45"/>
      <c r="J1604" s="45"/>
    </row>
    <row r="1605" spans="1:10" ht="13.5" customHeight="1" x14ac:dyDescent="0.2">
      <c r="A1605" s="92">
        <v>40161504</v>
      </c>
      <c r="B1605" s="69" t="str">
        <f t="shared" ca="1" si="78"/>
        <v>Filtros de aceite</v>
      </c>
      <c r="C1605" s="81" t="s">
        <v>1450</v>
      </c>
      <c r="D1605" s="81">
        <v>2</v>
      </c>
      <c r="E1605" s="71">
        <v>200</v>
      </c>
      <c r="F1605" s="70">
        <f t="shared" ca="1" si="79"/>
        <v>400</v>
      </c>
      <c r="G1605" s="45"/>
      <c r="H1605" s="45"/>
      <c r="I1605" s="45"/>
      <c r="J1605" s="45"/>
    </row>
    <row r="1606" spans="1:10" ht="13.5" customHeight="1" x14ac:dyDescent="0.2">
      <c r="A1606" s="92">
        <v>40161504</v>
      </c>
      <c r="B1606" s="69" t="str">
        <f t="shared" ca="1" si="78"/>
        <v>Filtros de aceite</v>
      </c>
      <c r="C1606" s="81" t="s">
        <v>1450</v>
      </c>
      <c r="D1606" s="81">
        <v>2</v>
      </c>
      <c r="E1606" s="71">
        <v>150</v>
      </c>
      <c r="F1606" s="70">
        <f t="shared" ca="1" si="79"/>
        <v>300</v>
      </c>
      <c r="G1606" s="45"/>
      <c r="H1606" s="45"/>
      <c r="I1606" s="45"/>
      <c r="J1606" s="45"/>
    </row>
    <row r="1607" spans="1:10" ht="13.5" customHeight="1" x14ac:dyDescent="0.2">
      <c r="A1607" s="92">
        <v>40161504</v>
      </c>
      <c r="B1607" s="69" t="str">
        <f t="shared" ca="1" si="78"/>
        <v>Filtros de aceite</v>
      </c>
      <c r="C1607" s="81" t="s">
        <v>1450</v>
      </c>
      <c r="D1607" s="81">
        <v>2</v>
      </c>
      <c r="E1607" s="71">
        <v>200</v>
      </c>
      <c r="F1607" s="70">
        <f t="shared" ca="1" si="79"/>
        <v>400</v>
      </c>
      <c r="G1607" s="45"/>
      <c r="H1607" s="45"/>
      <c r="I1607" s="45"/>
      <c r="J1607" s="45"/>
    </row>
    <row r="1608" spans="1:10" ht="13.5" customHeight="1" x14ac:dyDescent="0.2">
      <c r="A1608" s="92">
        <v>40161504</v>
      </c>
      <c r="B1608" s="69" t="str">
        <f t="shared" ca="1" si="78"/>
        <v>Filtros de aceite</v>
      </c>
      <c r="C1608" s="81" t="s">
        <v>1450</v>
      </c>
      <c r="D1608" s="81">
        <v>2</v>
      </c>
      <c r="E1608" s="71">
        <v>200</v>
      </c>
      <c r="F1608" s="70">
        <f t="shared" ca="1" si="79"/>
        <v>400</v>
      </c>
      <c r="G1608" s="45"/>
      <c r="H1608" s="45"/>
      <c r="I1608" s="45"/>
      <c r="J1608" s="45"/>
    </row>
    <row r="1609" spans="1:10" ht="13.5" customHeight="1" x14ac:dyDescent="0.2">
      <c r="A1609" s="92">
        <v>40161505</v>
      </c>
      <c r="B1609" s="69" t="str">
        <f t="shared" ca="1" si="78"/>
        <v>Filtros de aire</v>
      </c>
      <c r="C1609" s="81" t="s">
        <v>1450</v>
      </c>
      <c r="D1609" s="81">
        <v>4</v>
      </c>
      <c r="E1609" s="71">
        <v>1100</v>
      </c>
      <c r="F1609" s="70">
        <f t="shared" ca="1" si="79"/>
        <v>4400</v>
      </c>
      <c r="G1609" s="45"/>
      <c r="H1609" s="45"/>
      <c r="I1609" s="45"/>
      <c r="J1609" s="45"/>
    </row>
    <row r="1610" spans="1:10" ht="13.5" customHeight="1" x14ac:dyDescent="0.2">
      <c r="A1610" s="92">
        <v>40161505</v>
      </c>
      <c r="B1610" s="69" t="str">
        <f t="shared" ca="1" si="78"/>
        <v>Filtros de aire</v>
      </c>
      <c r="C1610" s="81" t="s">
        <v>1450</v>
      </c>
      <c r="D1610" s="81">
        <v>4</v>
      </c>
      <c r="E1610" s="71">
        <v>1100</v>
      </c>
      <c r="F1610" s="70">
        <f t="shared" ca="1" si="79"/>
        <v>4400</v>
      </c>
      <c r="G1610" s="45"/>
      <c r="H1610" s="45"/>
      <c r="I1610" s="45"/>
      <c r="J1610" s="45"/>
    </row>
    <row r="1611" spans="1:10" ht="13.5" customHeight="1" x14ac:dyDescent="0.2">
      <c r="A1611" s="92">
        <v>40161505</v>
      </c>
      <c r="B1611" s="69" t="str">
        <f t="shared" ca="1" si="78"/>
        <v>Filtros de aire</v>
      </c>
      <c r="C1611" s="81" t="s">
        <v>1450</v>
      </c>
      <c r="D1611" s="81">
        <v>2</v>
      </c>
      <c r="E1611" s="71">
        <v>350</v>
      </c>
      <c r="F1611" s="70">
        <f t="shared" ca="1" si="79"/>
        <v>700</v>
      </c>
      <c r="G1611" s="45"/>
      <c r="H1611" s="45"/>
      <c r="I1611" s="45"/>
      <c r="J1611" s="45"/>
    </row>
    <row r="1612" spans="1:10" ht="13.5" customHeight="1" x14ac:dyDescent="0.2">
      <c r="A1612" s="92">
        <v>40161505</v>
      </c>
      <c r="B1612" s="69" t="str">
        <f t="shared" ca="1" si="78"/>
        <v>Filtros de aire</v>
      </c>
      <c r="C1612" s="81" t="s">
        <v>1450</v>
      </c>
      <c r="D1612" s="81">
        <v>1</v>
      </c>
      <c r="E1612" s="71">
        <v>350</v>
      </c>
      <c r="F1612" s="70">
        <f t="shared" ca="1" si="79"/>
        <v>350</v>
      </c>
      <c r="G1612" s="45"/>
      <c r="H1612" s="45"/>
      <c r="I1612" s="45"/>
      <c r="J1612" s="45"/>
    </row>
    <row r="1613" spans="1:10" ht="13.5" customHeight="1" x14ac:dyDescent="0.2">
      <c r="A1613" s="92">
        <v>40161505</v>
      </c>
      <c r="B1613" s="69" t="str">
        <f t="shared" ca="1" si="78"/>
        <v>Filtros de aire</v>
      </c>
      <c r="C1613" s="81" t="s">
        <v>1450</v>
      </c>
      <c r="D1613" s="81">
        <v>1</v>
      </c>
      <c r="E1613" s="71">
        <v>400</v>
      </c>
      <c r="F1613" s="70">
        <f t="shared" ca="1" si="79"/>
        <v>400</v>
      </c>
      <c r="G1613" s="45"/>
      <c r="H1613" s="45"/>
      <c r="I1613" s="45"/>
      <c r="J1613" s="45"/>
    </row>
    <row r="1614" spans="1:10" ht="13.5" customHeight="1" x14ac:dyDescent="0.2">
      <c r="A1614" s="92">
        <v>40161505</v>
      </c>
      <c r="B1614" s="69" t="str">
        <f t="shared" ca="1" si="78"/>
        <v>Filtros de aire</v>
      </c>
      <c r="C1614" s="81" t="s">
        <v>1450</v>
      </c>
      <c r="D1614" s="81">
        <v>1</v>
      </c>
      <c r="E1614" s="71">
        <v>400</v>
      </c>
      <c r="F1614" s="70">
        <f t="shared" ca="1" si="79"/>
        <v>400</v>
      </c>
      <c r="G1614" s="45"/>
      <c r="H1614" s="45"/>
      <c r="I1614" s="45"/>
      <c r="J1614" s="45"/>
    </row>
    <row r="1615" spans="1:10" ht="13.5" customHeight="1" x14ac:dyDescent="0.2">
      <c r="A1615" s="92">
        <v>26111801</v>
      </c>
      <c r="B1615" s="69" t="str">
        <f t="shared" ca="1" si="78"/>
        <v>Correas en v</v>
      </c>
      <c r="C1615" s="81" t="s">
        <v>1450</v>
      </c>
      <c r="D1615" s="81">
        <v>1</v>
      </c>
      <c r="E1615" s="71">
        <v>800</v>
      </c>
      <c r="F1615" s="70">
        <f t="shared" ca="1" si="79"/>
        <v>800</v>
      </c>
      <c r="G1615" s="45"/>
      <c r="H1615" s="45"/>
      <c r="I1615" s="45"/>
      <c r="J1615" s="45"/>
    </row>
    <row r="1616" spans="1:10" ht="13.5" customHeight="1" x14ac:dyDescent="0.2">
      <c r="A1616" s="92">
        <v>26111801</v>
      </c>
      <c r="B1616" s="69" t="str">
        <f t="shared" ca="1" si="78"/>
        <v>Correas en v</v>
      </c>
      <c r="C1616" s="81" t="s">
        <v>1450</v>
      </c>
      <c r="D1616" s="81">
        <v>1</v>
      </c>
      <c r="E1616" s="71">
        <v>800</v>
      </c>
      <c r="F1616" s="70">
        <f t="shared" ca="1" si="79"/>
        <v>800</v>
      </c>
      <c r="G1616" s="45"/>
      <c r="H1616" s="45"/>
      <c r="I1616" s="45"/>
      <c r="J1616" s="45"/>
    </row>
    <row r="1617" spans="1:10" ht="13.5" customHeight="1" x14ac:dyDescent="0.2">
      <c r="A1617" s="92">
        <v>26111801</v>
      </c>
      <c r="B1617" s="69" t="str">
        <f t="shared" ca="1" si="78"/>
        <v>Correas en v</v>
      </c>
      <c r="C1617" s="81" t="s">
        <v>1450</v>
      </c>
      <c r="D1617" s="81">
        <v>1</v>
      </c>
      <c r="E1617" s="71">
        <v>800</v>
      </c>
      <c r="F1617" s="70">
        <f t="shared" ca="1" si="79"/>
        <v>800</v>
      </c>
      <c r="G1617" s="45"/>
      <c r="H1617" s="45"/>
      <c r="I1617" s="45"/>
      <c r="J1617" s="45"/>
    </row>
    <row r="1618" spans="1:10" ht="13.5" customHeight="1" x14ac:dyDescent="0.2">
      <c r="A1618" s="92">
        <v>26111801</v>
      </c>
      <c r="B1618" s="69" t="str">
        <f t="shared" ca="1" si="78"/>
        <v>Correas en v</v>
      </c>
      <c r="C1618" s="81" t="s">
        <v>1450</v>
      </c>
      <c r="D1618" s="81">
        <v>1</v>
      </c>
      <c r="E1618" s="71">
        <v>800</v>
      </c>
      <c r="F1618" s="70">
        <f t="shared" ca="1" si="79"/>
        <v>800</v>
      </c>
      <c r="G1618" s="45"/>
      <c r="H1618" s="45"/>
      <c r="I1618" s="45"/>
      <c r="J1618" s="45"/>
    </row>
    <row r="1619" spans="1:10" ht="13.5" customHeight="1" x14ac:dyDescent="0.2">
      <c r="A1619" s="92">
        <v>26111801</v>
      </c>
      <c r="B1619" s="69" t="str">
        <f t="shared" ca="1" si="78"/>
        <v>Correas en v</v>
      </c>
      <c r="C1619" s="81" t="s">
        <v>1450</v>
      </c>
      <c r="D1619" s="81">
        <v>1</v>
      </c>
      <c r="E1619" s="71">
        <v>800</v>
      </c>
      <c r="F1619" s="70">
        <f t="shared" ca="1" si="79"/>
        <v>800</v>
      </c>
      <c r="G1619" s="45"/>
      <c r="H1619" s="45"/>
      <c r="I1619" s="45"/>
      <c r="J1619" s="45"/>
    </row>
    <row r="1620" spans="1:10" ht="13.5" customHeight="1" x14ac:dyDescent="0.2">
      <c r="A1620" s="62">
        <v>25172901</v>
      </c>
      <c r="B1620" s="69" t="str">
        <f t="shared" ca="1" si="78"/>
        <v>Iluminación exterior para automóviles</v>
      </c>
      <c r="C1620" s="81" t="s">
        <v>1450</v>
      </c>
      <c r="D1620" s="81">
        <v>1</v>
      </c>
      <c r="E1620" s="71">
        <v>1000</v>
      </c>
      <c r="F1620" s="70">
        <f t="shared" ca="1" si="79"/>
        <v>1000</v>
      </c>
      <c r="G1620" s="45"/>
      <c r="H1620" s="45"/>
      <c r="I1620" s="45"/>
      <c r="J1620" s="45"/>
    </row>
    <row r="1621" spans="1:10" ht="13.5" customHeight="1" x14ac:dyDescent="0.2">
      <c r="A1621" s="92">
        <v>25172901</v>
      </c>
      <c r="B1621" s="69" t="str">
        <f t="shared" ca="1" si="78"/>
        <v>Iluminación exterior para automóviles</v>
      </c>
      <c r="C1621" s="81" t="s">
        <v>1450</v>
      </c>
      <c r="D1621" s="81">
        <v>1</v>
      </c>
      <c r="E1621" s="71">
        <v>1000</v>
      </c>
      <c r="F1621" s="70">
        <f t="shared" ca="1" si="79"/>
        <v>1000</v>
      </c>
      <c r="G1621" s="45"/>
      <c r="H1621" s="45"/>
      <c r="I1621" s="45"/>
      <c r="J1621" s="45"/>
    </row>
    <row r="1622" spans="1:10" ht="13.5" customHeight="1" x14ac:dyDescent="0.2">
      <c r="A1622" s="92">
        <v>25172901</v>
      </c>
      <c r="B1622" s="69" t="str">
        <f t="shared" ca="1" si="78"/>
        <v>Iluminación exterior para automóviles</v>
      </c>
      <c r="C1622" s="81" t="s">
        <v>1450</v>
      </c>
      <c r="D1622" s="81">
        <v>1</v>
      </c>
      <c r="E1622" s="71">
        <v>900</v>
      </c>
      <c r="F1622" s="70">
        <f t="shared" ca="1" si="79"/>
        <v>900</v>
      </c>
      <c r="G1622" s="45"/>
      <c r="H1622" s="45"/>
      <c r="I1622" s="45"/>
      <c r="J1622" s="45"/>
    </row>
    <row r="1623" spans="1:10" ht="13.5" customHeight="1" x14ac:dyDescent="0.2">
      <c r="A1623" s="92">
        <v>26101732</v>
      </c>
      <c r="B1623" s="69" t="str">
        <f t="shared" ca="1" si="78"/>
        <v>Bujía de encendido</v>
      </c>
      <c r="C1623" s="81" t="s">
        <v>1450</v>
      </c>
      <c r="D1623" s="81">
        <v>3</v>
      </c>
      <c r="E1623" s="71">
        <v>800</v>
      </c>
      <c r="F1623" s="70">
        <f t="shared" ca="1" si="79"/>
        <v>2400</v>
      </c>
      <c r="G1623" s="45"/>
      <c r="H1623" s="45"/>
      <c r="I1623" s="45"/>
      <c r="J1623" s="45"/>
    </row>
    <row r="1624" spans="1:10" ht="14.1" customHeight="1" x14ac:dyDescent="0.2">
      <c r="A1624" s="45"/>
      <c r="B1624" s="45"/>
      <c r="C1624" s="45"/>
      <c r="D1624" s="45"/>
      <c r="E1624" s="73" t="s">
        <v>12552</v>
      </c>
      <c r="F1624" s="74">
        <f ca="1">SUM(Table371[MONTO TOTAL ESTIMADO])</f>
        <v>48600</v>
      </c>
      <c r="G1624" s="45"/>
      <c r="H1624" s="45" t="str">
        <f>C1580</f>
        <v>Bienes</v>
      </c>
      <c r="I1624" s="45" t="str">
        <f>E1580</f>
        <v>Sí</v>
      </c>
      <c r="J1624" s="45" t="str">
        <f>D1580</f>
        <v>Compras por debajo del Umbral</v>
      </c>
    </row>
    <row r="1625" spans="1:10" ht="14.1" customHeight="1" thickBot="1" x14ac:dyDescent="0.3"/>
    <row r="1626" spans="1:10" ht="33.75" customHeight="1" thickBot="1" x14ac:dyDescent="0.25">
      <c r="A1626" s="64" t="s">
        <v>16383</v>
      </c>
      <c r="B1626" s="64" t="s">
        <v>161</v>
      </c>
      <c r="C1626" s="64" t="s">
        <v>11726</v>
      </c>
      <c r="D1626" s="64" t="s">
        <v>14380</v>
      </c>
      <c r="E1626" s="64" t="s">
        <v>10964</v>
      </c>
      <c r="F1626" s="64" t="s">
        <v>11097</v>
      </c>
      <c r="G1626" s="45"/>
      <c r="H1626" s="45"/>
      <c r="I1626" s="45"/>
      <c r="J1626" s="45"/>
    </row>
    <row r="1627" spans="1:10" ht="13.5" customHeight="1" thickBot="1" x14ac:dyDescent="0.25">
      <c r="A1627" s="66" t="s">
        <v>18871</v>
      </c>
      <c r="B1627" s="91" t="s">
        <v>18872</v>
      </c>
      <c r="C1627" s="66" t="s">
        <v>6801</v>
      </c>
      <c r="D1627" s="66" t="s">
        <v>10173</v>
      </c>
      <c r="E1627" s="66" t="s">
        <v>8857</v>
      </c>
      <c r="F1627" s="66"/>
      <c r="G1627" s="45"/>
      <c r="H1627" s="45"/>
      <c r="I1627" s="45"/>
      <c r="J1627" s="45"/>
    </row>
    <row r="1628" spans="1:10" ht="14.1" customHeight="1" thickBot="1" x14ac:dyDescent="0.25">
      <c r="A1628" s="119" t="s">
        <v>14830</v>
      </c>
      <c r="B1628" s="67" t="s">
        <v>8531</v>
      </c>
      <c r="C1628" s="76">
        <v>44470</v>
      </c>
      <c r="D1628" s="119" t="s">
        <v>9388</v>
      </c>
      <c r="E1628" s="67" t="s">
        <v>13095</v>
      </c>
      <c r="F1628" s="66" t="s">
        <v>3082</v>
      </c>
      <c r="G1628" s="45"/>
      <c r="H1628" s="45"/>
      <c r="I1628" s="45"/>
      <c r="J1628" s="45"/>
    </row>
    <row r="1629" spans="1:10" ht="14.1" customHeight="1" thickBot="1" x14ac:dyDescent="0.25">
      <c r="A1629" s="120"/>
      <c r="B1629" s="67" t="s">
        <v>1787</v>
      </c>
      <c r="C1629" s="103">
        <f>IF(C1628="","",IF(AND(MONTH(C1628)&gt;=1,MONTH(C1628)&lt;=3),1,IF(AND(MONTH(C1628)&gt;=4,MONTH(C1628)&lt;=6),2,IF(AND(MONTH(C1628)&gt;=7,MONTH(C1628)&lt;=9),3,4))))</f>
        <v>4</v>
      </c>
      <c r="D1629" s="120"/>
      <c r="E1629" s="67" t="s">
        <v>2419</v>
      </c>
      <c r="F1629" s="66" t="s">
        <v>14451</v>
      </c>
      <c r="G1629" s="45"/>
      <c r="H1629" s="45"/>
      <c r="I1629" s="45"/>
      <c r="J1629" s="45"/>
    </row>
    <row r="1630" spans="1:10" ht="14.1" customHeight="1" thickBot="1" x14ac:dyDescent="0.25">
      <c r="A1630" s="120"/>
      <c r="B1630" s="67" t="s">
        <v>12944</v>
      </c>
      <c r="C1630" s="76">
        <v>44561</v>
      </c>
      <c r="D1630" s="120"/>
      <c r="E1630" s="67" t="s">
        <v>3075</v>
      </c>
      <c r="F1630" s="66" t="s">
        <v>4623</v>
      </c>
      <c r="G1630" s="45"/>
      <c r="H1630" s="45"/>
      <c r="I1630" s="45"/>
      <c r="J1630" s="45"/>
    </row>
    <row r="1631" spans="1:10" ht="14.1" customHeight="1" thickBot="1" x14ac:dyDescent="0.25">
      <c r="A1631" s="120"/>
      <c r="B1631" s="67" t="s">
        <v>1787</v>
      </c>
      <c r="C1631" s="103">
        <f>IF(C1630="","",IF(AND(MONTH(C1630)&gt;=1,MONTH(C1630)&lt;=3),1,IF(AND(MONTH(C1630)&gt;=4,MONTH(C1630)&lt;=6),2,IF(AND(MONTH(C1630)&gt;=7,MONTH(C1630)&lt;=9),3,4))))</f>
        <v>4</v>
      </c>
      <c r="D1631" s="120"/>
      <c r="E1631" s="67" t="s">
        <v>13194</v>
      </c>
      <c r="F1631" s="66" t="s">
        <v>4623</v>
      </c>
      <c r="G1631" s="45"/>
      <c r="H1631" s="45"/>
      <c r="I1631" s="45"/>
      <c r="J1631" s="45"/>
    </row>
    <row r="1632" spans="1:10" ht="14.1" customHeight="1" thickBot="1" x14ac:dyDescent="0.25">
      <c r="A1632" s="45"/>
      <c r="B1632" s="45"/>
      <c r="C1632" s="45"/>
      <c r="D1632" s="45"/>
      <c r="E1632" s="45"/>
      <c r="F1632" s="45"/>
      <c r="G1632" s="45"/>
      <c r="H1632" s="45"/>
      <c r="I1632" s="45"/>
      <c r="J1632" s="45"/>
    </row>
    <row r="1633" spans="1:10" ht="14.1" customHeight="1" thickBot="1" x14ac:dyDescent="0.25">
      <c r="A1633" s="72" t="s">
        <v>15736</v>
      </c>
      <c r="B1633" s="72" t="s">
        <v>16147</v>
      </c>
      <c r="C1633" s="72" t="s">
        <v>15642</v>
      </c>
      <c r="D1633" s="72" t="s">
        <v>15252</v>
      </c>
      <c r="E1633" s="72" t="s">
        <v>6935</v>
      </c>
      <c r="F1633" s="72" t="s">
        <v>15281</v>
      </c>
      <c r="G1633" s="45"/>
      <c r="H1633" s="45"/>
      <c r="I1633" s="45"/>
      <c r="J1633" s="45"/>
    </row>
    <row r="1634" spans="1:10" ht="13.5" customHeight="1" x14ac:dyDescent="0.2">
      <c r="A1634" s="92">
        <v>90101603</v>
      </c>
      <c r="B1634" s="69" t="str">
        <f ca="1">IFERROR(INDEX(UNSPSCDes,MATCH(INDIRECT(ADDRESS(ROW(),COLUMN()-1,4)),UNSPSCCode,0)),"")</f>
        <v>Servicios de cáterin</v>
      </c>
      <c r="C1634" s="81" t="s">
        <v>1450</v>
      </c>
      <c r="D1634" s="81">
        <v>1</v>
      </c>
      <c r="E1634" s="71">
        <v>25000</v>
      </c>
      <c r="F1634" s="70">
        <f ca="1">INDIRECT(ADDRESS(ROW(),COLUMN()-2,4))*INDIRECT(ADDRESS(ROW(),COLUMN()-1,4))</f>
        <v>25000</v>
      </c>
      <c r="G1634" s="45"/>
      <c r="H1634" s="45"/>
      <c r="I1634" s="45"/>
      <c r="J1634" s="45"/>
    </row>
    <row r="1635" spans="1:10" ht="13.5" customHeight="1" x14ac:dyDescent="0.2">
      <c r="A1635" s="92">
        <v>90101603</v>
      </c>
      <c r="B1635" s="69" t="str">
        <f ca="1">IFERROR(INDEX(UNSPSCDes,MATCH(INDIRECT(ADDRESS(ROW(),COLUMN()-1,4)),UNSPSCCode,0)),"")</f>
        <v>Servicios de cáterin</v>
      </c>
      <c r="C1635" s="81" t="s">
        <v>1450</v>
      </c>
      <c r="D1635" s="81">
        <v>1</v>
      </c>
      <c r="E1635" s="71">
        <v>15000</v>
      </c>
      <c r="F1635" s="70">
        <f ca="1">INDIRECT(ADDRESS(ROW(),COLUMN()-2,4))*INDIRECT(ADDRESS(ROW(),COLUMN()-1,4))</f>
        <v>15000</v>
      </c>
      <c r="G1635" s="45"/>
      <c r="H1635" s="45"/>
      <c r="I1635" s="45"/>
      <c r="J1635" s="45"/>
    </row>
    <row r="1636" spans="1:10" ht="14.1" customHeight="1" x14ac:dyDescent="0.2">
      <c r="A1636" s="45"/>
      <c r="B1636" s="45"/>
      <c r="C1636" s="45"/>
      <c r="D1636" s="45"/>
      <c r="E1636" s="73" t="s">
        <v>12552</v>
      </c>
      <c r="F1636" s="74">
        <f ca="1">SUM(Table323[MONTO TOTAL ESTIMADO])</f>
        <v>40000</v>
      </c>
      <c r="G1636" s="45"/>
      <c r="H1636" s="45" t="str">
        <f>C1627</f>
        <v>Servicios</v>
      </c>
      <c r="I1636" s="45" t="str">
        <f>E1627</f>
        <v>Sí</v>
      </c>
      <c r="J1636" s="45" t="str">
        <f>D1627</f>
        <v>Compras por debajo del Umbral</v>
      </c>
    </row>
    <row r="1637" spans="1:10" ht="14.1" customHeight="1" thickBot="1" x14ac:dyDescent="0.3"/>
    <row r="1638" spans="1:10" ht="33.75" customHeight="1" thickBot="1" x14ac:dyDescent="0.25">
      <c r="A1638" s="64" t="s">
        <v>16383</v>
      </c>
      <c r="B1638" s="64" t="s">
        <v>161</v>
      </c>
      <c r="C1638" s="64" t="s">
        <v>11726</v>
      </c>
      <c r="D1638" s="64" t="s">
        <v>14380</v>
      </c>
      <c r="E1638" s="64" t="s">
        <v>10964</v>
      </c>
      <c r="F1638" s="64" t="s">
        <v>11097</v>
      </c>
      <c r="G1638" s="45"/>
      <c r="H1638" s="45"/>
      <c r="I1638" s="45"/>
      <c r="J1638" s="45"/>
    </row>
    <row r="1639" spans="1:10" ht="13.5" customHeight="1" thickBot="1" x14ac:dyDescent="0.25">
      <c r="A1639" s="66" t="s">
        <v>18887</v>
      </c>
      <c r="B1639" s="66" t="s">
        <v>18888</v>
      </c>
      <c r="C1639" s="66" t="s">
        <v>17798</v>
      </c>
      <c r="D1639" s="66" t="s">
        <v>10173</v>
      </c>
      <c r="E1639" s="66" t="s">
        <v>8857</v>
      </c>
      <c r="F1639" s="66"/>
      <c r="G1639" s="45"/>
      <c r="H1639" s="45"/>
      <c r="I1639" s="45"/>
      <c r="J1639" s="45"/>
    </row>
    <row r="1640" spans="1:10" ht="14.1" customHeight="1" thickBot="1" x14ac:dyDescent="0.25">
      <c r="A1640" s="119" t="s">
        <v>14830</v>
      </c>
      <c r="B1640" s="67" t="s">
        <v>8531</v>
      </c>
      <c r="C1640" s="76">
        <v>44201</v>
      </c>
      <c r="D1640" s="119" t="s">
        <v>9388</v>
      </c>
      <c r="E1640" s="67" t="s">
        <v>13095</v>
      </c>
      <c r="F1640" s="66" t="s">
        <v>3082</v>
      </c>
      <c r="G1640" s="45"/>
      <c r="H1640" s="45"/>
      <c r="I1640" s="45"/>
      <c r="J1640" s="45"/>
    </row>
    <row r="1641" spans="1:10" ht="14.1" customHeight="1" thickBot="1" x14ac:dyDescent="0.25">
      <c r="A1641" s="120"/>
      <c r="B1641" s="67" t="s">
        <v>1787</v>
      </c>
      <c r="C1641" s="107">
        <f>IF(C1640="","",IF(AND(MONTH(C1640)&gt;=1,MONTH(C1640)&lt;=3),1,IF(AND(MONTH(C1640)&gt;=4,MONTH(C1640)&lt;=6),2,IF(AND(MONTH(C1640)&gt;=7,MONTH(C1640)&lt;=9),3,4))))</f>
        <v>1</v>
      </c>
      <c r="D1641" s="120"/>
      <c r="E1641" s="67" t="s">
        <v>2419</v>
      </c>
      <c r="F1641" s="66" t="s">
        <v>14451</v>
      </c>
      <c r="G1641" s="45"/>
      <c r="H1641" s="45"/>
      <c r="I1641" s="45"/>
      <c r="J1641" s="45"/>
    </row>
    <row r="1642" spans="1:10" ht="14.1" customHeight="1" thickBot="1" x14ac:dyDescent="0.25">
      <c r="A1642" s="120"/>
      <c r="B1642" s="67" t="s">
        <v>12944</v>
      </c>
      <c r="C1642" s="76">
        <v>44287</v>
      </c>
      <c r="D1642" s="120"/>
      <c r="E1642" s="67" t="s">
        <v>3075</v>
      </c>
      <c r="F1642" s="66" t="s">
        <v>4623</v>
      </c>
      <c r="G1642" s="45"/>
      <c r="H1642" s="45"/>
      <c r="I1642" s="45"/>
      <c r="J1642" s="45"/>
    </row>
    <row r="1643" spans="1:10" ht="14.1" customHeight="1" thickBot="1" x14ac:dyDescent="0.25">
      <c r="A1643" s="120"/>
      <c r="B1643" s="67" t="s">
        <v>1787</v>
      </c>
      <c r="C1643" s="107">
        <f>IF(C1642="","",IF(AND(MONTH(C1642)&gt;=1,MONTH(C1642)&lt;=3),1,IF(AND(MONTH(C1642)&gt;=4,MONTH(C1642)&lt;=6),2,IF(AND(MONTH(C1642)&gt;=7,MONTH(C1642)&lt;=9),3,4))))</f>
        <v>2</v>
      </c>
      <c r="D1643" s="120"/>
      <c r="E1643" s="67" t="s">
        <v>13194</v>
      </c>
      <c r="F1643" s="66" t="s">
        <v>4623</v>
      </c>
      <c r="G1643" s="45"/>
      <c r="H1643" s="45"/>
      <c r="I1643" s="45"/>
      <c r="J1643" s="45"/>
    </row>
    <row r="1644" spans="1:10" ht="14.1" customHeight="1" thickBot="1" x14ac:dyDescent="0.25">
      <c r="A1644" s="45"/>
      <c r="B1644" s="45"/>
      <c r="C1644" s="45"/>
      <c r="D1644" s="45"/>
      <c r="E1644" s="45"/>
      <c r="F1644" s="45"/>
      <c r="G1644" s="45"/>
      <c r="H1644" s="45"/>
      <c r="I1644" s="45"/>
      <c r="J1644" s="45"/>
    </row>
    <row r="1645" spans="1:10" ht="14.1" customHeight="1" thickBot="1" x14ac:dyDescent="0.25">
      <c r="A1645" s="72" t="s">
        <v>15736</v>
      </c>
      <c r="B1645" s="72" t="s">
        <v>16147</v>
      </c>
      <c r="C1645" s="72" t="s">
        <v>15642</v>
      </c>
      <c r="D1645" s="72" t="s">
        <v>15252</v>
      </c>
      <c r="E1645" s="72" t="s">
        <v>6935</v>
      </c>
      <c r="F1645" s="72" t="s">
        <v>15281</v>
      </c>
      <c r="G1645" s="45"/>
      <c r="H1645" s="45"/>
      <c r="I1645" s="45"/>
      <c r="J1645" s="45"/>
    </row>
    <row r="1646" spans="1:10" ht="13.5" customHeight="1" x14ac:dyDescent="0.2">
      <c r="A1646" s="92">
        <v>52152004</v>
      </c>
      <c r="B1646" s="69" t="str">
        <f ca="1">IFERROR(INDEX(UNSPSCDes,MATCH(INDIRECT(ADDRESS(ROW(),COLUMN()-1,4)),UNSPSCCode,0)),"")</f>
        <v>Platos para uso doméstico</v>
      </c>
      <c r="C1646" s="81" t="s">
        <v>1450</v>
      </c>
      <c r="D1646" s="81">
        <v>14</v>
      </c>
      <c r="E1646" s="71">
        <v>100</v>
      </c>
      <c r="F1646" s="70">
        <f ca="1">INDIRECT(ADDRESS(ROW(),COLUMN()-2,4))*INDIRECT(ADDRESS(ROW(),COLUMN()-1,4))</f>
        <v>1400</v>
      </c>
      <c r="G1646" s="45"/>
      <c r="H1646" s="45"/>
      <c r="I1646" s="45"/>
      <c r="J1646" s="45"/>
    </row>
    <row r="1647" spans="1:10" ht="13.5" customHeight="1" x14ac:dyDescent="0.2">
      <c r="A1647" s="92">
        <v>52151702</v>
      </c>
      <c r="B1647" s="69" t="str">
        <f ca="1">IFERROR(INDEX(UNSPSCDes,MATCH(INDIRECT(ADDRESS(ROW(),COLUMN()-1,4)),UNSPSCCode,0)),"")</f>
        <v>Cuchillos para uso doméstico</v>
      </c>
      <c r="C1647" s="81" t="s">
        <v>1450</v>
      </c>
      <c r="D1647" s="81">
        <v>18</v>
      </c>
      <c r="E1647" s="71">
        <v>35</v>
      </c>
      <c r="F1647" s="70">
        <f ca="1">INDIRECT(ADDRESS(ROW(),COLUMN()-2,4))*INDIRECT(ADDRESS(ROW(),COLUMN()-1,4))</f>
        <v>630</v>
      </c>
      <c r="G1647" s="45"/>
      <c r="H1647" s="45"/>
      <c r="I1647" s="45"/>
      <c r="J1647" s="45"/>
    </row>
    <row r="1648" spans="1:10" ht="13.5" customHeight="1" x14ac:dyDescent="0.2">
      <c r="A1648" s="92">
        <v>52151636</v>
      </c>
      <c r="B1648" s="69" t="str">
        <f ca="1">IFERROR(INDEX(UNSPSCDes,MATCH(INDIRECT(ADDRESS(ROW(),COLUMN()-1,4)),UNSPSCCode,0)),"")</f>
        <v>Palas o cucharas para alimentos para uso doméstico</v>
      </c>
      <c r="C1648" s="81" t="s">
        <v>1450</v>
      </c>
      <c r="D1648" s="81">
        <v>6</v>
      </c>
      <c r="E1648" s="71">
        <v>110</v>
      </c>
      <c r="F1648" s="70">
        <f ca="1">INDIRECT(ADDRESS(ROW(),COLUMN()-2,4))*INDIRECT(ADDRESS(ROW(),COLUMN()-1,4))</f>
        <v>660</v>
      </c>
      <c r="G1648" s="45"/>
      <c r="H1648" s="45"/>
      <c r="I1648" s="45"/>
      <c r="J1648" s="45"/>
    </row>
    <row r="1649" spans="1:10" ht="13.5" customHeight="1" x14ac:dyDescent="0.2">
      <c r="A1649" s="81">
        <v>52151803</v>
      </c>
      <c r="B1649" s="69" t="str">
        <f ca="1">IFERROR(INDEX(UNSPSCDes,MATCH(INDIRECT(ADDRESS(ROW(),COLUMN()-1,4)),UNSPSCCode,0)),"")</f>
        <v>Cacerolas para uso doméstico</v>
      </c>
      <c r="C1649" s="81" t="s">
        <v>1450</v>
      </c>
      <c r="D1649" s="81">
        <v>2</v>
      </c>
      <c r="E1649" s="71">
        <v>1500</v>
      </c>
      <c r="F1649" s="70">
        <f ca="1">INDIRECT(ADDRESS(ROW(),COLUMN()-2,4))*INDIRECT(ADDRESS(ROW(),COLUMN()-1,4))</f>
        <v>3000</v>
      </c>
      <c r="G1649" s="45"/>
      <c r="H1649" s="45"/>
      <c r="I1649" s="45"/>
      <c r="J1649" s="45"/>
    </row>
    <row r="1650" spans="1:10" ht="14.1" customHeight="1" x14ac:dyDescent="0.2">
      <c r="A1650" s="45"/>
      <c r="B1650" s="45"/>
      <c r="C1650" s="45"/>
      <c r="D1650" s="45"/>
      <c r="E1650" s="73" t="s">
        <v>12552</v>
      </c>
      <c r="F1650" s="74">
        <f ca="1">SUM(Table321[MONTO TOTAL ESTIMADO])</f>
        <v>5690</v>
      </c>
      <c r="G1650" s="45"/>
      <c r="H1650" s="45" t="str">
        <f>C1639</f>
        <v>Bienes</v>
      </c>
      <c r="I1650" s="45" t="str">
        <f>E1639</f>
        <v>Sí</v>
      </c>
      <c r="J1650" s="45" t="str">
        <f>D1639</f>
        <v>Compras por debajo del Umbral</v>
      </c>
    </row>
    <row r="1651" spans="1:10" ht="14.1" customHeight="1" thickBot="1" x14ac:dyDescent="0.3"/>
    <row r="1652" spans="1:10" ht="33.75" customHeight="1" thickBot="1" x14ac:dyDescent="0.25">
      <c r="A1652" s="64" t="s">
        <v>16383</v>
      </c>
      <c r="B1652" s="64" t="s">
        <v>161</v>
      </c>
      <c r="C1652" s="64" t="s">
        <v>11726</v>
      </c>
      <c r="D1652" s="64" t="s">
        <v>14380</v>
      </c>
      <c r="E1652" s="64" t="s">
        <v>10964</v>
      </c>
      <c r="F1652" s="64" t="s">
        <v>11097</v>
      </c>
      <c r="G1652" s="45"/>
      <c r="H1652" s="45"/>
      <c r="I1652" s="45"/>
      <c r="J1652" s="45"/>
    </row>
    <row r="1653" spans="1:10" ht="13.5" customHeight="1" thickBot="1" x14ac:dyDescent="0.25">
      <c r="A1653" s="66" t="s">
        <v>18889</v>
      </c>
      <c r="B1653" s="66" t="s">
        <v>18890</v>
      </c>
      <c r="C1653" s="66" t="s">
        <v>6801</v>
      </c>
      <c r="D1653" s="66" t="s">
        <v>10173</v>
      </c>
      <c r="E1653" s="66" t="s">
        <v>8857</v>
      </c>
      <c r="F1653" s="66"/>
      <c r="G1653" s="45"/>
      <c r="H1653" s="45"/>
      <c r="I1653" s="45"/>
      <c r="J1653" s="45"/>
    </row>
    <row r="1654" spans="1:10" ht="14.1" customHeight="1" thickBot="1" x14ac:dyDescent="0.25">
      <c r="A1654" s="119" t="s">
        <v>14830</v>
      </c>
      <c r="B1654" s="67" t="s">
        <v>8531</v>
      </c>
      <c r="C1654" s="76">
        <v>44201</v>
      </c>
      <c r="D1654" s="119" t="s">
        <v>9388</v>
      </c>
      <c r="E1654" s="67" t="s">
        <v>13095</v>
      </c>
      <c r="F1654" s="66" t="s">
        <v>3082</v>
      </c>
      <c r="G1654" s="45"/>
      <c r="H1654" s="45"/>
      <c r="I1654" s="45"/>
      <c r="J1654" s="45"/>
    </row>
    <row r="1655" spans="1:10" ht="14.1" customHeight="1" thickBot="1" x14ac:dyDescent="0.25">
      <c r="A1655" s="120"/>
      <c r="B1655" s="67" t="s">
        <v>1787</v>
      </c>
      <c r="C1655" s="109">
        <f>IF(C1654="","",IF(AND(MONTH(C1654)&gt;=1,MONTH(C1654)&lt;=3),1,IF(AND(MONTH(C1654)&gt;=4,MONTH(C1654)&lt;=6),2,IF(AND(MONTH(C1654)&gt;=7,MONTH(C1654)&lt;=9),3,4))))</f>
        <v>1</v>
      </c>
      <c r="D1655" s="120"/>
      <c r="E1655" s="67" t="s">
        <v>2419</v>
      </c>
      <c r="F1655" s="66" t="s">
        <v>14451</v>
      </c>
      <c r="G1655" s="45"/>
      <c r="H1655" s="45"/>
      <c r="I1655" s="45"/>
      <c r="J1655" s="45"/>
    </row>
    <row r="1656" spans="1:10" ht="14.1" customHeight="1" thickBot="1" x14ac:dyDescent="0.25">
      <c r="A1656" s="120"/>
      <c r="B1656" s="67" t="s">
        <v>12944</v>
      </c>
      <c r="C1656" s="76">
        <v>44286</v>
      </c>
      <c r="D1656" s="120"/>
      <c r="E1656" s="67" t="s">
        <v>3075</v>
      </c>
      <c r="F1656" s="66" t="s">
        <v>4623</v>
      </c>
      <c r="G1656" s="45"/>
      <c r="H1656" s="45"/>
      <c r="I1656" s="45"/>
      <c r="J1656" s="45"/>
    </row>
    <row r="1657" spans="1:10" ht="14.1" customHeight="1" thickBot="1" x14ac:dyDescent="0.25">
      <c r="A1657" s="120"/>
      <c r="B1657" s="67" t="s">
        <v>1787</v>
      </c>
      <c r="C1657" s="109">
        <f>IF(C1656="","",IF(AND(MONTH(C1656)&gt;=1,MONTH(C1656)&lt;=3),1,IF(AND(MONTH(C1656)&gt;=4,MONTH(C1656)&lt;=6),2,IF(AND(MONTH(C1656)&gt;=7,MONTH(C1656)&lt;=9),3,4))))</f>
        <v>1</v>
      </c>
      <c r="D1657" s="120"/>
      <c r="E1657" s="67" t="s">
        <v>13194</v>
      </c>
      <c r="F1657" s="66" t="s">
        <v>4623</v>
      </c>
      <c r="G1657" s="45"/>
      <c r="H1657" s="45"/>
      <c r="I1657" s="45"/>
      <c r="J1657" s="45"/>
    </row>
    <row r="1658" spans="1:10" ht="14.1" customHeight="1" thickBot="1" x14ac:dyDescent="0.25">
      <c r="A1658" s="45"/>
      <c r="B1658" s="45"/>
      <c r="C1658" s="45"/>
      <c r="D1658" s="45"/>
      <c r="E1658" s="45"/>
      <c r="F1658" s="45"/>
      <c r="G1658" s="45"/>
      <c r="H1658" s="45"/>
      <c r="I1658" s="45"/>
      <c r="J1658" s="45"/>
    </row>
    <row r="1659" spans="1:10" ht="14.1" customHeight="1" thickBot="1" x14ac:dyDescent="0.25">
      <c r="A1659" s="72" t="s">
        <v>15736</v>
      </c>
      <c r="B1659" s="72" t="s">
        <v>16147</v>
      </c>
      <c r="C1659" s="72" t="s">
        <v>15642</v>
      </c>
      <c r="D1659" s="72" t="s">
        <v>15252</v>
      </c>
      <c r="E1659" s="72" t="s">
        <v>6935</v>
      </c>
      <c r="F1659" s="72" t="s">
        <v>15281</v>
      </c>
      <c r="G1659" s="45"/>
      <c r="H1659" s="45"/>
      <c r="I1659" s="45"/>
      <c r="J1659" s="45"/>
    </row>
    <row r="1660" spans="1:10" ht="13.5" customHeight="1" x14ac:dyDescent="0.2">
      <c r="A1660" s="85">
        <v>78121601</v>
      </c>
      <c r="B1660" s="69" t="str">
        <f ca="1">IFERROR(INDEX(UNSPSCDes,MATCH(INDIRECT(ADDRESS(ROW(),COLUMN()-1,4)),UNSPSCCode,0)),"")</f>
        <v>Carga y descarga de mercancías</v>
      </c>
      <c r="C1660" s="110" t="s">
        <v>1450</v>
      </c>
      <c r="D1660" s="110">
        <v>2</v>
      </c>
      <c r="E1660" s="111">
        <v>200</v>
      </c>
      <c r="F1660" s="70">
        <f ca="1">INDIRECT(ADDRESS(ROW(),COLUMN()-2,4))*INDIRECT(ADDRESS(ROW(),COLUMN()-1,4))</f>
        <v>400</v>
      </c>
      <c r="G1660" s="45"/>
      <c r="H1660" s="45"/>
      <c r="I1660" s="45"/>
      <c r="J1660" s="45"/>
    </row>
    <row r="1661" spans="1:10" ht="14.1" customHeight="1" x14ac:dyDescent="0.2">
      <c r="A1661" s="45"/>
      <c r="B1661" s="45"/>
      <c r="C1661" s="45"/>
      <c r="D1661" s="45"/>
      <c r="E1661" s="73" t="s">
        <v>12552</v>
      </c>
      <c r="F1661" s="74">
        <f ca="1">SUM(Table343[MONTO TOTAL ESTIMADO])</f>
        <v>400</v>
      </c>
      <c r="G1661" s="45"/>
      <c r="H1661" s="45" t="str">
        <f>C1653</f>
        <v>Servicios</v>
      </c>
      <c r="I1661" s="45" t="str">
        <f>E1653</f>
        <v>Sí</v>
      </c>
      <c r="J1661" s="45" t="str">
        <f>D1653</f>
        <v>Compras por debajo del Umbral</v>
      </c>
    </row>
    <row r="1662" spans="1:10" ht="14.1" customHeight="1" thickBot="1" x14ac:dyDescent="0.3"/>
    <row r="1663" spans="1:10" ht="33.75" customHeight="1" thickBot="1" x14ac:dyDescent="0.25">
      <c r="A1663" s="64" t="s">
        <v>16383</v>
      </c>
      <c r="B1663" s="64" t="s">
        <v>161</v>
      </c>
      <c r="C1663" s="64" t="s">
        <v>11726</v>
      </c>
      <c r="D1663" s="64" t="s">
        <v>14380</v>
      </c>
      <c r="E1663" s="64" t="s">
        <v>10964</v>
      </c>
      <c r="F1663" s="64" t="s">
        <v>11097</v>
      </c>
      <c r="G1663" s="45"/>
      <c r="H1663" s="45"/>
      <c r="I1663" s="45"/>
      <c r="J1663" s="45"/>
    </row>
    <row r="1664" spans="1:10" ht="13.5" customHeight="1" thickBot="1" x14ac:dyDescent="0.25">
      <c r="A1664" s="66" t="s">
        <v>18889</v>
      </c>
      <c r="B1664" s="66" t="s">
        <v>18890</v>
      </c>
      <c r="C1664" s="66" t="s">
        <v>6801</v>
      </c>
      <c r="D1664" s="66" t="s">
        <v>10173</v>
      </c>
      <c r="E1664" s="66" t="s">
        <v>8857</v>
      </c>
      <c r="F1664" s="66"/>
      <c r="G1664" s="45"/>
      <c r="H1664" s="45"/>
      <c r="I1664" s="45"/>
      <c r="J1664" s="45"/>
    </row>
    <row r="1665" spans="1:10" ht="14.1" customHeight="1" thickBot="1" x14ac:dyDescent="0.25">
      <c r="A1665" s="119" t="s">
        <v>14830</v>
      </c>
      <c r="B1665" s="67" t="s">
        <v>8531</v>
      </c>
      <c r="C1665" s="76">
        <v>44287</v>
      </c>
      <c r="D1665" s="119" t="s">
        <v>9388</v>
      </c>
      <c r="E1665" s="67" t="s">
        <v>13095</v>
      </c>
      <c r="F1665" s="66" t="s">
        <v>3082</v>
      </c>
      <c r="G1665" s="45"/>
      <c r="H1665" s="45"/>
      <c r="I1665" s="45"/>
      <c r="J1665" s="45"/>
    </row>
    <row r="1666" spans="1:10" ht="14.1" customHeight="1" thickBot="1" x14ac:dyDescent="0.25">
      <c r="A1666" s="120"/>
      <c r="B1666" s="67" t="s">
        <v>1787</v>
      </c>
      <c r="C1666" s="109">
        <f>IF(C1665="","",IF(AND(MONTH(C1665)&gt;=1,MONTH(C1665)&lt;=3),1,IF(AND(MONTH(C1665)&gt;=4,MONTH(C1665)&lt;=6),2,IF(AND(MONTH(C1665)&gt;=7,MONTH(C1665)&lt;=9),3,4))))</f>
        <v>2</v>
      </c>
      <c r="D1666" s="120"/>
      <c r="E1666" s="67" t="s">
        <v>2419</v>
      </c>
      <c r="F1666" s="66" t="s">
        <v>14451</v>
      </c>
      <c r="G1666" s="45"/>
      <c r="H1666" s="45"/>
      <c r="I1666" s="45"/>
      <c r="J1666" s="45"/>
    </row>
    <row r="1667" spans="1:10" ht="14.1" customHeight="1" thickBot="1" x14ac:dyDescent="0.25">
      <c r="A1667" s="120"/>
      <c r="B1667" s="67" t="s">
        <v>12944</v>
      </c>
      <c r="C1667" s="76">
        <v>44377</v>
      </c>
      <c r="D1667" s="120"/>
      <c r="E1667" s="67" t="s">
        <v>3075</v>
      </c>
      <c r="F1667" s="66" t="s">
        <v>4623</v>
      </c>
      <c r="G1667" s="45"/>
      <c r="H1667" s="45"/>
      <c r="I1667" s="45"/>
      <c r="J1667" s="45"/>
    </row>
    <row r="1668" spans="1:10" ht="14.1" customHeight="1" thickBot="1" x14ac:dyDescent="0.25">
      <c r="A1668" s="120"/>
      <c r="B1668" s="67" t="s">
        <v>1787</v>
      </c>
      <c r="C1668" s="109">
        <f>IF(C1667="","",IF(AND(MONTH(C1667)&gt;=1,MONTH(C1667)&lt;=3),1,IF(AND(MONTH(C1667)&gt;=4,MONTH(C1667)&lt;=6),2,IF(AND(MONTH(C1667)&gt;=7,MONTH(C1667)&lt;=9),3,4))))</f>
        <v>2</v>
      </c>
      <c r="D1668" s="120"/>
      <c r="E1668" s="67" t="s">
        <v>13194</v>
      </c>
      <c r="F1668" s="66" t="s">
        <v>4623</v>
      </c>
      <c r="G1668" s="45"/>
      <c r="H1668" s="45"/>
      <c r="I1668" s="45"/>
      <c r="J1668" s="45"/>
    </row>
    <row r="1669" spans="1:10" ht="14.1" customHeight="1" thickBot="1" x14ac:dyDescent="0.25">
      <c r="A1669" s="45"/>
      <c r="B1669" s="45"/>
      <c r="C1669" s="45"/>
      <c r="D1669" s="45"/>
      <c r="E1669" s="45"/>
      <c r="F1669" s="45"/>
      <c r="G1669" s="45"/>
      <c r="H1669" s="45"/>
      <c r="I1669" s="45"/>
      <c r="J1669" s="45"/>
    </row>
    <row r="1670" spans="1:10" ht="14.1" customHeight="1" thickBot="1" x14ac:dyDescent="0.25">
      <c r="A1670" s="72" t="s">
        <v>15736</v>
      </c>
      <c r="B1670" s="72" t="s">
        <v>16147</v>
      </c>
      <c r="C1670" s="72" t="s">
        <v>15642</v>
      </c>
      <c r="D1670" s="72" t="s">
        <v>15252</v>
      </c>
      <c r="E1670" s="72" t="s">
        <v>6935</v>
      </c>
      <c r="F1670" s="72" t="s">
        <v>15281</v>
      </c>
      <c r="G1670" s="45"/>
      <c r="H1670" s="45"/>
      <c r="I1670" s="45"/>
      <c r="J1670" s="45"/>
    </row>
    <row r="1671" spans="1:10" ht="13.5" customHeight="1" x14ac:dyDescent="0.2">
      <c r="A1671" s="85">
        <v>78121601</v>
      </c>
      <c r="B1671" s="69" t="str">
        <f ca="1">IFERROR(INDEX(UNSPSCDes,MATCH(INDIRECT(ADDRESS(ROW(),COLUMN()-1,4)),UNSPSCCode,0)),"")</f>
        <v>Carga y descarga de mercancías</v>
      </c>
      <c r="C1671" s="110" t="s">
        <v>1450</v>
      </c>
      <c r="D1671" s="110">
        <v>2</v>
      </c>
      <c r="E1671" s="111">
        <v>200</v>
      </c>
      <c r="F1671" s="70">
        <f ca="1">INDIRECT(ADDRESS(ROW(),COLUMN()-2,4))*INDIRECT(ADDRESS(ROW(),COLUMN()-1,4))</f>
        <v>400</v>
      </c>
      <c r="G1671" s="45"/>
      <c r="H1671" s="45"/>
      <c r="I1671" s="45"/>
      <c r="J1671" s="45"/>
    </row>
    <row r="1672" spans="1:10" ht="14.1" customHeight="1" x14ac:dyDescent="0.2">
      <c r="A1672" s="45"/>
      <c r="B1672" s="45"/>
      <c r="C1672" s="45"/>
      <c r="D1672" s="45"/>
      <c r="E1672" s="73" t="s">
        <v>12552</v>
      </c>
      <c r="F1672" s="74">
        <f ca="1">SUM(Table346[MONTO TOTAL ESTIMADO])</f>
        <v>400</v>
      </c>
      <c r="G1672" s="45"/>
      <c r="H1672" s="45" t="str">
        <f>C1664</f>
        <v>Servicios</v>
      </c>
      <c r="I1672" s="45" t="str">
        <f>E1664</f>
        <v>Sí</v>
      </c>
      <c r="J1672" s="45" t="str">
        <f>D1664</f>
        <v>Compras por debajo del Umbral</v>
      </c>
    </row>
    <row r="1673" spans="1:10" ht="14.1" customHeight="1" thickBot="1" x14ac:dyDescent="0.3"/>
    <row r="1674" spans="1:10" ht="33.75" customHeight="1" thickBot="1" x14ac:dyDescent="0.25">
      <c r="A1674" s="64" t="s">
        <v>16383</v>
      </c>
      <c r="B1674" s="64" t="s">
        <v>161</v>
      </c>
      <c r="C1674" s="64" t="s">
        <v>11726</v>
      </c>
      <c r="D1674" s="64" t="s">
        <v>14380</v>
      </c>
      <c r="E1674" s="64" t="s">
        <v>10964</v>
      </c>
      <c r="F1674" s="64" t="s">
        <v>11097</v>
      </c>
      <c r="G1674" s="45"/>
      <c r="H1674" s="45"/>
      <c r="I1674" s="45"/>
      <c r="J1674" s="45"/>
    </row>
    <row r="1675" spans="1:10" ht="13.5" customHeight="1" thickBot="1" x14ac:dyDescent="0.25">
      <c r="A1675" s="66" t="s">
        <v>18889</v>
      </c>
      <c r="B1675" s="66" t="s">
        <v>18890</v>
      </c>
      <c r="C1675" s="66" t="s">
        <v>6801</v>
      </c>
      <c r="D1675" s="66" t="s">
        <v>10173</v>
      </c>
      <c r="E1675" s="66" t="s">
        <v>8857</v>
      </c>
      <c r="F1675" s="66"/>
      <c r="G1675" s="45"/>
      <c r="H1675" s="45"/>
      <c r="I1675" s="45"/>
      <c r="J1675" s="45"/>
    </row>
    <row r="1676" spans="1:10" ht="14.1" customHeight="1" thickBot="1" x14ac:dyDescent="0.25">
      <c r="A1676" s="119" t="s">
        <v>14830</v>
      </c>
      <c r="B1676" s="67" t="s">
        <v>8531</v>
      </c>
      <c r="C1676" s="76">
        <v>44378</v>
      </c>
      <c r="D1676" s="119" t="s">
        <v>9388</v>
      </c>
      <c r="E1676" s="67" t="s">
        <v>13095</v>
      </c>
      <c r="F1676" s="66" t="s">
        <v>3082</v>
      </c>
      <c r="G1676" s="45"/>
      <c r="H1676" s="45"/>
      <c r="I1676" s="45"/>
      <c r="J1676" s="45"/>
    </row>
    <row r="1677" spans="1:10" ht="14.1" customHeight="1" thickBot="1" x14ac:dyDescent="0.25">
      <c r="A1677" s="120"/>
      <c r="B1677" s="67" t="s">
        <v>1787</v>
      </c>
      <c r="C1677" s="109">
        <f>IF(C1676="","",IF(AND(MONTH(C1676)&gt;=1,MONTH(C1676)&lt;=3),1,IF(AND(MONTH(C1676)&gt;=4,MONTH(C1676)&lt;=6),2,IF(AND(MONTH(C1676)&gt;=7,MONTH(C1676)&lt;=9),3,4))))</f>
        <v>3</v>
      </c>
      <c r="D1677" s="120"/>
      <c r="E1677" s="67" t="s">
        <v>2419</v>
      </c>
      <c r="F1677" s="66" t="s">
        <v>14451</v>
      </c>
      <c r="G1677" s="45"/>
      <c r="H1677" s="45"/>
      <c r="I1677" s="45"/>
      <c r="J1677" s="45"/>
    </row>
    <row r="1678" spans="1:10" ht="14.1" customHeight="1" thickBot="1" x14ac:dyDescent="0.25">
      <c r="A1678" s="120"/>
      <c r="B1678" s="67" t="s">
        <v>12944</v>
      </c>
      <c r="C1678" s="76">
        <v>44469</v>
      </c>
      <c r="D1678" s="120"/>
      <c r="E1678" s="67" t="s">
        <v>3075</v>
      </c>
      <c r="F1678" s="66" t="s">
        <v>4623</v>
      </c>
      <c r="G1678" s="45"/>
      <c r="H1678" s="45"/>
      <c r="I1678" s="45"/>
      <c r="J1678" s="45"/>
    </row>
    <row r="1679" spans="1:10" ht="14.1" customHeight="1" thickBot="1" x14ac:dyDescent="0.25">
      <c r="A1679" s="120"/>
      <c r="B1679" s="67" t="s">
        <v>1787</v>
      </c>
      <c r="C1679" s="109">
        <f>IF(C1678="","",IF(AND(MONTH(C1678)&gt;=1,MONTH(C1678)&lt;=3),1,IF(AND(MONTH(C1678)&gt;=4,MONTH(C1678)&lt;=6),2,IF(AND(MONTH(C1678)&gt;=7,MONTH(C1678)&lt;=9),3,4))))</f>
        <v>3</v>
      </c>
      <c r="D1679" s="120"/>
      <c r="E1679" s="67" t="s">
        <v>13194</v>
      </c>
      <c r="F1679" s="66" t="s">
        <v>4623</v>
      </c>
      <c r="G1679" s="45"/>
      <c r="H1679" s="45"/>
      <c r="I1679" s="45"/>
      <c r="J1679" s="45"/>
    </row>
    <row r="1680" spans="1:10" ht="14.1" customHeight="1" thickBot="1" x14ac:dyDescent="0.25">
      <c r="A1680" s="45"/>
      <c r="B1680" s="45"/>
      <c r="C1680" s="45"/>
      <c r="D1680" s="45"/>
      <c r="E1680" s="45"/>
      <c r="F1680" s="45"/>
      <c r="G1680" s="45"/>
      <c r="H1680" s="45"/>
      <c r="I1680" s="45"/>
      <c r="J1680" s="45"/>
    </row>
    <row r="1681" spans="1:10" ht="14.1" customHeight="1" thickBot="1" x14ac:dyDescent="0.25">
      <c r="A1681" s="72" t="s">
        <v>15736</v>
      </c>
      <c r="B1681" s="72" t="s">
        <v>16147</v>
      </c>
      <c r="C1681" s="72" t="s">
        <v>15642</v>
      </c>
      <c r="D1681" s="72" t="s">
        <v>15252</v>
      </c>
      <c r="E1681" s="72" t="s">
        <v>6935</v>
      </c>
      <c r="F1681" s="72" t="s">
        <v>15281</v>
      </c>
      <c r="G1681" s="45"/>
      <c r="H1681" s="45"/>
      <c r="I1681" s="45"/>
      <c r="J1681" s="45"/>
    </row>
    <row r="1682" spans="1:10" ht="13.5" customHeight="1" x14ac:dyDescent="0.2">
      <c r="A1682" s="85">
        <v>78121601</v>
      </c>
      <c r="B1682" s="69" t="str">
        <f ca="1">IFERROR(INDEX(UNSPSCDes,MATCH(INDIRECT(ADDRESS(ROW(),COLUMN()-1,4)),UNSPSCCode,0)),"")</f>
        <v>Carga y descarga de mercancías</v>
      </c>
      <c r="C1682" s="110" t="s">
        <v>1450</v>
      </c>
      <c r="D1682" s="110">
        <v>2</v>
      </c>
      <c r="E1682" s="111">
        <v>200</v>
      </c>
      <c r="F1682" s="70">
        <f ca="1">INDIRECT(ADDRESS(ROW(),COLUMN()-2,4))*INDIRECT(ADDRESS(ROW(),COLUMN()-1,4))</f>
        <v>400</v>
      </c>
      <c r="G1682" s="45"/>
      <c r="H1682" s="45"/>
      <c r="I1682" s="45"/>
      <c r="J1682" s="45"/>
    </row>
    <row r="1683" spans="1:10" ht="14.1" customHeight="1" x14ac:dyDescent="0.2">
      <c r="A1683" s="45"/>
      <c r="B1683" s="45"/>
      <c r="C1683" s="45"/>
      <c r="D1683" s="45"/>
      <c r="E1683" s="73" t="s">
        <v>12552</v>
      </c>
      <c r="F1683" s="74">
        <f ca="1">SUM(Table347[MONTO TOTAL ESTIMADO])</f>
        <v>400</v>
      </c>
      <c r="G1683" s="45"/>
      <c r="H1683" s="45" t="str">
        <f>C1675</f>
        <v>Servicios</v>
      </c>
      <c r="I1683" s="45" t="str">
        <f>E1675</f>
        <v>Sí</v>
      </c>
      <c r="J1683" s="45" t="str">
        <f>D1675</f>
        <v>Compras por debajo del Umbral</v>
      </c>
    </row>
    <row r="1684" spans="1:10" ht="14.1" customHeight="1" thickBot="1" x14ac:dyDescent="0.3"/>
    <row r="1685" spans="1:10" ht="33.75" customHeight="1" thickBot="1" x14ac:dyDescent="0.25">
      <c r="A1685" s="64" t="s">
        <v>16383</v>
      </c>
      <c r="B1685" s="64" t="s">
        <v>161</v>
      </c>
      <c r="C1685" s="64" t="s">
        <v>11726</v>
      </c>
      <c r="D1685" s="64" t="s">
        <v>14380</v>
      </c>
      <c r="E1685" s="64" t="s">
        <v>10964</v>
      </c>
      <c r="F1685" s="64" t="s">
        <v>11097</v>
      </c>
      <c r="G1685" s="45"/>
      <c r="H1685" s="45"/>
      <c r="I1685" s="45"/>
      <c r="J1685" s="45"/>
    </row>
    <row r="1686" spans="1:10" ht="13.5" customHeight="1" thickBot="1" x14ac:dyDescent="0.25">
      <c r="A1686" s="66" t="s">
        <v>18889</v>
      </c>
      <c r="B1686" s="66" t="s">
        <v>18890</v>
      </c>
      <c r="C1686" s="66" t="s">
        <v>6801</v>
      </c>
      <c r="D1686" s="66" t="s">
        <v>10173</v>
      </c>
      <c r="E1686" s="66" t="s">
        <v>8857</v>
      </c>
      <c r="F1686" s="66"/>
      <c r="G1686" s="45"/>
      <c r="H1686" s="45"/>
      <c r="I1686" s="45"/>
      <c r="J1686" s="45"/>
    </row>
    <row r="1687" spans="1:10" ht="14.1" customHeight="1" thickBot="1" x14ac:dyDescent="0.25">
      <c r="A1687" s="119" t="s">
        <v>14830</v>
      </c>
      <c r="B1687" s="67" t="s">
        <v>8531</v>
      </c>
      <c r="C1687" s="76">
        <v>44470</v>
      </c>
      <c r="D1687" s="119" t="s">
        <v>9388</v>
      </c>
      <c r="E1687" s="67" t="s">
        <v>13095</v>
      </c>
      <c r="F1687" s="66" t="s">
        <v>3082</v>
      </c>
      <c r="G1687" s="45"/>
      <c r="H1687" s="45"/>
      <c r="I1687" s="45"/>
      <c r="J1687" s="45"/>
    </row>
    <row r="1688" spans="1:10" ht="14.1" customHeight="1" thickBot="1" x14ac:dyDescent="0.25">
      <c r="A1688" s="120"/>
      <c r="B1688" s="67" t="s">
        <v>1787</v>
      </c>
      <c r="C1688" s="109">
        <f>IF(C1687="","",IF(AND(MONTH(C1687)&gt;=1,MONTH(C1687)&lt;=3),1,IF(AND(MONTH(C1687)&gt;=4,MONTH(C1687)&lt;=6),2,IF(AND(MONTH(C1687)&gt;=7,MONTH(C1687)&lt;=9),3,4))))</f>
        <v>4</v>
      </c>
      <c r="D1688" s="120"/>
      <c r="E1688" s="67" t="s">
        <v>2419</v>
      </c>
      <c r="F1688" s="66" t="s">
        <v>14451</v>
      </c>
      <c r="G1688" s="45"/>
      <c r="H1688" s="45"/>
      <c r="I1688" s="45"/>
      <c r="J1688" s="45"/>
    </row>
    <row r="1689" spans="1:10" ht="14.1" customHeight="1" thickBot="1" x14ac:dyDescent="0.25">
      <c r="A1689" s="120"/>
      <c r="B1689" s="67" t="s">
        <v>12944</v>
      </c>
      <c r="C1689" s="76">
        <v>44561</v>
      </c>
      <c r="D1689" s="120"/>
      <c r="E1689" s="67" t="s">
        <v>3075</v>
      </c>
      <c r="F1689" s="66" t="s">
        <v>4623</v>
      </c>
      <c r="G1689" s="45"/>
      <c r="H1689" s="45"/>
      <c r="I1689" s="45"/>
      <c r="J1689" s="45"/>
    </row>
    <row r="1690" spans="1:10" ht="14.1" customHeight="1" thickBot="1" x14ac:dyDescent="0.25">
      <c r="A1690" s="120"/>
      <c r="B1690" s="67" t="s">
        <v>1787</v>
      </c>
      <c r="C1690" s="109">
        <f>IF(C1689="","",IF(AND(MONTH(C1689)&gt;=1,MONTH(C1689)&lt;=3),1,IF(AND(MONTH(C1689)&gt;=4,MONTH(C1689)&lt;=6),2,IF(AND(MONTH(C1689)&gt;=7,MONTH(C1689)&lt;=9),3,4))))</f>
        <v>4</v>
      </c>
      <c r="D1690" s="120"/>
      <c r="E1690" s="67" t="s">
        <v>13194</v>
      </c>
      <c r="F1690" s="66" t="s">
        <v>4623</v>
      </c>
      <c r="G1690" s="45"/>
      <c r="H1690" s="45"/>
      <c r="I1690" s="45"/>
      <c r="J1690" s="45"/>
    </row>
    <row r="1691" spans="1:10" ht="14.1" customHeight="1" thickBot="1" x14ac:dyDescent="0.25">
      <c r="A1691" s="45"/>
      <c r="B1691" s="45"/>
      <c r="C1691" s="45"/>
      <c r="D1691" s="45"/>
      <c r="E1691" s="45"/>
      <c r="F1691" s="45"/>
      <c r="G1691" s="45"/>
      <c r="H1691" s="45"/>
      <c r="I1691" s="45"/>
      <c r="J1691" s="45"/>
    </row>
    <row r="1692" spans="1:10" ht="14.1" customHeight="1" thickBot="1" x14ac:dyDescent="0.25">
      <c r="A1692" s="72" t="s">
        <v>15736</v>
      </c>
      <c r="B1692" s="72" t="s">
        <v>16147</v>
      </c>
      <c r="C1692" s="72" t="s">
        <v>15642</v>
      </c>
      <c r="D1692" s="72" t="s">
        <v>15252</v>
      </c>
      <c r="E1692" s="72" t="s">
        <v>6935</v>
      </c>
      <c r="F1692" s="72" t="s">
        <v>15281</v>
      </c>
      <c r="G1692" s="45"/>
      <c r="H1692" s="45"/>
      <c r="I1692" s="45"/>
      <c r="J1692" s="45"/>
    </row>
    <row r="1693" spans="1:10" ht="13.5" customHeight="1" x14ac:dyDescent="0.2">
      <c r="A1693" s="85">
        <v>78121601</v>
      </c>
      <c r="B1693" s="69" t="str">
        <f ca="1">IFERROR(INDEX(UNSPSCDes,MATCH(INDIRECT(ADDRESS(ROW(),COLUMN()-1,4)),UNSPSCCode,0)),"")</f>
        <v>Carga y descarga de mercancías</v>
      </c>
      <c r="C1693" s="110" t="s">
        <v>1450</v>
      </c>
      <c r="D1693" s="110">
        <v>2</v>
      </c>
      <c r="E1693" s="111">
        <v>200</v>
      </c>
      <c r="F1693" s="70">
        <f ca="1">INDIRECT(ADDRESS(ROW(),COLUMN()-2,4))*INDIRECT(ADDRESS(ROW(),COLUMN()-1,4))</f>
        <v>400</v>
      </c>
      <c r="G1693" s="45"/>
      <c r="H1693" s="45"/>
      <c r="I1693" s="45"/>
      <c r="J1693" s="45"/>
    </row>
    <row r="1694" spans="1:10" ht="14.1" customHeight="1" x14ac:dyDescent="0.2">
      <c r="A1694" s="45"/>
      <c r="B1694" s="45"/>
      <c r="C1694" s="45"/>
      <c r="D1694" s="45"/>
      <c r="E1694" s="73" t="s">
        <v>12552</v>
      </c>
      <c r="F1694" s="74">
        <f ca="1">SUM(Table348[MONTO TOTAL ESTIMADO])</f>
        <v>400</v>
      </c>
      <c r="G1694" s="45"/>
      <c r="H1694" s="45" t="str">
        <f>C1686</f>
        <v>Servicios</v>
      </c>
      <c r="I1694" s="45" t="str">
        <f>E1686</f>
        <v>Sí</v>
      </c>
      <c r="J1694" s="45" t="str">
        <f>D1686</f>
        <v>Compras por debajo del Umbral</v>
      </c>
    </row>
    <row r="1695" spans="1:10" ht="14.1" customHeight="1" thickBot="1" x14ac:dyDescent="0.3"/>
    <row r="1696" spans="1:10" ht="33.75" customHeight="1" thickBot="1" x14ac:dyDescent="0.25">
      <c r="A1696" s="64" t="s">
        <v>16383</v>
      </c>
      <c r="B1696" s="64" t="s">
        <v>161</v>
      </c>
      <c r="C1696" s="64" t="s">
        <v>11726</v>
      </c>
      <c r="D1696" s="64" t="s">
        <v>14380</v>
      </c>
      <c r="E1696" s="64" t="s">
        <v>10964</v>
      </c>
      <c r="F1696" s="64" t="s">
        <v>11097</v>
      </c>
      <c r="G1696" s="45"/>
      <c r="H1696" s="45"/>
      <c r="I1696" s="45"/>
      <c r="J1696" s="45"/>
    </row>
    <row r="1697" spans="1:10" ht="13.5" customHeight="1" thickBot="1" x14ac:dyDescent="0.25">
      <c r="A1697" s="66" t="s">
        <v>18832</v>
      </c>
      <c r="B1697" s="66" t="s">
        <v>18833</v>
      </c>
      <c r="C1697" s="66" t="s">
        <v>17798</v>
      </c>
      <c r="D1697" s="66" t="s">
        <v>2520</v>
      </c>
      <c r="E1697" s="66" t="s">
        <v>17854</v>
      </c>
      <c r="F1697" s="66"/>
      <c r="G1697" s="45"/>
      <c r="H1697" s="45"/>
      <c r="I1697" s="45"/>
      <c r="J1697" s="45"/>
    </row>
    <row r="1698" spans="1:10" ht="14.1" customHeight="1" thickBot="1" x14ac:dyDescent="0.25">
      <c r="A1698" s="119" t="s">
        <v>14830</v>
      </c>
      <c r="B1698" s="67" t="s">
        <v>8531</v>
      </c>
      <c r="C1698" s="76">
        <v>44201</v>
      </c>
      <c r="D1698" s="119" t="s">
        <v>9388</v>
      </c>
      <c r="E1698" s="67" t="s">
        <v>13095</v>
      </c>
      <c r="F1698" s="66" t="s">
        <v>3082</v>
      </c>
      <c r="G1698" s="45"/>
      <c r="H1698" s="45"/>
      <c r="I1698" s="45"/>
      <c r="J1698" s="45"/>
    </row>
    <row r="1699" spans="1:10" ht="14.1" customHeight="1" thickBot="1" x14ac:dyDescent="0.25">
      <c r="A1699" s="120"/>
      <c r="B1699" s="67" t="s">
        <v>1787</v>
      </c>
      <c r="C1699" s="109">
        <f>IF(C1698="","",IF(AND(MONTH(C1698)&gt;=1,MONTH(C1698)&lt;=3),1,IF(AND(MONTH(C1698)&gt;=4,MONTH(C1698)&lt;=6),2,IF(AND(MONTH(C1698)&gt;=7,MONTH(C1698)&lt;=9),3,4))))</f>
        <v>1</v>
      </c>
      <c r="D1699" s="120"/>
      <c r="E1699" s="67" t="s">
        <v>2419</v>
      </c>
      <c r="F1699" s="66" t="s">
        <v>14451</v>
      </c>
      <c r="G1699" s="45"/>
      <c r="H1699" s="45"/>
      <c r="I1699" s="45"/>
      <c r="J1699" s="45"/>
    </row>
    <row r="1700" spans="1:10" ht="14.1" customHeight="1" thickBot="1" x14ac:dyDescent="0.25">
      <c r="A1700" s="120"/>
      <c r="B1700" s="67" t="s">
        <v>12944</v>
      </c>
      <c r="C1700" s="76">
        <v>44561</v>
      </c>
      <c r="D1700" s="120"/>
      <c r="E1700" s="67" t="s">
        <v>3075</v>
      </c>
      <c r="F1700" s="66" t="s">
        <v>4623</v>
      </c>
      <c r="G1700" s="45"/>
      <c r="H1700" s="45"/>
      <c r="I1700" s="45"/>
      <c r="J1700" s="45"/>
    </row>
    <row r="1701" spans="1:10" ht="14.1" customHeight="1" thickBot="1" x14ac:dyDescent="0.25">
      <c r="A1701" s="120"/>
      <c r="B1701" s="67" t="s">
        <v>1787</v>
      </c>
      <c r="C1701" s="109">
        <f>IF(C1700="","",IF(AND(MONTH(C1700)&gt;=1,MONTH(C1700)&lt;=3),1,IF(AND(MONTH(C1700)&gt;=4,MONTH(C1700)&lt;=6),2,IF(AND(MONTH(C1700)&gt;=7,MONTH(C1700)&lt;=9),3,4))))</f>
        <v>4</v>
      </c>
      <c r="D1701" s="120"/>
      <c r="E1701" s="67" t="s">
        <v>13194</v>
      </c>
      <c r="F1701" s="66" t="s">
        <v>4623</v>
      </c>
      <c r="G1701" s="45"/>
      <c r="H1701" s="45"/>
      <c r="I1701" s="45"/>
      <c r="J1701" s="45"/>
    </row>
    <row r="1702" spans="1:10" ht="14.1" customHeight="1" thickBot="1" x14ac:dyDescent="0.25">
      <c r="A1702" s="45"/>
      <c r="B1702" s="45"/>
      <c r="C1702" s="45"/>
      <c r="D1702" s="45"/>
      <c r="E1702" s="45"/>
      <c r="F1702" s="45"/>
      <c r="G1702" s="45"/>
      <c r="H1702" s="45"/>
      <c r="I1702" s="45"/>
      <c r="J1702" s="45"/>
    </row>
    <row r="1703" spans="1:10" ht="14.1" customHeight="1" thickBot="1" x14ac:dyDescent="0.25">
      <c r="A1703" s="72" t="s">
        <v>15736</v>
      </c>
      <c r="B1703" s="72" t="s">
        <v>16147</v>
      </c>
      <c r="C1703" s="72" t="s">
        <v>15642</v>
      </c>
      <c r="D1703" s="72" t="s">
        <v>15252</v>
      </c>
      <c r="E1703" s="72" t="s">
        <v>6935</v>
      </c>
      <c r="F1703" s="72" t="s">
        <v>15281</v>
      </c>
      <c r="G1703" s="45"/>
      <c r="H1703" s="45"/>
      <c r="I1703" s="45"/>
      <c r="J1703" s="45"/>
    </row>
    <row r="1704" spans="1:10" ht="14.1" customHeight="1" x14ac:dyDescent="0.2">
      <c r="A1704" s="85">
        <v>15101505</v>
      </c>
      <c r="B1704" s="69" t="str">
        <f ca="1">IFERROR(INDEX(UNSPSCDes,MATCH(INDIRECT(ADDRESS(ROW(),COLUMN()-1,4)),UNSPSCCode,0)),"")</f>
        <v>Combustible diesel</v>
      </c>
      <c r="C1704" s="112" t="s">
        <v>1450</v>
      </c>
      <c r="D1704" s="112">
        <v>27940</v>
      </c>
      <c r="E1704" s="113">
        <v>500</v>
      </c>
      <c r="F1704" s="70">
        <f ca="1">INDIRECT(ADDRESS(ROW(),COLUMN()-2,4))*INDIRECT(ADDRESS(ROW(),COLUMN()-1,4))</f>
        <v>13970000</v>
      </c>
      <c r="G1704" s="45"/>
      <c r="H1704" s="45"/>
      <c r="I1704" s="45"/>
      <c r="J1704" s="45"/>
    </row>
    <row r="1705" spans="1:10" ht="13.5" customHeight="1" x14ac:dyDescent="0.2">
      <c r="A1705" s="85">
        <v>15101505</v>
      </c>
      <c r="B1705" s="69" t="str">
        <f ca="1">IFERROR(INDEX(UNSPSCDes,MATCH(INDIRECT(ADDRESS(ROW(),COLUMN()-1,4)),UNSPSCCode,0)),"")</f>
        <v>Combustible diesel</v>
      </c>
      <c r="C1705" s="112" t="s">
        <v>1450</v>
      </c>
      <c r="D1705" s="112">
        <v>1300</v>
      </c>
      <c r="E1705" s="113">
        <v>100</v>
      </c>
      <c r="F1705" s="70">
        <f ca="1">INDIRECT(ADDRESS(ROW(),COLUMN()-2,4))*INDIRECT(ADDRESS(ROW(),COLUMN()-1,4))</f>
        <v>130000</v>
      </c>
      <c r="G1705" s="45"/>
      <c r="H1705" s="45"/>
      <c r="I1705" s="45"/>
      <c r="J1705" s="45"/>
    </row>
    <row r="1706" spans="1:10" ht="13.5" customHeight="1" x14ac:dyDescent="0.2">
      <c r="A1706" s="85">
        <v>15101506</v>
      </c>
      <c r="B1706" s="69" t="str">
        <f ca="1">IFERROR(INDEX(UNSPSCDes,MATCH(INDIRECT(ADDRESS(ROW(),COLUMN()-1,4)),UNSPSCCode,0)),"")</f>
        <v>Gasolina</v>
      </c>
      <c r="C1706" s="112" t="s">
        <v>1450</v>
      </c>
      <c r="D1706" s="112">
        <v>7380</v>
      </c>
      <c r="E1706" s="113">
        <v>1000</v>
      </c>
      <c r="F1706" s="70">
        <f ca="1">INDIRECT(ADDRESS(ROW(),COLUMN()-2,4))*INDIRECT(ADDRESS(ROW(),COLUMN()-1,4))</f>
        <v>7380000</v>
      </c>
      <c r="G1706" s="45"/>
      <c r="H1706" s="45"/>
      <c r="I1706" s="45"/>
      <c r="J1706" s="45"/>
    </row>
    <row r="1707" spans="1:10" ht="13.5" customHeight="1" x14ac:dyDescent="0.2">
      <c r="A1707" s="85">
        <v>15101506</v>
      </c>
      <c r="B1707" s="69" t="str">
        <f ca="1">IFERROR(INDEX(UNSPSCDes,MATCH(INDIRECT(ADDRESS(ROW(),COLUMN()-1,4)),UNSPSCCode,0)),"")</f>
        <v>Gasolina</v>
      </c>
      <c r="C1707" s="112" t="s">
        <v>1450</v>
      </c>
      <c r="D1707" s="112">
        <v>1200</v>
      </c>
      <c r="E1707" s="113">
        <v>100</v>
      </c>
      <c r="F1707" s="70">
        <f ca="1">INDIRECT(ADDRESS(ROW(),COLUMN()-2,4))*INDIRECT(ADDRESS(ROW(),COLUMN()-1,4))</f>
        <v>120000</v>
      </c>
      <c r="G1707" s="45"/>
      <c r="H1707" s="45"/>
      <c r="I1707" s="45"/>
      <c r="J1707" s="45"/>
    </row>
    <row r="1708" spans="1:10" ht="14.1" customHeight="1" x14ac:dyDescent="0.2">
      <c r="A1708" s="45"/>
      <c r="B1708" s="45"/>
      <c r="C1708" s="45"/>
      <c r="D1708" s="45"/>
      <c r="E1708" s="73" t="s">
        <v>12552</v>
      </c>
      <c r="F1708" s="74">
        <f ca="1">SUM(Table362[MONTO TOTAL ESTIMADO])</f>
        <v>21600000</v>
      </c>
      <c r="G1708" s="45"/>
      <c r="H1708" s="45" t="str">
        <f>C1697</f>
        <v>Bienes</v>
      </c>
      <c r="I1708" s="45" t="str">
        <f>E1697</f>
        <v>No</v>
      </c>
      <c r="J1708" s="45" t="str">
        <f>D1697</f>
        <v>Licitacion Publica</v>
      </c>
    </row>
    <row r="1709" spans="1:10" ht="14.1" customHeight="1" thickBot="1" x14ac:dyDescent="0.3"/>
    <row r="1710" spans="1:10" ht="33.75" customHeight="1" thickBot="1" x14ac:dyDescent="0.25">
      <c r="A1710" s="64" t="s">
        <v>16383</v>
      </c>
      <c r="B1710" s="64" t="s">
        <v>161</v>
      </c>
      <c r="C1710" s="64" t="s">
        <v>11726</v>
      </c>
      <c r="D1710" s="64" t="s">
        <v>14380</v>
      </c>
      <c r="E1710" s="64" t="s">
        <v>10964</v>
      </c>
      <c r="F1710" s="64" t="s">
        <v>11097</v>
      </c>
      <c r="G1710" s="45"/>
      <c r="H1710" s="45"/>
      <c r="I1710" s="45"/>
      <c r="J1710" s="45"/>
    </row>
    <row r="1711" spans="1:10" ht="13.5" customHeight="1" thickBot="1" x14ac:dyDescent="0.25">
      <c r="A1711" s="66" t="s">
        <v>18891</v>
      </c>
      <c r="B1711" s="66" t="s">
        <v>18892</v>
      </c>
      <c r="C1711" s="66" t="s">
        <v>17798</v>
      </c>
      <c r="D1711" s="66" t="s">
        <v>17483</v>
      </c>
      <c r="E1711" s="66" t="s">
        <v>17854</v>
      </c>
      <c r="F1711" s="66"/>
      <c r="G1711" s="45"/>
      <c r="H1711" s="45"/>
      <c r="I1711" s="45"/>
      <c r="J1711" s="45"/>
    </row>
    <row r="1712" spans="1:10" ht="14.1" customHeight="1" thickBot="1" x14ac:dyDescent="0.25">
      <c r="A1712" s="119" t="s">
        <v>14830</v>
      </c>
      <c r="B1712" s="67" t="s">
        <v>8531</v>
      </c>
      <c r="C1712" s="76">
        <v>44201</v>
      </c>
      <c r="D1712" s="119" t="s">
        <v>9388</v>
      </c>
      <c r="E1712" s="67" t="s">
        <v>13095</v>
      </c>
      <c r="F1712" s="66" t="s">
        <v>3082</v>
      </c>
      <c r="G1712" s="45"/>
      <c r="H1712" s="45"/>
      <c r="I1712" s="45"/>
      <c r="J1712" s="45"/>
    </row>
    <row r="1713" spans="1:10" ht="14.1" customHeight="1" thickBot="1" x14ac:dyDescent="0.25">
      <c r="A1713" s="120"/>
      <c r="B1713" s="67" t="s">
        <v>1787</v>
      </c>
      <c r="C1713" s="115">
        <f>IF(C1712="","",IF(AND(MONTH(C1712)&gt;=1,MONTH(C1712)&lt;=3),1,IF(AND(MONTH(C1712)&gt;=4,MONTH(C1712)&lt;=6),2,IF(AND(MONTH(C1712)&gt;=7,MONTH(C1712)&lt;=9),3,4))))</f>
        <v>1</v>
      </c>
      <c r="D1713" s="120"/>
      <c r="E1713" s="67" t="s">
        <v>2419</v>
      </c>
      <c r="F1713" s="66" t="s">
        <v>14451</v>
      </c>
      <c r="G1713" s="45"/>
      <c r="H1713" s="45"/>
      <c r="I1713" s="45"/>
      <c r="J1713" s="45"/>
    </row>
    <row r="1714" spans="1:10" ht="14.1" customHeight="1" thickBot="1" x14ac:dyDescent="0.25">
      <c r="A1714" s="120"/>
      <c r="B1714" s="67" t="s">
        <v>12944</v>
      </c>
      <c r="C1714" s="76">
        <v>44285</v>
      </c>
      <c r="D1714" s="120"/>
      <c r="E1714" s="67" t="s">
        <v>3075</v>
      </c>
      <c r="F1714" s="66" t="s">
        <v>4623</v>
      </c>
      <c r="G1714" s="45"/>
      <c r="H1714" s="45"/>
      <c r="I1714" s="45"/>
      <c r="J1714" s="45"/>
    </row>
    <row r="1715" spans="1:10" ht="14.1" customHeight="1" thickBot="1" x14ac:dyDescent="0.25">
      <c r="A1715" s="120"/>
      <c r="B1715" s="67" t="s">
        <v>1787</v>
      </c>
      <c r="C1715" s="115">
        <f>IF(C1714="","",IF(AND(MONTH(C1714)&gt;=1,MONTH(C1714)&lt;=3),1,IF(AND(MONTH(C1714)&gt;=4,MONTH(C1714)&lt;=6),2,IF(AND(MONTH(C1714)&gt;=7,MONTH(C1714)&lt;=9),3,4))))</f>
        <v>1</v>
      </c>
      <c r="D1715" s="120"/>
      <c r="E1715" s="67" t="s">
        <v>13194</v>
      </c>
      <c r="F1715" s="66" t="s">
        <v>4623</v>
      </c>
      <c r="G1715" s="45"/>
      <c r="H1715" s="45"/>
      <c r="I1715" s="45"/>
      <c r="J1715" s="45"/>
    </row>
    <row r="1716" spans="1:10" ht="14.1" customHeight="1" thickBot="1" x14ac:dyDescent="0.25">
      <c r="A1716" s="45"/>
      <c r="B1716" s="45"/>
      <c r="C1716" s="45"/>
      <c r="D1716" s="45"/>
      <c r="E1716" s="45"/>
      <c r="F1716" s="45"/>
      <c r="G1716" s="45"/>
      <c r="H1716" s="45"/>
      <c r="I1716" s="45"/>
      <c r="J1716" s="45"/>
    </row>
    <row r="1717" spans="1:10" ht="14.1" customHeight="1" thickBot="1" x14ac:dyDescent="0.25">
      <c r="A1717" s="72" t="s">
        <v>15736</v>
      </c>
      <c r="B1717" s="72" t="s">
        <v>16147</v>
      </c>
      <c r="C1717" s="72" t="s">
        <v>15642</v>
      </c>
      <c r="D1717" s="72" t="s">
        <v>15252</v>
      </c>
      <c r="E1717" s="72" t="s">
        <v>6935</v>
      </c>
      <c r="F1717" s="72" t="s">
        <v>15281</v>
      </c>
      <c r="G1717" s="45"/>
      <c r="H1717" s="45"/>
      <c r="I1717" s="45"/>
      <c r="J1717" s="45"/>
    </row>
    <row r="1718" spans="1:10" ht="13.5" customHeight="1" x14ac:dyDescent="0.2">
      <c r="A1718" s="112">
        <v>15111510</v>
      </c>
      <c r="B1718" s="69" t="str">
        <f ca="1">IFERROR(INDEX(UNSPSCDes,MATCH(INDIRECT(ADDRESS(ROW(),COLUMN()-1,4)),UNSPSCCode,0)),"")</f>
        <v>Gas licuado de petróleo</v>
      </c>
      <c r="C1718" s="112" t="s">
        <v>9562</v>
      </c>
      <c r="D1718" s="112">
        <v>1498.1</v>
      </c>
      <c r="E1718" s="113">
        <v>111.4</v>
      </c>
      <c r="F1718" s="70">
        <f ca="1">INDIRECT(ADDRESS(ROW(),COLUMN()-2,4))*INDIRECT(ADDRESS(ROW(),COLUMN()-1,4))</f>
        <v>166888.34</v>
      </c>
      <c r="G1718" s="45"/>
      <c r="H1718" s="45"/>
      <c r="I1718" s="45"/>
      <c r="J1718" s="45"/>
    </row>
    <row r="1719" spans="1:10" ht="14.1" customHeight="1" x14ac:dyDescent="0.2">
      <c r="A1719" s="45"/>
      <c r="B1719" s="45"/>
      <c r="C1719" s="45"/>
      <c r="D1719" s="45"/>
      <c r="E1719" s="73" t="s">
        <v>12552</v>
      </c>
      <c r="F1719" s="74">
        <f ca="1">SUM(Table32[MONTO TOTAL ESTIMADO])</f>
        <v>166888.34</v>
      </c>
      <c r="G1719" s="45"/>
      <c r="H1719" s="45" t="str">
        <f>C1711</f>
        <v>Bienes</v>
      </c>
      <c r="I1719" s="45" t="str">
        <f>E1711</f>
        <v>No</v>
      </c>
      <c r="J1719" s="45" t="str">
        <f>D1711</f>
        <v>Compras Menores</v>
      </c>
    </row>
    <row r="1720" spans="1:10" ht="14.1" customHeight="1" thickBot="1" x14ac:dyDescent="0.3"/>
    <row r="1721" spans="1:10" ht="33.75" customHeight="1" thickBot="1" x14ac:dyDescent="0.25">
      <c r="A1721" s="64" t="s">
        <v>16383</v>
      </c>
      <c r="B1721" s="64" t="s">
        <v>161</v>
      </c>
      <c r="C1721" s="64" t="s">
        <v>11726</v>
      </c>
      <c r="D1721" s="64" t="s">
        <v>14380</v>
      </c>
      <c r="E1721" s="64" t="s">
        <v>10964</v>
      </c>
      <c r="F1721" s="64" t="s">
        <v>11097</v>
      </c>
      <c r="G1721" s="45"/>
      <c r="H1721" s="45"/>
      <c r="I1721" s="45"/>
      <c r="J1721" s="45"/>
    </row>
    <row r="1722" spans="1:10" ht="13.5" customHeight="1" thickBot="1" x14ac:dyDescent="0.25">
      <c r="A1722" s="66" t="s">
        <v>18891</v>
      </c>
      <c r="B1722" s="66" t="s">
        <v>18892</v>
      </c>
      <c r="C1722" s="66" t="s">
        <v>17798</v>
      </c>
      <c r="D1722" s="66" t="s">
        <v>17483</v>
      </c>
      <c r="E1722" s="66" t="s">
        <v>17854</v>
      </c>
      <c r="F1722" s="66"/>
      <c r="G1722" s="45"/>
      <c r="H1722" s="45"/>
      <c r="I1722" s="45"/>
      <c r="J1722" s="45"/>
    </row>
    <row r="1723" spans="1:10" ht="14.1" customHeight="1" thickBot="1" x14ac:dyDescent="0.25">
      <c r="A1723" s="119" t="s">
        <v>14830</v>
      </c>
      <c r="B1723" s="67" t="s">
        <v>8531</v>
      </c>
      <c r="C1723" s="76">
        <v>44287</v>
      </c>
      <c r="D1723" s="119" t="s">
        <v>9388</v>
      </c>
      <c r="E1723" s="67" t="s">
        <v>13095</v>
      </c>
      <c r="F1723" s="66" t="s">
        <v>3082</v>
      </c>
      <c r="G1723" s="45"/>
      <c r="H1723" s="45"/>
      <c r="I1723" s="45"/>
      <c r="J1723" s="45"/>
    </row>
    <row r="1724" spans="1:10" ht="14.1" customHeight="1" thickBot="1" x14ac:dyDescent="0.25">
      <c r="A1724" s="120"/>
      <c r="B1724" s="67" t="s">
        <v>1787</v>
      </c>
      <c r="C1724" s="115">
        <f>IF(C1723="","",IF(AND(MONTH(C1723)&gt;=1,MONTH(C1723)&lt;=3),1,IF(AND(MONTH(C1723)&gt;=4,MONTH(C1723)&lt;=6),2,IF(AND(MONTH(C1723)&gt;=7,MONTH(C1723)&lt;=9),3,4))))</f>
        <v>2</v>
      </c>
      <c r="D1724" s="120"/>
      <c r="E1724" s="67" t="s">
        <v>2419</v>
      </c>
      <c r="F1724" s="66" t="s">
        <v>14451</v>
      </c>
      <c r="G1724" s="45"/>
      <c r="H1724" s="45"/>
      <c r="I1724" s="45"/>
      <c r="J1724" s="45"/>
    </row>
    <row r="1725" spans="1:10" ht="14.1" customHeight="1" thickBot="1" x14ac:dyDescent="0.25">
      <c r="A1725" s="120"/>
      <c r="B1725" s="67" t="s">
        <v>12944</v>
      </c>
      <c r="C1725" s="76">
        <v>44377</v>
      </c>
      <c r="D1725" s="120"/>
      <c r="E1725" s="67" t="s">
        <v>3075</v>
      </c>
      <c r="F1725" s="66" t="s">
        <v>4623</v>
      </c>
      <c r="G1725" s="45"/>
      <c r="H1725" s="45"/>
      <c r="I1725" s="45"/>
      <c r="J1725" s="45"/>
    </row>
    <row r="1726" spans="1:10" ht="14.1" customHeight="1" thickBot="1" x14ac:dyDescent="0.25">
      <c r="A1726" s="120"/>
      <c r="B1726" s="67" t="s">
        <v>1787</v>
      </c>
      <c r="C1726" s="115">
        <f>IF(C1725="","",IF(AND(MONTH(C1725)&gt;=1,MONTH(C1725)&lt;=3),1,IF(AND(MONTH(C1725)&gt;=4,MONTH(C1725)&lt;=6),2,IF(AND(MONTH(C1725)&gt;=7,MONTH(C1725)&lt;=9),3,4))))</f>
        <v>2</v>
      </c>
      <c r="D1726" s="120"/>
      <c r="E1726" s="67" t="s">
        <v>13194</v>
      </c>
      <c r="F1726" s="66" t="s">
        <v>4623</v>
      </c>
      <c r="G1726" s="45"/>
      <c r="H1726" s="45"/>
      <c r="I1726" s="45"/>
      <c r="J1726" s="45"/>
    </row>
    <row r="1727" spans="1:10" ht="14.1" customHeight="1" thickBot="1" x14ac:dyDescent="0.25">
      <c r="A1727" s="45"/>
      <c r="B1727" s="45"/>
      <c r="C1727" s="45"/>
      <c r="D1727" s="45"/>
      <c r="E1727" s="45"/>
      <c r="F1727" s="45"/>
      <c r="G1727" s="45"/>
      <c r="H1727" s="45"/>
      <c r="I1727" s="45"/>
      <c r="J1727" s="45"/>
    </row>
    <row r="1728" spans="1:10" ht="14.1" customHeight="1" thickBot="1" x14ac:dyDescent="0.25">
      <c r="A1728" s="72" t="s">
        <v>15736</v>
      </c>
      <c r="B1728" s="72" t="s">
        <v>16147</v>
      </c>
      <c r="C1728" s="72" t="s">
        <v>15642</v>
      </c>
      <c r="D1728" s="72" t="s">
        <v>15252</v>
      </c>
      <c r="E1728" s="72" t="s">
        <v>6935</v>
      </c>
      <c r="F1728" s="72" t="s">
        <v>15281</v>
      </c>
      <c r="G1728" s="45"/>
      <c r="H1728" s="45"/>
      <c r="I1728" s="45"/>
      <c r="J1728" s="45"/>
    </row>
    <row r="1729" spans="1:10" ht="13.5" customHeight="1" x14ac:dyDescent="0.2">
      <c r="A1729" s="112">
        <v>15111510</v>
      </c>
      <c r="B1729" s="69" t="str">
        <f ca="1">IFERROR(INDEX(UNSPSCDes,MATCH(INDIRECT(ADDRESS(ROW(),COLUMN()-1,4)),UNSPSCCode,0)),"")</f>
        <v>Gas licuado de petróleo</v>
      </c>
      <c r="C1729" s="112" t="s">
        <v>9562</v>
      </c>
      <c r="D1729" s="112">
        <v>1498.1</v>
      </c>
      <c r="E1729" s="113">
        <v>111.4</v>
      </c>
      <c r="F1729" s="70">
        <f ca="1">INDIRECT(ADDRESS(ROW(),COLUMN()-2,4))*INDIRECT(ADDRESS(ROW(),COLUMN()-1,4))</f>
        <v>166888.34</v>
      </c>
      <c r="G1729" s="45"/>
      <c r="H1729" s="45"/>
      <c r="I1729" s="45"/>
      <c r="J1729" s="45"/>
    </row>
    <row r="1730" spans="1:10" ht="14.1" customHeight="1" x14ac:dyDescent="0.2">
      <c r="A1730" s="45"/>
      <c r="B1730" s="45"/>
      <c r="C1730" s="45"/>
      <c r="D1730" s="45"/>
      <c r="E1730" s="73" t="s">
        <v>12552</v>
      </c>
      <c r="F1730" s="74">
        <f ca="1">SUM(Table33[MONTO TOTAL ESTIMADO])</f>
        <v>166888.34</v>
      </c>
      <c r="G1730" s="45"/>
      <c r="H1730" s="45" t="str">
        <f>C1722</f>
        <v>Bienes</v>
      </c>
      <c r="I1730" s="45" t="str">
        <f>E1722</f>
        <v>No</v>
      </c>
      <c r="J1730" s="45" t="str">
        <f>D1722</f>
        <v>Compras Menores</v>
      </c>
    </row>
    <row r="1731" spans="1:10" ht="14.1" customHeight="1" thickBot="1" x14ac:dyDescent="0.3"/>
    <row r="1732" spans="1:10" ht="33.75" customHeight="1" thickBot="1" x14ac:dyDescent="0.25">
      <c r="A1732" s="64" t="s">
        <v>16383</v>
      </c>
      <c r="B1732" s="64" t="s">
        <v>161</v>
      </c>
      <c r="C1732" s="64" t="s">
        <v>11726</v>
      </c>
      <c r="D1732" s="64" t="s">
        <v>14380</v>
      </c>
      <c r="E1732" s="64" t="s">
        <v>10964</v>
      </c>
      <c r="F1732" s="64" t="s">
        <v>11097</v>
      </c>
      <c r="G1732" s="45"/>
      <c r="H1732" s="45"/>
      <c r="I1732" s="45"/>
      <c r="J1732" s="45"/>
    </row>
    <row r="1733" spans="1:10" ht="13.5" customHeight="1" thickBot="1" x14ac:dyDescent="0.25">
      <c r="A1733" s="66" t="s">
        <v>18891</v>
      </c>
      <c r="B1733" s="66" t="s">
        <v>18892</v>
      </c>
      <c r="C1733" s="66" t="s">
        <v>17798</v>
      </c>
      <c r="D1733" s="66" t="s">
        <v>17483</v>
      </c>
      <c r="E1733" s="66" t="s">
        <v>17854</v>
      </c>
      <c r="F1733" s="66"/>
      <c r="G1733" s="45"/>
      <c r="H1733" s="45"/>
      <c r="I1733" s="45"/>
      <c r="J1733" s="45"/>
    </row>
    <row r="1734" spans="1:10" ht="14.1" customHeight="1" thickBot="1" x14ac:dyDescent="0.25">
      <c r="A1734" s="119" t="s">
        <v>14830</v>
      </c>
      <c r="B1734" s="67" t="s">
        <v>8531</v>
      </c>
      <c r="C1734" s="76">
        <v>44378</v>
      </c>
      <c r="D1734" s="119" t="s">
        <v>9388</v>
      </c>
      <c r="E1734" s="67" t="s">
        <v>13095</v>
      </c>
      <c r="F1734" s="66" t="s">
        <v>3082</v>
      </c>
      <c r="G1734" s="45"/>
      <c r="H1734" s="45"/>
      <c r="I1734" s="45"/>
      <c r="J1734" s="45"/>
    </row>
    <row r="1735" spans="1:10" ht="14.1" customHeight="1" thickBot="1" x14ac:dyDescent="0.25">
      <c r="A1735" s="120"/>
      <c r="B1735" s="67" t="s">
        <v>1787</v>
      </c>
      <c r="C1735" s="115">
        <f>IF(C1734="","",IF(AND(MONTH(C1734)&gt;=1,MONTH(C1734)&lt;=3),1,IF(AND(MONTH(C1734)&gt;=4,MONTH(C1734)&lt;=6),2,IF(AND(MONTH(C1734)&gt;=7,MONTH(C1734)&lt;=9),3,4))))</f>
        <v>3</v>
      </c>
      <c r="D1735" s="120"/>
      <c r="E1735" s="67" t="s">
        <v>2419</v>
      </c>
      <c r="F1735" s="66" t="s">
        <v>14451</v>
      </c>
      <c r="G1735" s="45"/>
      <c r="H1735" s="45"/>
      <c r="I1735" s="45"/>
      <c r="J1735" s="45"/>
    </row>
    <row r="1736" spans="1:10" ht="14.1" customHeight="1" thickBot="1" x14ac:dyDescent="0.25">
      <c r="A1736" s="120"/>
      <c r="B1736" s="67" t="s">
        <v>12944</v>
      </c>
      <c r="C1736" s="76">
        <v>44469</v>
      </c>
      <c r="D1736" s="120"/>
      <c r="E1736" s="67" t="s">
        <v>3075</v>
      </c>
      <c r="F1736" s="66" t="s">
        <v>4623</v>
      </c>
      <c r="G1736" s="45"/>
      <c r="H1736" s="45"/>
      <c r="I1736" s="45"/>
      <c r="J1736" s="45"/>
    </row>
    <row r="1737" spans="1:10" ht="14.1" customHeight="1" thickBot="1" x14ac:dyDescent="0.25">
      <c r="A1737" s="120"/>
      <c r="B1737" s="67" t="s">
        <v>1787</v>
      </c>
      <c r="C1737" s="115">
        <f>IF(C1736="","",IF(AND(MONTH(C1736)&gt;=1,MONTH(C1736)&lt;=3),1,IF(AND(MONTH(C1736)&gt;=4,MONTH(C1736)&lt;=6),2,IF(AND(MONTH(C1736)&gt;=7,MONTH(C1736)&lt;=9),3,4))))</f>
        <v>3</v>
      </c>
      <c r="D1737" s="120"/>
      <c r="E1737" s="67" t="s">
        <v>13194</v>
      </c>
      <c r="F1737" s="66" t="s">
        <v>4623</v>
      </c>
      <c r="G1737" s="45"/>
      <c r="H1737" s="45"/>
      <c r="I1737" s="45"/>
      <c r="J1737" s="45"/>
    </row>
    <row r="1738" spans="1:10" ht="14.1" customHeight="1" thickBot="1" x14ac:dyDescent="0.25">
      <c r="A1738" s="45"/>
      <c r="B1738" s="45"/>
      <c r="C1738" s="45"/>
      <c r="D1738" s="45"/>
      <c r="E1738" s="45"/>
      <c r="F1738" s="45"/>
      <c r="G1738" s="45"/>
      <c r="H1738" s="45"/>
      <c r="I1738" s="45"/>
      <c r="J1738" s="45"/>
    </row>
    <row r="1739" spans="1:10" ht="14.1" customHeight="1" thickBot="1" x14ac:dyDescent="0.25">
      <c r="A1739" s="72" t="s">
        <v>15736</v>
      </c>
      <c r="B1739" s="72" t="s">
        <v>16147</v>
      </c>
      <c r="C1739" s="72" t="s">
        <v>15642</v>
      </c>
      <c r="D1739" s="72" t="s">
        <v>15252</v>
      </c>
      <c r="E1739" s="72" t="s">
        <v>6935</v>
      </c>
      <c r="F1739" s="72" t="s">
        <v>15281</v>
      </c>
      <c r="G1739" s="45"/>
      <c r="H1739" s="45"/>
      <c r="I1739" s="45"/>
      <c r="J1739" s="45"/>
    </row>
    <row r="1740" spans="1:10" ht="13.5" customHeight="1" x14ac:dyDescent="0.2">
      <c r="A1740" s="112">
        <v>15111510</v>
      </c>
      <c r="B1740" s="69" t="str">
        <f ca="1">IFERROR(INDEX(UNSPSCDes,MATCH(INDIRECT(ADDRESS(ROW(),COLUMN()-1,4)),UNSPSCCode,0)),"")</f>
        <v>Gas licuado de petróleo</v>
      </c>
      <c r="C1740" s="112" t="s">
        <v>9562</v>
      </c>
      <c r="D1740" s="112">
        <v>1498.1</v>
      </c>
      <c r="E1740" s="113">
        <v>111.4</v>
      </c>
      <c r="F1740" s="70">
        <f ca="1">INDIRECT(ADDRESS(ROW(),COLUMN()-2,4))*INDIRECT(ADDRESS(ROW(),COLUMN()-1,4))</f>
        <v>166888.34</v>
      </c>
      <c r="G1740" s="45"/>
      <c r="H1740" s="45"/>
      <c r="I1740" s="45"/>
      <c r="J1740" s="45"/>
    </row>
    <row r="1741" spans="1:10" ht="14.1" customHeight="1" x14ac:dyDescent="0.2">
      <c r="A1741" s="45"/>
      <c r="B1741" s="45"/>
      <c r="C1741" s="45"/>
      <c r="D1741" s="45"/>
      <c r="E1741" s="73" t="s">
        <v>12552</v>
      </c>
      <c r="F1741" s="74">
        <f ca="1">SUM(Table36[MONTO TOTAL ESTIMADO])</f>
        <v>166888.34</v>
      </c>
      <c r="G1741" s="45"/>
      <c r="H1741" s="45" t="str">
        <f>C1733</f>
        <v>Bienes</v>
      </c>
      <c r="I1741" s="45" t="str">
        <f>E1733</f>
        <v>No</v>
      </c>
      <c r="J1741" s="45" t="str">
        <f>D1733</f>
        <v>Compras Menores</v>
      </c>
    </row>
    <row r="1742" spans="1:10" ht="14.1" customHeight="1" thickBot="1" x14ac:dyDescent="0.3"/>
    <row r="1743" spans="1:10" ht="33.75" customHeight="1" thickBot="1" x14ac:dyDescent="0.25">
      <c r="A1743" s="64" t="s">
        <v>16383</v>
      </c>
      <c r="B1743" s="64" t="s">
        <v>161</v>
      </c>
      <c r="C1743" s="64" t="s">
        <v>11726</v>
      </c>
      <c r="D1743" s="64" t="s">
        <v>14380</v>
      </c>
      <c r="E1743" s="64" t="s">
        <v>10964</v>
      </c>
      <c r="F1743" s="64" t="s">
        <v>11097</v>
      </c>
      <c r="G1743" s="45"/>
      <c r="H1743" s="45"/>
      <c r="I1743" s="45"/>
      <c r="J1743" s="45"/>
    </row>
    <row r="1744" spans="1:10" ht="13.5" customHeight="1" thickBot="1" x14ac:dyDescent="0.25">
      <c r="A1744" s="66" t="s">
        <v>18891</v>
      </c>
      <c r="B1744" s="66" t="s">
        <v>18892</v>
      </c>
      <c r="C1744" s="66" t="s">
        <v>17798</v>
      </c>
      <c r="D1744" s="66" t="s">
        <v>17483</v>
      </c>
      <c r="E1744" s="66" t="s">
        <v>17854</v>
      </c>
      <c r="F1744" s="66"/>
      <c r="G1744" s="45"/>
      <c r="H1744" s="45"/>
      <c r="I1744" s="45"/>
      <c r="J1744" s="45"/>
    </row>
    <row r="1745" spans="1:10" ht="14.1" customHeight="1" thickBot="1" x14ac:dyDescent="0.25">
      <c r="A1745" s="119" t="s">
        <v>14830</v>
      </c>
      <c r="B1745" s="67" t="s">
        <v>8531</v>
      </c>
      <c r="C1745" s="76">
        <v>44470</v>
      </c>
      <c r="D1745" s="119" t="s">
        <v>9388</v>
      </c>
      <c r="E1745" s="67" t="s">
        <v>13095</v>
      </c>
      <c r="F1745" s="66" t="s">
        <v>3082</v>
      </c>
      <c r="G1745" s="45"/>
      <c r="H1745" s="45"/>
      <c r="I1745" s="45"/>
      <c r="J1745" s="45"/>
    </row>
    <row r="1746" spans="1:10" ht="14.1" customHeight="1" thickBot="1" x14ac:dyDescent="0.25">
      <c r="A1746" s="120"/>
      <c r="B1746" s="67" t="s">
        <v>1787</v>
      </c>
      <c r="C1746" s="115">
        <f>IF(C1745="","",IF(AND(MONTH(C1745)&gt;=1,MONTH(C1745)&lt;=3),1,IF(AND(MONTH(C1745)&gt;=4,MONTH(C1745)&lt;=6),2,IF(AND(MONTH(C1745)&gt;=7,MONTH(C1745)&lt;=9),3,4))))</f>
        <v>4</v>
      </c>
      <c r="D1746" s="120"/>
      <c r="E1746" s="67" t="s">
        <v>2419</v>
      </c>
      <c r="F1746" s="66" t="s">
        <v>14451</v>
      </c>
      <c r="G1746" s="45"/>
      <c r="H1746" s="45"/>
      <c r="I1746" s="45"/>
      <c r="J1746" s="45"/>
    </row>
    <row r="1747" spans="1:10" ht="14.1" customHeight="1" thickBot="1" x14ac:dyDescent="0.25">
      <c r="A1747" s="120"/>
      <c r="B1747" s="67" t="s">
        <v>12944</v>
      </c>
      <c r="C1747" s="76">
        <v>44561</v>
      </c>
      <c r="D1747" s="120"/>
      <c r="E1747" s="67" t="s">
        <v>3075</v>
      </c>
      <c r="F1747" s="66" t="s">
        <v>4623</v>
      </c>
      <c r="G1747" s="45"/>
      <c r="H1747" s="45"/>
      <c r="I1747" s="45"/>
      <c r="J1747" s="45"/>
    </row>
    <row r="1748" spans="1:10" ht="14.1" customHeight="1" thickBot="1" x14ac:dyDescent="0.25">
      <c r="A1748" s="120"/>
      <c r="B1748" s="67" t="s">
        <v>1787</v>
      </c>
      <c r="C1748" s="115">
        <f>IF(C1747="","",IF(AND(MONTH(C1747)&gt;=1,MONTH(C1747)&lt;=3),1,IF(AND(MONTH(C1747)&gt;=4,MONTH(C1747)&lt;=6),2,IF(AND(MONTH(C1747)&gt;=7,MONTH(C1747)&lt;=9),3,4))))</f>
        <v>4</v>
      </c>
      <c r="D1748" s="120"/>
      <c r="E1748" s="67" t="s">
        <v>13194</v>
      </c>
      <c r="F1748" s="66" t="s">
        <v>4623</v>
      </c>
      <c r="G1748" s="45"/>
      <c r="H1748" s="45"/>
      <c r="I1748" s="45"/>
      <c r="J1748" s="45"/>
    </row>
    <row r="1749" spans="1:10" ht="14.1" customHeight="1" thickBot="1" x14ac:dyDescent="0.25">
      <c r="A1749" s="45"/>
      <c r="B1749" s="45"/>
      <c r="C1749" s="45"/>
      <c r="D1749" s="45"/>
      <c r="E1749" s="45"/>
      <c r="F1749" s="45"/>
      <c r="G1749" s="45"/>
      <c r="H1749" s="45"/>
      <c r="I1749" s="45"/>
      <c r="J1749" s="45"/>
    </row>
    <row r="1750" spans="1:10" ht="14.1" customHeight="1" thickBot="1" x14ac:dyDescent="0.25">
      <c r="A1750" s="72" t="s">
        <v>15736</v>
      </c>
      <c r="B1750" s="72" t="s">
        <v>16147</v>
      </c>
      <c r="C1750" s="72" t="s">
        <v>15642</v>
      </c>
      <c r="D1750" s="72" t="s">
        <v>15252</v>
      </c>
      <c r="E1750" s="72" t="s">
        <v>6935</v>
      </c>
      <c r="F1750" s="72" t="s">
        <v>15281</v>
      </c>
      <c r="G1750" s="45"/>
      <c r="H1750" s="45"/>
      <c r="I1750" s="45"/>
      <c r="J1750" s="45"/>
    </row>
    <row r="1751" spans="1:10" ht="13.5" customHeight="1" x14ac:dyDescent="0.2">
      <c r="A1751" s="112">
        <v>15111510</v>
      </c>
      <c r="B1751" s="69" t="str">
        <f ca="1">IFERROR(INDEX(UNSPSCDes,MATCH(INDIRECT(ADDRESS(ROW(),COLUMN()-1,4)),UNSPSCCode,0)),"")</f>
        <v>Gas licuado de petróleo</v>
      </c>
      <c r="C1751" s="112" t="s">
        <v>9562</v>
      </c>
      <c r="D1751" s="112">
        <v>1498.1</v>
      </c>
      <c r="E1751" s="113">
        <v>111.4</v>
      </c>
      <c r="F1751" s="70">
        <f ca="1">INDIRECT(ADDRESS(ROW(),COLUMN()-2,4))*INDIRECT(ADDRESS(ROW(),COLUMN()-1,4))</f>
        <v>166888.34</v>
      </c>
      <c r="G1751" s="45"/>
      <c r="H1751" s="45"/>
      <c r="I1751" s="45"/>
      <c r="J1751" s="45"/>
    </row>
    <row r="1752" spans="1:10" ht="14.1" customHeight="1" x14ac:dyDescent="0.2">
      <c r="A1752" s="45"/>
      <c r="B1752" s="45"/>
      <c r="C1752" s="45"/>
      <c r="D1752" s="45"/>
      <c r="E1752" s="73" t="s">
        <v>12552</v>
      </c>
      <c r="F1752" s="74">
        <f ca="1">SUM(Table370[MONTO TOTAL ESTIMADO])</f>
        <v>166888.34</v>
      </c>
      <c r="G1752" s="45"/>
      <c r="H1752" s="45" t="str">
        <f>C1744</f>
        <v>Bienes</v>
      </c>
      <c r="I1752" s="45" t="str">
        <f>E1744</f>
        <v>No</v>
      </c>
      <c r="J1752" s="45" t="str">
        <f>D1744</f>
        <v>Compras Menores</v>
      </c>
    </row>
    <row r="1753" spans="1:10" ht="14.1" customHeight="1" thickBot="1" x14ac:dyDescent="0.3"/>
    <row r="1754" spans="1:10" ht="33.75" customHeight="1" thickBot="1" x14ac:dyDescent="0.25">
      <c r="A1754" s="64" t="s">
        <v>16383</v>
      </c>
      <c r="B1754" s="64" t="s">
        <v>161</v>
      </c>
      <c r="C1754" s="64" t="s">
        <v>11726</v>
      </c>
      <c r="D1754" s="64" t="s">
        <v>14380</v>
      </c>
      <c r="E1754" s="64" t="s">
        <v>10964</v>
      </c>
      <c r="F1754" s="64" t="s">
        <v>11097</v>
      </c>
      <c r="G1754" s="45"/>
      <c r="H1754" s="45"/>
      <c r="I1754" s="45"/>
      <c r="J1754" s="45"/>
    </row>
    <row r="1755" spans="1:10" ht="13.5" customHeight="1" thickBot="1" x14ac:dyDescent="0.25">
      <c r="A1755" s="66" t="s">
        <v>18893</v>
      </c>
      <c r="B1755" s="66" t="s">
        <v>18894</v>
      </c>
      <c r="C1755" s="66" t="s">
        <v>6801</v>
      </c>
      <c r="D1755" s="66" t="s">
        <v>10173</v>
      </c>
      <c r="E1755" s="66" t="s">
        <v>17854</v>
      </c>
      <c r="F1755" s="66"/>
      <c r="G1755" s="45"/>
      <c r="H1755" s="45"/>
      <c r="I1755" s="45"/>
      <c r="J1755" s="45"/>
    </row>
    <row r="1756" spans="1:10" ht="14.1" customHeight="1" thickBot="1" x14ac:dyDescent="0.25">
      <c r="A1756" s="119" t="s">
        <v>14830</v>
      </c>
      <c r="B1756" s="67" t="s">
        <v>8531</v>
      </c>
      <c r="C1756" s="76">
        <v>44201</v>
      </c>
      <c r="D1756" s="119" t="s">
        <v>9388</v>
      </c>
      <c r="E1756" s="67" t="s">
        <v>13095</v>
      </c>
      <c r="F1756" s="66" t="s">
        <v>3082</v>
      </c>
      <c r="G1756" s="45"/>
      <c r="H1756" s="45"/>
      <c r="I1756" s="45"/>
      <c r="J1756" s="45"/>
    </row>
    <row r="1757" spans="1:10" ht="14.1" customHeight="1" thickBot="1" x14ac:dyDescent="0.25">
      <c r="A1757" s="120"/>
      <c r="B1757" s="67" t="s">
        <v>1787</v>
      </c>
      <c r="C1757" s="115">
        <f>IF(C1756="","",IF(AND(MONTH(C1756)&gt;=1,MONTH(C1756)&lt;=3),1,IF(AND(MONTH(C1756)&gt;=4,MONTH(C1756)&lt;=6),2,IF(AND(MONTH(C1756)&gt;=7,MONTH(C1756)&lt;=9),3,4))))</f>
        <v>1</v>
      </c>
      <c r="D1757" s="120"/>
      <c r="E1757" s="67" t="s">
        <v>2419</v>
      </c>
      <c r="F1757" s="66" t="s">
        <v>14451</v>
      </c>
      <c r="G1757" s="45"/>
      <c r="H1757" s="45"/>
      <c r="I1757" s="45"/>
      <c r="J1757" s="45"/>
    </row>
    <row r="1758" spans="1:10" ht="14.1" customHeight="1" thickBot="1" x14ac:dyDescent="0.25">
      <c r="A1758" s="120"/>
      <c r="B1758" s="67" t="s">
        <v>12944</v>
      </c>
      <c r="C1758" s="76">
        <v>44377</v>
      </c>
      <c r="D1758" s="120"/>
      <c r="E1758" s="67" t="s">
        <v>3075</v>
      </c>
      <c r="F1758" s="66" t="s">
        <v>4623</v>
      </c>
      <c r="G1758" s="45"/>
      <c r="H1758" s="45"/>
      <c r="I1758" s="45"/>
      <c r="J1758" s="45"/>
    </row>
    <row r="1759" spans="1:10" ht="14.1" customHeight="1" thickBot="1" x14ac:dyDescent="0.25">
      <c r="A1759" s="120"/>
      <c r="B1759" s="67" t="s">
        <v>1787</v>
      </c>
      <c r="C1759" s="115">
        <f>IF(C1758="","",IF(AND(MONTH(C1758)&gt;=1,MONTH(C1758)&lt;=3),1,IF(AND(MONTH(C1758)&gt;=4,MONTH(C1758)&lt;=6),2,IF(AND(MONTH(C1758)&gt;=7,MONTH(C1758)&lt;=9),3,4))))</f>
        <v>2</v>
      </c>
      <c r="D1759" s="120"/>
      <c r="E1759" s="67" t="s">
        <v>13194</v>
      </c>
      <c r="F1759" s="66" t="s">
        <v>4623</v>
      </c>
      <c r="G1759" s="45"/>
      <c r="H1759" s="45"/>
      <c r="I1759" s="45"/>
      <c r="J1759" s="45"/>
    </row>
    <row r="1760" spans="1:10" ht="14.1" customHeight="1" thickBot="1" x14ac:dyDescent="0.25">
      <c r="A1760" s="45"/>
      <c r="B1760" s="45"/>
      <c r="C1760" s="45"/>
      <c r="D1760" s="45"/>
      <c r="E1760" s="45"/>
      <c r="F1760" s="45"/>
      <c r="G1760" s="45"/>
      <c r="H1760" s="45"/>
      <c r="I1760" s="45"/>
      <c r="J1760" s="45"/>
    </row>
    <row r="1761" spans="1:10" ht="14.1" customHeight="1" thickBot="1" x14ac:dyDescent="0.25">
      <c r="A1761" s="72" t="s">
        <v>15736</v>
      </c>
      <c r="B1761" s="72" t="s">
        <v>16147</v>
      </c>
      <c r="C1761" s="72" t="s">
        <v>15642</v>
      </c>
      <c r="D1761" s="72" t="s">
        <v>15252</v>
      </c>
      <c r="E1761" s="72" t="s">
        <v>6935</v>
      </c>
      <c r="F1761" s="72" t="s">
        <v>15281</v>
      </c>
      <c r="G1761" s="45"/>
      <c r="H1761" s="45"/>
      <c r="I1761" s="45"/>
      <c r="J1761" s="45"/>
    </row>
    <row r="1762" spans="1:10" ht="13.5" customHeight="1" x14ac:dyDescent="0.2">
      <c r="A1762" s="112">
        <v>82101504</v>
      </c>
      <c r="B1762" s="69" t="str">
        <f ca="1">IFERROR(INDEX(UNSPSCDes,MATCH(INDIRECT(ADDRESS(ROW(),COLUMN()-1,4)),UNSPSCCode,0)),"")</f>
        <v>Publicidad en periódicos</v>
      </c>
      <c r="C1762" s="112" t="s">
        <v>1450</v>
      </c>
      <c r="D1762" s="112">
        <v>1</v>
      </c>
      <c r="E1762" s="113">
        <v>89500</v>
      </c>
      <c r="F1762" s="70">
        <f ca="1">INDIRECT(ADDRESS(ROW(),COLUMN()-2,4))*INDIRECT(ADDRESS(ROW(),COLUMN()-1,4))</f>
        <v>89500</v>
      </c>
      <c r="G1762" s="45"/>
      <c r="H1762" s="45"/>
      <c r="I1762" s="45"/>
      <c r="J1762" s="45"/>
    </row>
    <row r="1763" spans="1:10" ht="14.1" customHeight="1" x14ac:dyDescent="0.2">
      <c r="A1763" s="45"/>
      <c r="B1763" s="45"/>
      <c r="C1763" s="45"/>
      <c r="D1763" s="45"/>
      <c r="E1763" s="73" t="s">
        <v>12552</v>
      </c>
      <c r="F1763" s="74">
        <f ca="1">SUM(Table372[MONTO TOTAL ESTIMADO])</f>
        <v>89500</v>
      </c>
      <c r="G1763" s="45"/>
      <c r="H1763" s="45" t="str">
        <f>C1755</f>
        <v>Servicios</v>
      </c>
      <c r="I1763" s="45" t="str">
        <f>E1755</f>
        <v>No</v>
      </c>
      <c r="J1763" s="45" t="str">
        <f>D1755</f>
        <v>Compras por debajo del Umbral</v>
      </c>
    </row>
    <row r="1764" spans="1:10" ht="14.1" customHeight="1" thickBot="1" x14ac:dyDescent="0.3"/>
    <row r="1765" spans="1:10" ht="33.75" customHeight="1" thickBot="1" x14ac:dyDescent="0.25">
      <c r="A1765" s="64" t="s">
        <v>16383</v>
      </c>
      <c r="B1765" s="64" t="s">
        <v>161</v>
      </c>
      <c r="C1765" s="64" t="s">
        <v>11726</v>
      </c>
      <c r="D1765" s="64" t="s">
        <v>14380</v>
      </c>
      <c r="E1765" s="64" t="s">
        <v>10964</v>
      </c>
      <c r="F1765" s="64" t="s">
        <v>11097</v>
      </c>
      <c r="G1765" s="45"/>
      <c r="H1765" s="45"/>
      <c r="I1765" s="45"/>
      <c r="J1765" s="45"/>
    </row>
    <row r="1766" spans="1:10" ht="13.5" customHeight="1" thickBot="1" x14ac:dyDescent="0.25">
      <c r="A1766" s="66" t="s">
        <v>18893</v>
      </c>
      <c r="B1766" s="66" t="s">
        <v>18894</v>
      </c>
      <c r="C1766" s="66" t="s">
        <v>6801</v>
      </c>
      <c r="D1766" s="66" t="s">
        <v>10173</v>
      </c>
      <c r="E1766" s="66" t="s">
        <v>17854</v>
      </c>
      <c r="F1766" s="66"/>
      <c r="G1766" s="45"/>
      <c r="H1766" s="45"/>
      <c r="I1766" s="45"/>
      <c r="J1766" s="45"/>
    </row>
    <row r="1767" spans="1:10" ht="14.1" customHeight="1" thickBot="1" x14ac:dyDescent="0.25">
      <c r="A1767" s="119" t="s">
        <v>14830</v>
      </c>
      <c r="B1767" s="67" t="s">
        <v>8531</v>
      </c>
      <c r="C1767" s="76">
        <v>44378</v>
      </c>
      <c r="D1767" s="119" t="s">
        <v>9388</v>
      </c>
      <c r="E1767" s="67" t="s">
        <v>13095</v>
      </c>
      <c r="F1767" s="66" t="s">
        <v>3082</v>
      </c>
      <c r="G1767" s="45"/>
      <c r="H1767" s="45"/>
      <c r="I1767" s="45"/>
      <c r="J1767" s="45"/>
    </row>
    <row r="1768" spans="1:10" ht="14.1" customHeight="1" thickBot="1" x14ac:dyDescent="0.25">
      <c r="A1768" s="120"/>
      <c r="B1768" s="67" t="s">
        <v>1787</v>
      </c>
      <c r="C1768" s="115">
        <f>IF(C1767="","",IF(AND(MONTH(C1767)&gt;=1,MONTH(C1767)&lt;=3),1,IF(AND(MONTH(C1767)&gt;=4,MONTH(C1767)&lt;=6),2,IF(AND(MONTH(C1767)&gt;=7,MONTH(C1767)&lt;=9),3,4))))</f>
        <v>3</v>
      </c>
      <c r="D1768" s="120"/>
      <c r="E1768" s="67" t="s">
        <v>2419</v>
      </c>
      <c r="F1768" s="66" t="s">
        <v>14451</v>
      </c>
      <c r="G1768" s="45"/>
      <c r="H1768" s="45"/>
      <c r="I1768" s="45"/>
      <c r="J1768" s="45"/>
    </row>
    <row r="1769" spans="1:10" ht="14.1" customHeight="1" thickBot="1" x14ac:dyDescent="0.25">
      <c r="A1769" s="120"/>
      <c r="B1769" s="67" t="s">
        <v>12944</v>
      </c>
      <c r="C1769" s="76">
        <v>44561</v>
      </c>
      <c r="D1769" s="120"/>
      <c r="E1769" s="67" t="s">
        <v>3075</v>
      </c>
      <c r="F1769" s="66" t="s">
        <v>4623</v>
      </c>
      <c r="G1769" s="45"/>
      <c r="H1769" s="45"/>
      <c r="I1769" s="45"/>
      <c r="J1769" s="45"/>
    </row>
    <row r="1770" spans="1:10" ht="14.1" customHeight="1" thickBot="1" x14ac:dyDescent="0.25">
      <c r="A1770" s="120"/>
      <c r="B1770" s="67" t="s">
        <v>1787</v>
      </c>
      <c r="C1770" s="115">
        <f>IF(C1769="","",IF(AND(MONTH(C1769)&gt;=1,MONTH(C1769)&lt;=3),1,IF(AND(MONTH(C1769)&gt;=4,MONTH(C1769)&lt;=6),2,IF(AND(MONTH(C1769)&gt;=7,MONTH(C1769)&lt;=9),3,4))))</f>
        <v>4</v>
      </c>
      <c r="D1770" s="120"/>
      <c r="E1770" s="67" t="s">
        <v>13194</v>
      </c>
      <c r="F1770" s="66" t="s">
        <v>4623</v>
      </c>
      <c r="G1770" s="45"/>
      <c r="H1770" s="45"/>
      <c r="I1770" s="45"/>
      <c r="J1770" s="45"/>
    </row>
    <row r="1771" spans="1:10" ht="14.1" customHeight="1" thickBot="1" x14ac:dyDescent="0.25">
      <c r="A1771" s="45"/>
      <c r="B1771" s="45"/>
      <c r="C1771" s="45"/>
      <c r="D1771" s="45"/>
      <c r="E1771" s="45"/>
      <c r="F1771" s="45"/>
      <c r="G1771" s="45"/>
      <c r="H1771" s="45"/>
      <c r="I1771" s="45"/>
      <c r="J1771" s="45"/>
    </row>
    <row r="1772" spans="1:10" ht="14.1" customHeight="1" thickBot="1" x14ac:dyDescent="0.25">
      <c r="A1772" s="72" t="s">
        <v>15736</v>
      </c>
      <c r="B1772" s="72" t="s">
        <v>16147</v>
      </c>
      <c r="C1772" s="72" t="s">
        <v>15642</v>
      </c>
      <c r="D1772" s="72" t="s">
        <v>15252</v>
      </c>
      <c r="E1772" s="72" t="s">
        <v>6935</v>
      </c>
      <c r="F1772" s="72" t="s">
        <v>15281</v>
      </c>
      <c r="G1772" s="45"/>
      <c r="H1772" s="45"/>
      <c r="I1772" s="45"/>
      <c r="J1772" s="45"/>
    </row>
    <row r="1773" spans="1:10" ht="13.5" customHeight="1" x14ac:dyDescent="0.2">
      <c r="A1773" s="112">
        <v>82101504</v>
      </c>
      <c r="B1773" s="69" t="str">
        <f ca="1">IFERROR(INDEX(UNSPSCDes,MATCH(INDIRECT(ADDRESS(ROW(),COLUMN()-1,4)),UNSPSCCode,0)),"")</f>
        <v>Publicidad en periódicos</v>
      </c>
      <c r="C1773" s="112" t="s">
        <v>1450</v>
      </c>
      <c r="D1773" s="112">
        <v>1</v>
      </c>
      <c r="E1773" s="113">
        <v>89500</v>
      </c>
      <c r="F1773" s="70">
        <f ca="1">INDIRECT(ADDRESS(ROW(),COLUMN()-2,4))*INDIRECT(ADDRESS(ROW(),COLUMN()-1,4))</f>
        <v>89500</v>
      </c>
      <c r="G1773" s="45"/>
      <c r="H1773" s="45"/>
      <c r="I1773" s="45"/>
      <c r="J1773" s="45"/>
    </row>
    <row r="1774" spans="1:10" ht="14.1" customHeight="1" x14ac:dyDescent="0.2">
      <c r="A1774" s="45"/>
      <c r="B1774" s="45"/>
      <c r="C1774" s="45"/>
      <c r="D1774" s="45"/>
      <c r="E1774" s="73" t="s">
        <v>12552</v>
      </c>
      <c r="F1774" s="74">
        <f ca="1">SUM(Table373[MONTO TOTAL ESTIMADO])</f>
        <v>89500</v>
      </c>
      <c r="G1774" s="45"/>
      <c r="H1774" s="45" t="str">
        <f>C1766</f>
        <v>Servicios</v>
      </c>
      <c r="I1774" s="45" t="str">
        <f>E1766</f>
        <v>No</v>
      </c>
      <c r="J1774" s="45" t="str">
        <f>D1766</f>
        <v>Compras por debajo del Umbral</v>
      </c>
    </row>
    <row r="1775" spans="1:10" ht="14.1" customHeight="1" thickBot="1" x14ac:dyDescent="0.3"/>
    <row r="1776" spans="1:10" ht="33.75" customHeight="1" thickBot="1" x14ac:dyDescent="0.25">
      <c r="A1776" s="64" t="s">
        <v>16383</v>
      </c>
      <c r="B1776" s="64" t="s">
        <v>161</v>
      </c>
      <c r="C1776" s="64" t="s">
        <v>11726</v>
      </c>
      <c r="D1776" s="64" t="s">
        <v>14380</v>
      </c>
      <c r="E1776" s="64" t="s">
        <v>10964</v>
      </c>
      <c r="F1776" s="64" t="s">
        <v>11097</v>
      </c>
      <c r="G1776" s="45"/>
      <c r="H1776" s="45"/>
      <c r="I1776" s="45"/>
      <c r="J1776" s="45"/>
    </row>
    <row r="1777" spans="1:10" ht="14.1" customHeight="1" thickBot="1" x14ac:dyDescent="0.25">
      <c r="A1777" s="86" t="s">
        <v>18834</v>
      </c>
      <c r="B1777" s="86" t="s">
        <v>18835</v>
      </c>
      <c r="C1777" s="66" t="s">
        <v>17798</v>
      </c>
      <c r="D1777" s="66" t="s">
        <v>17483</v>
      </c>
      <c r="E1777" s="66" t="s">
        <v>8857</v>
      </c>
      <c r="F1777" s="66"/>
      <c r="G1777" s="45"/>
      <c r="H1777" s="45"/>
      <c r="I1777" s="45"/>
      <c r="J1777" s="45"/>
    </row>
    <row r="1778" spans="1:10" ht="14.1" customHeight="1" thickBot="1" x14ac:dyDescent="0.25">
      <c r="A1778" s="119" t="s">
        <v>14830</v>
      </c>
      <c r="B1778" s="67" t="s">
        <v>8531</v>
      </c>
      <c r="C1778" s="76">
        <v>44287</v>
      </c>
      <c r="D1778" s="119" t="s">
        <v>9388</v>
      </c>
      <c r="E1778" s="67" t="s">
        <v>13095</v>
      </c>
      <c r="F1778" s="66" t="s">
        <v>3082</v>
      </c>
      <c r="G1778" s="45"/>
      <c r="H1778" s="45"/>
      <c r="I1778" s="45"/>
      <c r="J1778" s="45"/>
    </row>
    <row r="1779" spans="1:10" ht="14.1" customHeight="1" thickBot="1" x14ac:dyDescent="0.25">
      <c r="A1779" s="120"/>
      <c r="B1779" s="67" t="s">
        <v>1787</v>
      </c>
      <c r="C1779" s="116">
        <f>IF(C1778="","",IF(AND(MONTH(C1778)&gt;=1,MONTH(C1778)&lt;=3),1,IF(AND(MONTH(C1778)&gt;=4,MONTH(C1778)&lt;=6),2,IF(AND(MONTH(C1778)&gt;=7,MONTH(C1778)&lt;=9),3,4))))</f>
        <v>2</v>
      </c>
      <c r="D1779" s="120"/>
      <c r="E1779" s="67" t="s">
        <v>2419</v>
      </c>
      <c r="F1779" s="66" t="s">
        <v>14451</v>
      </c>
      <c r="G1779" s="45"/>
      <c r="H1779" s="45"/>
      <c r="I1779" s="45"/>
      <c r="J1779" s="45"/>
    </row>
    <row r="1780" spans="1:10" ht="14.1" customHeight="1" thickBot="1" x14ac:dyDescent="0.25">
      <c r="A1780" s="120"/>
      <c r="B1780" s="67" t="s">
        <v>12944</v>
      </c>
      <c r="C1780" s="76">
        <v>44377</v>
      </c>
      <c r="D1780" s="120"/>
      <c r="E1780" s="67" t="s">
        <v>3075</v>
      </c>
      <c r="F1780" s="66" t="s">
        <v>4623</v>
      </c>
      <c r="G1780" s="45"/>
      <c r="H1780" s="45"/>
      <c r="I1780" s="45"/>
      <c r="J1780" s="45"/>
    </row>
    <row r="1781" spans="1:10" ht="14.1" customHeight="1" thickBot="1" x14ac:dyDescent="0.25">
      <c r="A1781" s="120"/>
      <c r="B1781" s="67" t="s">
        <v>1787</v>
      </c>
      <c r="C1781" s="116">
        <f>IF(C1780="","",IF(AND(MONTH(C1780)&gt;=1,MONTH(C1780)&lt;=3),1,IF(AND(MONTH(C1780)&gt;=4,MONTH(C1780)&lt;=6),2,IF(AND(MONTH(C1780)&gt;=7,MONTH(C1780)&lt;=9),3,4))))</f>
        <v>2</v>
      </c>
      <c r="D1781" s="120"/>
      <c r="E1781" s="67" t="s">
        <v>13194</v>
      </c>
      <c r="F1781" s="66" t="s">
        <v>4623</v>
      </c>
      <c r="G1781" s="45"/>
      <c r="H1781" s="45"/>
      <c r="I1781" s="45"/>
      <c r="J1781" s="45"/>
    </row>
    <row r="1782" spans="1:10" ht="14.1" customHeight="1" thickBot="1" x14ac:dyDescent="0.25">
      <c r="A1782" s="45"/>
      <c r="B1782" s="45"/>
      <c r="C1782" s="45"/>
      <c r="D1782" s="45"/>
      <c r="E1782" s="45"/>
      <c r="F1782" s="45"/>
      <c r="G1782" s="45"/>
      <c r="H1782" s="45"/>
      <c r="I1782" s="45"/>
      <c r="J1782" s="45"/>
    </row>
    <row r="1783" spans="1:10" ht="14.1" customHeight="1" thickBot="1" x14ac:dyDescent="0.25">
      <c r="A1783" s="72" t="s">
        <v>15736</v>
      </c>
      <c r="B1783" s="72" t="s">
        <v>16147</v>
      </c>
      <c r="C1783" s="72" t="s">
        <v>15642</v>
      </c>
      <c r="D1783" s="72" t="s">
        <v>15252</v>
      </c>
      <c r="E1783" s="72" t="s">
        <v>6935</v>
      </c>
      <c r="F1783" s="72" t="s">
        <v>15281</v>
      </c>
      <c r="G1783" s="45"/>
      <c r="H1783" s="45"/>
      <c r="I1783" s="45"/>
      <c r="J1783" s="45"/>
    </row>
    <row r="1784" spans="1:10" ht="14.1" customHeight="1" x14ac:dyDescent="0.2">
      <c r="A1784" s="85">
        <v>15121501</v>
      </c>
      <c r="B1784" s="69" t="str">
        <f t="shared" ref="B1784:B1789" ca="1" si="80">IFERROR(INDEX(UNSPSCDes,MATCH(INDIRECT(ADDRESS(ROW(),COLUMN()-1,4)),UNSPSCCode,0)),"")</f>
        <v>Aceite motor</v>
      </c>
      <c r="C1784" s="112" t="s">
        <v>1450</v>
      </c>
      <c r="D1784" s="112">
        <v>7</v>
      </c>
      <c r="E1784" s="113">
        <v>25960</v>
      </c>
      <c r="F1784" s="70">
        <f t="shared" ref="F1784:F1789" ca="1" si="81">INDIRECT(ADDRESS(ROW(),COLUMN()-2,4))*INDIRECT(ADDRESS(ROW(),COLUMN()-1,4))</f>
        <v>181720</v>
      </c>
      <c r="G1784" s="45"/>
      <c r="H1784" s="45"/>
      <c r="I1784" s="45"/>
      <c r="J1784" s="45"/>
    </row>
    <row r="1785" spans="1:10" ht="13.5" customHeight="1" x14ac:dyDescent="0.2">
      <c r="A1785" s="85">
        <v>15121504</v>
      </c>
      <c r="B1785" s="69" t="str">
        <f t="shared" ca="1" si="80"/>
        <v>Aceite hidráulico</v>
      </c>
      <c r="C1785" s="112" t="s">
        <v>1450</v>
      </c>
      <c r="D1785" s="112">
        <v>3</v>
      </c>
      <c r="E1785" s="113">
        <v>18880</v>
      </c>
      <c r="F1785" s="70">
        <f t="shared" ca="1" si="81"/>
        <v>56640</v>
      </c>
      <c r="G1785" s="45"/>
      <c r="H1785" s="45"/>
      <c r="I1785" s="45"/>
      <c r="J1785" s="45"/>
    </row>
    <row r="1786" spans="1:10" ht="13.5" customHeight="1" x14ac:dyDescent="0.2">
      <c r="A1786" s="85">
        <v>15121508</v>
      </c>
      <c r="B1786" s="69" t="str">
        <f t="shared" ca="1" si="80"/>
        <v>Aceite de transmisión</v>
      </c>
      <c r="C1786" s="112" t="s">
        <v>1450</v>
      </c>
      <c r="D1786" s="112">
        <v>15</v>
      </c>
      <c r="E1786" s="113">
        <v>2124</v>
      </c>
      <c r="F1786" s="70">
        <f t="shared" ca="1" si="81"/>
        <v>31860</v>
      </c>
      <c r="G1786" s="45"/>
      <c r="H1786" s="45"/>
      <c r="I1786" s="45"/>
      <c r="J1786" s="45"/>
    </row>
    <row r="1787" spans="1:10" ht="13.5" customHeight="1" x14ac:dyDescent="0.2">
      <c r="A1787" s="85">
        <v>15121509</v>
      </c>
      <c r="B1787" s="69" t="str">
        <f t="shared" ca="1" si="80"/>
        <v>Aceite de frenos</v>
      </c>
      <c r="C1787" s="112" t="s">
        <v>1450</v>
      </c>
      <c r="D1787" s="112">
        <v>6</v>
      </c>
      <c r="E1787" s="113">
        <v>4130</v>
      </c>
      <c r="F1787" s="70">
        <f t="shared" ca="1" si="81"/>
        <v>24780</v>
      </c>
      <c r="G1787" s="45"/>
      <c r="H1787" s="45"/>
      <c r="I1787" s="45"/>
      <c r="J1787" s="45"/>
    </row>
    <row r="1788" spans="1:10" ht="13.5" customHeight="1" x14ac:dyDescent="0.2">
      <c r="A1788" s="85">
        <v>15121902</v>
      </c>
      <c r="B1788" s="69" t="str">
        <f t="shared" ca="1" si="80"/>
        <v>Grasa</v>
      </c>
      <c r="C1788" s="112" t="s">
        <v>1450</v>
      </c>
      <c r="D1788" s="112">
        <v>9</v>
      </c>
      <c r="E1788" s="113">
        <v>2832</v>
      </c>
      <c r="F1788" s="70">
        <f t="shared" ca="1" si="81"/>
        <v>25488</v>
      </c>
      <c r="G1788" s="45"/>
      <c r="H1788" s="45"/>
      <c r="I1788" s="45"/>
      <c r="J1788" s="45"/>
    </row>
    <row r="1789" spans="1:10" ht="13.5" customHeight="1" x14ac:dyDescent="0.2">
      <c r="A1789" s="85">
        <v>15121902</v>
      </c>
      <c r="B1789" s="69" t="str">
        <f t="shared" ca="1" si="80"/>
        <v>Grasa</v>
      </c>
      <c r="C1789" s="112" t="s">
        <v>1450</v>
      </c>
      <c r="D1789" s="112">
        <v>3</v>
      </c>
      <c r="E1789" s="113">
        <v>1504</v>
      </c>
      <c r="F1789" s="70">
        <f t="shared" ca="1" si="81"/>
        <v>4512</v>
      </c>
      <c r="G1789" s="45"/>
      <c r="H1789" s="45"/>
      <c r="I1789" s="45"/>
      <c r="J1789" s="45"/>
    </row>
    <row r="1790" spans="1:10" ht="14.1" customHeight="1" x14ac:dyDescent="0.2">
      <c r="A1790" s="45"/>
      <c r="B1790" s="45"/>
      <c r="C1790" s="45"/>
      <c r="D1790" s="45"/>
      <c r="E1790" s="73" t="s">
        <v>12552</v>
      </c>
      <c r="F1790" s="74">
        <f ca="1">SUM(Table38[MONTO TOTAL ESTIMADO])</f>
        <v>325000</v>
      </c>
      <c r="G1790" s="45"/>
      <c r="H1790" s="45" t="str">
        <f>C1777</f>
        <v>Bienes</v>
      </c>
      <c r="I1790" s="45" t="str">
        <f>E1777</f>
        <v>Sí</v>
      </c>
      <c r="J1790" s="45" t="str">
        <f>D1777</f>
        <v>Compras Menores</v>
      </c>
    </row>
  </sheetData>
  <sheetProtection algorithmName="SHA-512" hashValue="/4FY7Hwu3IGvg3zOVQ38pdMQyQpYIWkCQVSdQFL87vEjTImEW6AGV4P0CnYTcLjv2u8Ezazy9v+z8g7ZoZQVYA==" saltValue="JLYcZoKz8ODWpOJ9IMV8iA==" spinCount="100000" sheet="1" objects="1" scenarios="1"/>
  <protectedRanges>
    <protectedRange sqref="F5:G5" name="Rango3"/>
    <protectedRange sqref="E11:E12" name="Rango2"/>
  </protectedRanges>
  <mergeCells count="150">
    <mergeCell ref="A1778:A1781"/>
    <mergeCell ref="D1778:D1781"/>
    <mergeCell ref="A1687:A1690"/>
    <mergeCell ref="D1687:D1690"/>
    <mergeCell ref="A1698:A1701"/>
    <mergeCell ref="D1698:D1701"/>
    <mergeCell ref="A1068:A1071"/>
    <mergeCell ref="D1068:D1071"/>
    <mergeCell ref="A704:A707"/>
    <mergeCell ref="D704:D707"/>
    <mergeCell ref="A1654:A1657"/>
    <mergeCell ref="D1654:D1657"/>
    <mergeCell ref="A1665:A1668"/>
    <mergeCell ref="D1665:D1668"/>
    <mergeCell ref="A1676:A1679"/>
    <mergeCell ref="D1676:D1679"/>
    <mergeCell ref="A783:A786"/>
    <mergeCell ref="D783:D786"/>
    <mergeCell ref="A908:A911"/>
    <mergeCell ref="D908:D911"/>
    <mergeCell ref="A815:A818"/>
    <mergeCell ref="D815:D818"/>
    <mergeCell ref="A832:A835"/>
    <mergeCell ref="D832:D835"/>
    <mergeCell ref="A144:A147"/>
    <mergeCell ref="D144:D147"/>
    <mergeCell ref="A383:A386"/>
    <mergeCell ref="D383:D386"/>
    <mergeCell ref="A427:A430"/>
    <mergeCell ref="D427:D430"/>
    <mergeCell ref="A339:A342"/>
    <mergeCell ref="D339:D342"/>
    <mergeCell ref="A274:A277"/>
    <mergeCell ref="D274:D277"/>
    <mergeCell ref="A1:A4"/>
    <mergeCell ref="E6:F6"/>
    <mergeCell ref="E7:F7"/>
    <mergeCell ref="B2:E2"/>
    <mergeCell ref="B3:E3"/>
    <mergeCell ref="A209:A212"/>
    <mergeCell ref="D209:D212"/>
    <mergeCell ref="A471:A474"/>
    <mergeCell ref="D471:D474"/>
    <mergeCell ref="A17:A20"/>
    <mergeCell ref="D17:D20"/>
    <mergeCell ref="E9:F9"/>
    <mergeCell ref="E8:F8"/>
    <mergeCell ref="E10:F10"/>
    <mergeCell ref="E11:F11"/>
    <mergeCell ref="E12:F12"/>
    <mergeCell ref="A31:A34"/>
    <mergeCell ref="D31:D34"/>
    <mergeCell ref="A63:A66"/>
    <mergeCell ref="D63:D66"/>
    <mergeCell ref="A47:A50"/>
    <mergeCell ref="D47:D50"/>
    <mergeCell ref="A79:A82"/>
    <mergeCell ref="D79:D82"/>
    <mergeCell ref="A515:A518"/>
    <mergeCell ref="D515:D518"/>
    <mergeCell ref="A642:A645"/>
    <mergeCell ref="D642:D645"/>
    <mergeCell ref="A1084:A1087"/>
    <mergeCell ref="D1084:D1087"/>
    <mergeCell ref="A1117:A1120"/>
    <mergeCell ref="D1117:D1120"/>
    <mergeCell ref="A1150:A1153"/>
    <mergeCell ref="D1150:D1153"/>
    <mergeCell ref="A849:A852"/>
    <mergeCell ref="D849:D852"/>
    <mergeCell ref="A962:A965"/>
    <mergeCell ref="D962:D965"/>
    <mergeCell ref="A1015:A1018"/>
    <mergeCell ref="D1015:D1018"/>
    <mergeCell ref="A584:A587"/>
    <mergeCell ref="D584:D587"/>
    <mergeCell ref="A750:A753"/>
    <mergeCell ref="D750:D753"/>
    <mergeCell ref="A654:A657"/>
    <mergeCell ref="D654:D657"/>
    <mergeCell ref="A1183:A1186"/>
    <mergeCell ref="D1183:D1186"/>
    <mergeCell ref="A1216:A1219"/>
    <mergeCell ref="D1216:D1219"/>
    <mergeCell ref="A1323:A1326"/>
    <mergeCell ref="D1323:D1326"/>
    <mergeCell ref="A1338:A1341"/>
    <mergeCell ref="D1338:D1341"/>
    <mergeCell ref="A1232:A1235"/>
    <mergeCell ref="D1232:D1235"/>
    <mergeCell ref="A1353:A1356"/>
    <mergeCell ref="D1353:D1356"/>
    <mergeCell ref="A1367:A1370"/>
    <mergeCell ref="D1367:D1370"/>
    <mergeCell ref="A1248:A1251"/>
    <mergeCell ref="D1248:D1251"/>
    <mergeCell ref="A1305:A1308"/>
    <mergeCell ref="D1305:D1308"/>
    <mergeCell ref="A1286:A1289"/>
    <mergeCell ref="D1286:D1289"/>
    <mergeCell ref="A1262:A1265"/>
    <mergeCell ref="D1262:D1265"/>
    <mergeCell ref="A1274:A1277"/>
    <mergeCell ref="D1274:D1277"/>
    <mergeCell ref="A1465:A1468"/>
    <mergeCell ref="D1465:D1468"/>
    <mergeCell ref="A1476:A1479"/>
    <mergeCell ref="D1476:D1479"/>
    <mergeCell ref="A1487:A1490"/>
    <mergeCell ref="D1487:D1490"/>
    <mergeCell ref="A1501:A1504"/>
    <mergeCell ref="D1501:D1504"/>
    <mergeCell ref="A1380:A1383"/>
    <mergeCell ref="D1380:D1383"/>
    <mergeCell ref="A1393:A1396"/>
    <mergeCell ref="D1393:D1396"/>
    <mergeCell ref="A1406:A1409"/>
    <mergeCell ref="D1406:D1409"/>
    <mergeCell ref="A1419:A1422"/>
    <mergeCell ref="D1419:D1422"/>
    <mergeCell ref="A1431:A1434"/>
    <mergeCell ref="D1431:D1434"/>
    <mergeCell ref="A1640:A1643"/>
    <mergeCell ref="D1640:D1643"/>
    <mergeCell ref="A1581:A1584"/>
    <mergeCell ref="D1581:D1584"/>
    <mergeCell ref="A1515:A1518"/>
    <mergeCell ref="D1515:D1518"/>
    <mergeCell ref="A1529:A1532"/>
    <mergeCell ref="D1529:D1532"/>
    <mergeCell ref="A1543:A1546"/>
    <mergeCell ref="D1543:D1546"/>
    <mergeCell ref="A1554:A1557"/>
    <mergeCell ref="D1554:D1557"/>
    <mergeCell ref="A1565:A1568"/>
    <mergeCell ref="D1565:D1568"/>
    <mergeCell ref="A1628:A1631"/>
    <mergeCell ref="D1628:D1631"/>
    <mergeCell ref="A1767:A1770"/>
    <mergeCell ref="D1767:D1770"/>
    <mergeCell ref="A1712:A1715"/>
    <mergeCell ref="D1712:D1715"/>
    <mergeCell ref="A1723:A1726"/>
    <mergeCell ref="D1723:D1726"/>
    <mergeCell ref="A1734:A1737"/>
    <mergeCell ref="D1734:D1737"/>
    <mergeCell ref="A1745:A1748"/>
    <mergeCell ref="D1745:D1748"/>
    <mergeCell ref="A1756:A1759"/>
    <mergeCell ref="D1756:D1759"/>
  </mergeCells>
  <dataValidations count="21">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31 C47 C63 C79 C144 C209 C274 C339 C383 C427 C471 C515 C584 C642 C654 C704 C750 C783 C815 C832 C849 C908 C962 C1015 C1068 C1084 C1117 C1150 C1183 C1216 C1232 C1248 C1262 C1274 C1286 C1305 C1323 C1338 C1353 C1767 C1380 C1756 C1393 C1419 C1431 C1465 C1476 C1487 C1501 C1515 C1529 C1543 C1554 C1565 C1581 C1628 C1640 C1654 C1665 C1676 C1687 C1698 C1712 C1723 C1734 C1745 C1406">
      <formula1>C19</formula1>
    </dataValidation>
    <dataValidation type="date" operator="greaterThanOrEqual" allowBlank="1" showInputMessage="1" showErrorMessage="1" sqref="C19 C33 C49 C65 C81 C146 C211 C276 C341 C385 C429 C473 C517 C586 C644 C656 C706 C752 C785 C817 C834 C851 C910 C964 C1017 C1070 C1086 C1119 C1152 C1185 C1218 C1234 C1250 C1264 C1276 C1288 C1307 C1325 C1340 C1355 C1369 C1382 C1395 C1408 C1421 C1433 C1467 C1478 C1489 C1503 C1517 C1531 C1545 C1556 C1567 C1583 C1630 C1642 C1656 C1667 C1678 C1689 C1700 C1714 C1725 C1736 C1747 C1758 C1769 C1367">
      <formula1>C17</formula1>
    </dataValidation>
    <dataValidation type="list" allowBlank="1" showInputMessage="1" showErrorMessage="1" sqref="F17 F31 F47 F63 F79 F144 F209 F274 F339 F383 F427 F471 F515 F584 F642 F654 F704 F750 F783 F815 F832 F849 F908 F962 F1015 F1068 F1084 F1117 F1150 F1183 F1216 F1232 F1248 F1262 F1274 F1286 F1305 F1323 F1338 F1353 F1367 F1380 F1393 F1406 F1419 F1431 F1465 F1476 F1487 F1501 F1515 F1529 F1543 F1554 F1565 F1581 F1628 F1640 F1654 F1665 F1676 F1687 F1698 F1712 F1723 F1734 F1745 F1756 F1767">
      <formula1>IF(INDIRECT(ADDRESS(ROW()+1,COLUMN(),4))="",RegionList,INDEX(RegionColumn,MATCH(INDIRECT(ADDRESS(ROW()+1,COLUMN(),4)),ProvinciaList,0)))</formula1>
    </dataValidation>
    <dataValidation type="list" allowBlank="1" showInputMessage="1" showErrorMessage="1" sqref="F18 F32 F48 F64 F80 F145 F210 F275 F340 F384 F428 F472 F516 F585 F643 F655 F705 F751 F784 F816 F833 F850 F909 F963 F1016 F1069 F1085 F1118 F1151 F1184 F1217 F1233 F1249 F1263 F1275 F1287 F1306 F1324 F1339 F1354 F1368 F1381 F1394 F1407 F1420 F1432 F1466 F1477 F1488 F1502 F1516 F1530 F1544 F1555 F1566 F1582 F1629 F1641 F1655 F1666 F1677 F1688 F1699 F1713 F1724 F1735 F1746 F1757 F176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3 F49 F65 F81 F146 F211 F276 F341 F385 F429 F473 F517 F586 F644 F656 F706 F752 F785 F817 F834 F851 F910 F964 F1017 F1070 F1086 F1119 F1152 F1185 F1218 F1234 F1250 F1264 F1276 F1288 F1307 F1325 F1340 F1355 F1369 F1382 F1395 F1408 F1421 F1433 F1467 F1478 F1489 F1503 F1517 F1531 F1545 F1556 F1567 F1583 F1630 F1642 F1656 F1667 F1678 F1689 F1700 F1714 F1725 F1736 F1747 F1758 F176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4 F50 F66 F82 F147 F212 F277 F342 F386 F430 F474 F518 F587 F645 F657 F707 F753 F786 F818 F835 F852 F911 F965 F1018 F1071 F1087 F1120 F1153 F1186 F1219 F1235 F1251 F1265 F1277 F1289 F1308 F1326 F1341 F1356 F1370 F1383 F1396 F1409 F1422 F1434 F1468 F1479 F1490 F1504 F1518 F1532 F1546 F1557 F1568 F1584 F1631 F1643 F1657 F1668 F1679 F1690 F1701 F1715 F1726 F1737 F1748 F1759 F1770">
      <formula1>OFFSET(MunicipioStart,MATCH(INDIRECT(ADDRESS(ROW()-1,COLUMN(),4)),MunicipioColumn,0)-1,1,COUNTIF(MunicipioColumn,INDIRECT(ADDRESS(ROW()-1,COLUMN(),4))),1)</formula1>
    </dataValidation>
    <dataValidation type="whole" operator="greaterThan" allowBlank="1" showInputMessage="1" showErrorMessage="1" sqref="A37:A42 A1535:A1538 A53:A58 A69:A74 A85:A139 A150:A204 A215:A269 A280:A334 A345:A378 A389:A422 A433:A466 A477:A510 A756:A778 A648:A649 A1268:A1269 A1222:A1227 A1238:A1243 A1254:A1257 A1280:A1281 A1359:A1362 A1329:A1333 A1344:A1348 A1373:A1375 A1386:A1388 A1399:A1401 A1425:A1426 A1437:A1460 A1471 A1482 A1486 A1773 A1507:A1510 A1521:A1524 A1549 A1560 A1587:A1623 A23:A26 A789:A810 A821:A827 A838:A844 A1412:A1414 A1634:A1635 A1090:A1112 A1123:A1145 A1156:A1178 A1189:A1211 A855:A903 A914:A957 A968:A1010 A1021:A1063 A710:A745 A1571:A1576 A1646:A1649 A1704:A1707 A660:A699 A1074:A1079 A1660 A1671 A1682 A1693 A521:A579 A590:A637 A1718 A1729 A1740 A1751 A1762 A1292:A1300 A1311:A1318">
      <formula1>0</formula1>
    </dataValidation>
    <dataValidation type="list" allowBlank="1" showInputMessage="1" showErrorMessage="1" sqref="C37:C42 C53:C58 C69:C74 C85:C139 C150:C204 C215:C269 C280:C334 C345:C378 C389:C422 C433:C466 C477:C510 C756:C778 C648:C649 C1268:C1269 C1222:C1227 C1238:C1243 C1254:C1257 C1280:C1281 C1359:C1362 C1329:C1333 C1344:C1348 C1373:C1375 C1386:C1388 C1399:C1401 C1425:C1426 C1437:C1460 C1471 C1482 C1773 C1493:C1496 C1507:C1510 C1521:C1524 C1549 C1560 C1587:C1623 C23:C26 C789:C810 C821:C827 C838:C844 C1412:C1414 C1634:C1635 C1090:C1112 C1123:C1145 C1156:C1178 C1189:C1211 C855:C903 C914:C957 C968:C1010 C1021:C1063 C710:C745 C1571:C1576 C1646:C1649 C1704:C1707 C660:C699 C1074:C1079 C1660 C1671 C1682 C1693 C521:C579 C590:C637 C1718 C1729 C1740 C1751 C1762 C1535:C1538 C1292:C1300 C1311:C1318">
      <formula1>UnidadesList</formula1>
    </dataValidation>
    <dataValidation type="decimal" operator="greaterThan" allowBlank="1" showInputMessage="1" showErrorMessage="1" sqref="D1535:E1538 D37:E42 D53:E58 D85:D139 D150:D204 D215:D269 D280:D334 D23:E26 D710:E745 D648:E649 D1268:E1269 D1222:E1227 D1238:E1243 D1254:E1257 D1280:E1281 D1359:E1362 D1300:E1300 D1329:D1333 D1373:E1375 D1386:E1388 D1399:E1401 D1425:E1426 D1437:E1460 D1471:E1471 D1482:E1482 D1773:E1773 D1493:E1496 D1507:E1510 D1521:E1524 D1549:E1549 D1560:E1560 D1587:E1623 D789:E810 D1344:D1348 D821:E827 D69:E74 D1412:E1414 D1634:E1635 D1090:E1112 D1123:E1145 D1156:E1178 D1189:E1211 D855:E903 D914:E957 D968:E1010 D1021:E1063 E756:E778 D756:D773 D775:D778 D1571:E1576 D1646:E1649 E542:E544 E546:E557 D521:D529 D1704:E1707 D660:E699 D1074:E1079 D1660:E1660 D1671:E1671 D1682:E1682 D1693:E1693 E521:E540 D531:D579 E559:E579 D590:E637 D1718:E1718 D1729:E1729 D1740:E1740 D1751:E1751 D1762:E1762 D838:E844">
      <formula1>0</formula1>
    </dataValidation>
    <dataValidation type="decimal" operator="greaterThan" allowBlank="1" showInputMessage="1" showErrorMessage="1" sqref="D1784:E1789">
      <formula1>0</formula1>
    </dataValidation>
    <dataValidation type="list" allowBlank="1" showInputMessage="1" showErrorMessage="1" sqref="C1784:C1789">
      <formula1>UnidadesList</formula1>
    </dataValidation>
    <dataValidation type="whole" operator="greaterThan" allowBlank="1" showInputMessage="1" showErrorMessage="1" sqref="A1784:A1789">
      <formula1>0</formula1>
    </dataValidation>
    <dataValidation type="list" allowBlank="1" showInputMessage="1" showErrorMessage="1" sqref="F1781">
      <formula1>OFFSET(MunicipioStart,MATCH(INDIRECT(ADDRESS(ROW()-1,COLUMN(),4)),MunicipioColumn,0)-1,1,COUNTIF(MunicipioColumn,INDIRECT(ADDRESS(ROW()-1,COLUMN(),4))),1)</formula1>
    </dataValidation>
    <dataValidation type="list" allowBlank="1" showInputMessage="1" showErrorMessage="1" sqref="F178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77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78">
      <formula1>IF(INDIRECT(ADDRESS(ROW()+1,COLUMN(),4))="",RegionList,INDEX(RegionColumn,MATCH(INDIRECT(ADDRESS(ROW()+1,COLUMN(),4)),ProvinciaList,0)))</formula1>
    </dataValidation>
    <dataValidation type="date" operator="greaterThanOrEqual" allowBlank="1" showInputMessage="1" showErrorMessage="1" sqref="C1780">
      <formula1>C1778</formula1>
    </dataValidation>
    <dataValidation type="date" operator="lessThanOrEqual" allowBlank="1" showInputMessage="1" showErrorMessage="1" sqref="C1778">
      <formula1>C1780</formula1>
    </dataValidation>
  </dataValidations>
  <pageMargins left="0.23622047244094491" right="0.23622047244094491" top="0.74803149606299213" bottom="0.74803149606299213" header="0.31496062992125984" footer="0.31496062992125984"/>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1793</xdr:row>
                    <xdr:rowOff>0</xdr:rowOff>
                  </from>
                  <to>
                    <xdr:col>1</xdr:col>
                    <xdr:colOff>333375</xdr:colOff>
                    <xdr:row>1795</xdr:row>
                    <xdr:rowOff>19050</xdr:rowOff>
                  </to>
                </anchor>
              </controlPr>
            </control>
          </mc:Choice>
        </mc:AlternateContent>
        <mc:AlternateContent xmlns:mc="http://schemas.openxmlformats.org/markup-compatibility/2006">
          <mc:Choice Requires="x14">
            <control shapeId="12316" r:id="rId8" name="Button 1052">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7" r:id="rId9" name="Button 1053">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8" r:id="rId10" name="Button 1054">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435" r:id="rId11" name="Button 1171">
              <controlPr locked="0" defaultSize="0" print="0" autoFill="0" autoPict="0" macro="[0]!Sheet1.InsertNewTabl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436" r:id="rId12" name="Button 1172">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437" r:id="rId13" name="Button 1173">
              <controlPr locked="0" defaultSize="0" print="0" autoFill="0" autoPict="0" macro="[0]!Sheet1.deleteProcedure">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447" r:id="rId14" name="Button 1183">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449" r:id="rId15" name="Button 1185">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451" r:id="rId16" name="Button 1187">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452" r:id="rId17" name="Button 1188">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453" r:id="rId18" name="Button 1189">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503" r:id="rId19" name="Button 1239">
              <controlPr locked="0" defaultSize="0" print="0" autoFill="0" autoPict="0" macro="[0]!Sheet1.InsertNewTabl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504" r:id="rId20" name="Button 1240">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505" r:id="rId21" name="Button 1241">
              <controlPr locked="0" defaultSize="0" print="0" autoFill="0" autoPict="0" macro="[0]!Sheet1.deleteProcedure">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510" r:id="rId22" name="Button 1246">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511" r:id="rId23" name="Button 1247">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512" r:id="rId24" name="Button 1248">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513" r:id="rId25" name="Button 1249">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514" r:id="rId26" name="Button 1250">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533" r:id="rId27" name="Button 1269">
              <controlPr locked="0" defaultSize="0" print="0" autoFill="0" autoPict="0" macro="[0]!Sheet1.InsertNewTabl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534" r:id="rId28" name="Button 1270">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535" r:id="rId29" name="Button 1271">
              <controlPr locked="0" defaultSize="0" print="0" autoFill="0" autoPict="0" macro="[0]!Sheet1.deleteProcedure">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540" r:id="rId30" name="Button 1276">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541" r:id="rId31" name="Button 1277">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542" r:id="rId32" name="Button 1278">
              <controlPr locked="0" defaultSize="0" print="0" autoFill="0" autoPict="0" macro="[0]!Sheet1.delet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543" r:id="rId33" name="Button 1279">
              <controlPr locked="0" defaultSize="0" print="0" autoFill="0" autoPict="0" macro="[0]!Sheet1.delet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2544" r:id="rId34" name="Button 1280">
              <controlPr locked="0" defaultSize="0" print="0" autoFill="0" autoPict="0" macro="[0]!Sheet1.delet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563" r:id="rId35" name="Button 1299">
              <controlPr locked="0" defaultSize="0" print="0" autoFill="0" autoPict="0" macro="[0]!Sheet1.InsertNewTabl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564" r:id="rId36" name="Button 1300">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565" r:id="rId37" name="Button 1301">
              <controlPr locked="0" defaultSize="0" print="0" autoFill="0" autoPict="0" macro="[0]!Sheet1.deleteProcedure">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569" r:id="rId38" name="Button 1305">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571" r:id="rId39" name="Button 1307">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573" r:id="rId40" name="Button 1309">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574" r:id="rId41" name="Button 1310">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576" r:id="rId42" name="Button 1312">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578" r:id="rId43" name="Button 1314">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579" r:id="rId44" name="Button 1315">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581" r:id="rId45" name="Button 1317">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583" r:id="rId46" name="Button 1319">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585" r:id="rId47" name="Button 1321">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587" r:id="rId48" name="Button 1323">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589" r:id="rId49" name="Button 1325">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591" r:id="rId50" name="Button 1327">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593" r:id="rId51" name="Button 1329">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595" r:id="rId52" name="Button 1331">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597" r:id="rId53" name="Button 1333">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599" r:id="rId54" name="Button 1335">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601" r:id="rId55" name="Button 1337">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603" r:id="rId56" name="Button 1339">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605" r:id="rId57" name="Button 1341">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606" r:id="rId58" name="Button 1342">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608" r:id="rId59" name="Button 1344">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610" r:id="rId60" name="Button 1346">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612" r:id="rId61" name="Button 1348">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614" r:id="rId62" name="Button 1350">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616" r:id="rId63" name="Button 1352">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618" r:id="rId64" name="Button 1354">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620" r:id="rId65" name="Button 1356">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622" r:id="rId66" name="Button 1358">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624" r:id="rId67" name="Button 1360">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626" r:id="rId68" name="Button 1362">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629" r:id="rId69" name="Button 1365">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631" r:id="rId70" name="Button 1367">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633" r:id="rId71" name="Button 1369">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635" r:id="rId72" name="Button 1371">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637" r:id="rId73" name="Button 1373">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639" r:id="rId74" name="Button 1375">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641" r:id="rId75" name="Button 1377">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643" r:id="rId76" name="Button 1379">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644" r:id="rId77" name="Button 1380">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646" r:id="rId78" name="Button 1382">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647" r:id="rId79" name="Button 1383">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648" r:id="rId80" name="Button 1384">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650" r:id="rId81" name="Button 1386">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652" r:id="rId82" name="Button 1388">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654" r:id="rId83" name="Button 1390">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656" r:id="rId84" name="Button 1392">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658" r:id="rId85" name="Button 1394">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660" r:id="rId86" name="Button 1396">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662" r:id="rId87" name="Button 1398">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664" r:id="rId88" name="Button 1400">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666" r:id="rId89" name="Button 1402">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668" r:id="rId90" name="Button 1404">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670" r:id="rId91" name="Button 1406">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689" r:id="rId92" name="Button 1425">
              <controlPr locked="0" defaultSize="0" print="0" autoFill="0" autoPict="0" macro="[0]!Sheet1.InsertNewTabl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690" r:id="rId93" name="Button 1426">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691" r:id="rId94" name="Button 1427">
              <controlPr locked="0" defaultSize="0" print="0" autoFill="0" autoPict="0" macro="[0]!Sheet1.deleteProcedure">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695" r:id="rId95" name="Button 1431">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696" r:id="rId96" name="Button 1432">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697" r:id="rId97" name="Button 1433">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699" r:id="rId98" name="Button 1435">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701" r:id="rId99" name="Button 1437">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703" r:id="rId100" name="Button 1439">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705" r:id="rId101" name="Button 1441">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707" r:id="rId102" name="Button 1443">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709" r:id="rId103" name="Button 1445">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710" r:id="rId104" name="Button 1446">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712" r:id="rId105" name="Button 1448">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713" r:id="rId106" name="Button 1449">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715" r:id="rId107" name="Button 1451">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717" r:id="rId108" name="Button 1453">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719" r:id="rId109" name="Button 1455">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720" r:id="rId110" name="Button 1456">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722" r:id="rId111" name="Button 1458">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723" r:id="rId112" name="Button 1459">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724" r:id="rId113" name="Button 1460">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727" r:id="rId114" name="Button 1463">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730" r:id="rId115" name="Button 1466">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731" r:id="rId116" name="Button 1467">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732" r:id="rId117" name="Button 1468">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733" r:id="rId118" name="Button 1469">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734" r:id="rId119" name="Button 1470">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735" r:id="rId120" name="Button 1471">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742" r:id="rId121" name="Button 1478">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743" r:id="rId122" name="Button 1479">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745" r:id="rId123" name="Button 1481">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746" r:id="rId124" name="Button 1482">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748" r:id="rId125" name="Button 1484">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749" r:id="rId126" name="Button 1485">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750" r:id="rId127" name="Button 1486">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751" r:id="rId128" name="Button 1487">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752" r:id="rId129" name="Button 1488">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759" r:id="rId130" name="Button 1495">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760" r:id="rId131" name="Button 1496">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761" r:id="rId132" name="Button 1497">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762" r:id="rId133" name="Button 1498">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763" r:id="rId134" name="Button 1499">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764" r:id="rId135" name="Button 1500">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765" r:id="rId136" name="Button 1501">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766" r:id="rId137" name="Button 1502">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767" r:id="rId138" name="Button 1503">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776" r:id="rId139" name="Button 1512">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777" r:id="rId140" name="Button 1513">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778" r:id="rId141" name="Button 1514">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779" r:id="rId142" name="Button 1515">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784" r:id="rId143" name="Button 1520">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785" r:id="rId144" name="Button 1521">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786" r:id="rId145" name="Button 1522">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789" r:id="rId146" name="Button 1525">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790" r:id="rId147" name="Button 1526">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794" r:id="rId148" name="Button 1530">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819" r:id="rId149" name="Button 1555">
              <controlPr locked="0" defaultSize="0" print="0" autoFill="0" autoPict="0" macro="[0]!Sheet1.InsertNewTabl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820" r:id="rId150" name="Button 1556">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821" r:id="rId151" name="Button 1557">
              <controlPr locked="0" defaultSize="0" print="0" autoFill="0" autoPict="0" macro="[0]!Sheet1.deleteProcedure">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824" r:id="rId152" name="Button 1560">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825" r:id="rId153" name="Button 1561">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826" r:id="rId154" name="Button 1562">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827" r:id="rId155" name="Button 1563">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828" r:id="rId156" name="Button 1564">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829" r:id="rId157" name="Button 1565">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830" r:id="rId158" name="Button 1566">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831" r:id="rId159" name="Button 1567">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832" r:id="rId160" name="Button 1568">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833" r:id="rId161" name="Button 1569">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834" r:id="rId162" name="Button 1570">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835" r:id="rId163" name="Button 1571">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836" r:id="rId164" name="Button 1572">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837" r:id="rId165" name="Button 1573">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838" r:id="rId166" name="Button 1574">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839" r:id="rId167" name="Button 1575">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840" r:id="rId168" name="Button 1576">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841" r:id="rId169" name="Button 1577">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842" r:id="rId170" name="Button 1578">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843" r:id="rId171" name="Button 1579">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844" r:id="rId172" name="Button 1580">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845" r:id="rId173" name="Button 1581">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846" r:id="rId174" name="Button 1582">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847" r:id="rId175" name="Button 1583">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848" r:id="rId176" name="Button 1584">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849" r:id="rId177" name="Button 1585">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851" r:id="rId178" name="Button 1587">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854" r:id="rId179" name="Button 1590">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855" r:id="rId180" name="Button 1591">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856" r:id="rId181" name="Button 1592">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857" r:id="rId182" name="Button 1593">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858" r:id="rId183" name="Button 1594">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859" r:id="rId184" name="Button 1595">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860" r:id="rId185" name="Button 1596">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861" r:id="rId186" name="Button 1597">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862" r:id="rId187" name="Button 1598">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863" r:id="rId188" name="Button 1599">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873" r:id="rId189" name="Button 1609">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874" r:id="rId190" name="Button 1610">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875" r:id="rId191" name="Button 1611">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876" r:id="rId192" name="Button 1612">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883" r:id="rId193" name="Button 1619">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884" r:id="rId194" name="Button 1620">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885" r:id="rId195" name="Button 1621">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886" r:id="rId196" name="Button 1622">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887" r:id="rId197" name="Button 1623">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888" r:id="rId198" name="Button 1624">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889" r:id="rId199" name="Button 1625">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898" r:id="rId200" name="Button 1634">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899" r:id="rId201" name="Button 1635">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900" r:id="rId202" name="Button 1636">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901" r:id="rId203" name="Button 1637">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905" r:id="rId204" name="Button 1641">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906" r:id="rId205" name="Button 1642">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930" r:id="rId206" name="Button 1666">
              <controlPr locked="0" defaultSize="0" print="0" autoFill="0" autoPict="0" macro="[0]!Sheet1.InsertNewTabl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931" r:id="rId207" name="Button 1667">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932" r:id="rId208" name="Button 1668">
              <controlPr locked="0" defaultSize="0" print="0" autoFill="0" autoPict="0" macro="[0]!Sheet1.deleteProcedure">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938" r:id="rId209" name="Button 1674">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939" r:id="rId210" name="Button 1675">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940" r:id="rId211" name="Button 1676">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941" r:id="rId212" name="Button 1677">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942" r:id="rId213" name="Button 1678">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943" r:id="rId214" name="Button 1679">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944" r:id="rId215" name="Button 1680">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945" r:id="rId216" name="Button 1681">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946" r:id="rId217" name="Button 1682">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947" r:id="rId218" name="Button 1683">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948" r:id="rId219" name="Button 1684">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949" r:id="rId220" name="Button 1685">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950" r:id="rId221" name="Button 1686">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951" r:id="rId222" name="Button 1687">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952" r:id="rId223" name="Button 1688">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953" r:id="rId224" name="Button 1689">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967" r:id="rId225" name="Button 1703">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968" r:id="rId226" name="Button 1704">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969" r:id="rId227" name="Button 1705">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970" r:id="rId228" name="Button 1706">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971" r:id="rId229" name="Button 1707">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972" r:id="rId230" name="Button 1708">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973" r:id="rId231" name="Button 1709">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974" r:id="rId232" name="Button 1710">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979" r:id="rId233" name="Button 1715">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980" r:id="rId234" name="Button 1716">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981" r:id="rId235" name="Button 1717">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982" r:id="rId236" name="Button 1718">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983" r:id="rId237" name="Button 1719">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984" r:id="rId238" name="Button 1720">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985" r:id="rId239" name="Button 1721">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986" r:id="rId240" name="Button 1722">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987" r:id="rId241" name="Button 1723">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988" r:id="rId242" name="Button 1724">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989" r:id="rId243" name="Button 1725">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3000" r:id="rId244" name="Button 1736">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3001" r:id="rId245" name="Button 1737">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3003" r:id="rId246" name="Button 1739">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3004" r:id="rId247" name="Button 1740">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3005" r:id="rId248" name="Button 1741">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3006" r:id="rId249" name="Button 1742">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3007" r:id="rId250" name="Button 1743">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3008" r:id="rId251" name="Button 1744">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3009" r:id="rId252" name="Button 1745">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3010" r:id="rId253" name="Button 1746">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3011" r:id="rId254" name="Button 1747">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3012" r:id="rId255" name="Button 1748">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3013" r:id="rId256" name="Button 1749">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3027" r:id="rId257" name="Button 1763">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3028" r:id="rId258" name="Button 1764">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3029" r:id="rId259" name="Button 1765">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3030" r:id="rId260" name="Button 1766">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3031" r:id="rId261" name="Button 1767">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3032" r:id="rId262" name="Button 1768">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3068" r:id="rId263" name="Button 1804">
              <controlPr locked="0" defaultSize="0" print="0" autoFill="0" autoPict="0" macro="[0]!Sheet1.InsertNewTabl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3069" r:id="rId264" name="Button 1805">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3070" r:id="rId265" name="Button 1806">
              <controlPr locked="0" defaultSize="0" print="0" autoFill="0" autoPict="0" macro="[0]!Sheet1.deleteProcedure">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3076" r:id="rId266" name="Button 1812">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3077" r:id="rId267" name="Button 1813">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3078" r:id="rId268" name="Button 1814">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3079" r:id="rId269" name="Button 1815">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3080" r:id="rId270" name="Button 1816">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3081" r:id="rId271" name="Button 1817">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3082" r:id="rId272" name="Button 1818">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3083" r:id="rId273" name="Button 1819">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3084" r:id="rId274" name="Button 1820">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3085" r:id="rId275" name="Button 1821">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3086" r:id="rId276" name="Button 1822">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3087" r:id="rId277" name="Button 1823">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3088" r:id="rId278" name="Button 1824">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3089" r:id="rId279" name="Button 1825">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3090" r:id="rId280" name="Button 1826">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3091" r:id="rId281" name="Button 1827">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3092" r:id="rId282" name="Button 1828">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3093" r:id="rId283" name="Button 1829">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3110" r:id="rId284" name="Button 1846">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3111" r:id="rId285" name="Button 1847">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3112" r:id="rId286" name="Button 1848">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3113" r:id="rId287" name="Button 1849">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3114" r:id="rId288" name="Button 1850">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3119" r:id="rId289" name="Button 1855">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3120" r:id="rId290" name="Button 1856">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3121" r:id="rId291" name="Button 1857">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3122" r:id="rId292" name="Button 1858">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3123" r:id="rId293" name="Button 1859">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3131" r:id="rId294" name="Button 1867">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3132" r:id="rId295" name="Button 1868">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3133" r:id="rId296" name="Button 1869">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3134" r:id="rId297" name="Button 1870">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3135" r:id="rId298" name="Button 1871">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3168" r:id="rId299" name="Button 1904">
              <controlPr locked="0" defaultSize="0" print="0" autoFill="0" autoPict="0" macro="[0]!Sheet1.InsertNewTabl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3169" r:id="rId300" name="Button 1905">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3170" r:id="rId301" name="Button 1906">
              <controlPr locked="0" defaultSize="0" print="0" autoFill="0" autoPict="0" macro="[0]!Sheet1.deleteProcedure">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3174" r:id="rId302" name="Button 1910">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3175" r:id="rId303" name="Button 1911">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3176" r:id="rId304" name="Button 1912">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3177" r:id="rId305" name="Button 1913">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3178" r:id="rId306" name="Button 1914">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3179" r:id="rId307" name="Button 1915">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3180" r:id="rId308" name="Button 1916">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3181" r:id="rId309" name="Button 1917">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3182" r:id="rId310" name="Button 1918">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3183" r:id="rId311" name="Button 1919">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3184" r:id="rId312" name="Button 1920">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3185" r:id="rId313" name="Button 1921">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3186" r:id="rId314" name="Button 1922">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3187" r:id="rId315" name="Button 1923">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3188" r:id="rId316" name="Button 1924">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3189" r:id="rId317" name="Button 1925">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190" r:id="rId318" name="Button 1926">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191" r:id="rId319" name="Button 1927">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203" r:id="rId320" name="Button 1939">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204" r:id="rId321" name="Button 1940">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205" r:id="rId322" name="Button 1941">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3206" r:id="rId323" name="Button 1942">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3207" r:id="rId324" name="Button 1943">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208" r:id="rId325" name="Button 1944">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3209" r:id="rId326" name="Button 1945">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3210" r:id="rId327" name="Button 1946">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3211" r:id="rId328" name="Button 1947">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3212" r:id="rId329" name="Button 1948">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3213" r:id="rId330" name="Button 1949">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223" r:id="rId331" name="Button 1959">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224" r:id="rId332" name="Button 1960">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225" r:id="rId333" name="Button 1961">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226" r:id="rId334" name="Button 1962">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253" r:id="rId335" name="Button 1989">
              <controlPr locked="0" defaultSize="0" print="0" autoFill="0" autoPict="0" macro="[0]!Sheet1.InsertNewTabl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254" r:id="rId336" name="Button 1990">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255" r:id="rId337" name="Button 1991">
              <controlPr locked="0" defaultSize="0" print="0" autoFill="0" autoPict="0" macro="[0]!Sheet1.deleteProcedure">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3260" r:id="rId338" name="Button 1996">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261" r:id="rId339" name="Button 1997">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3262" r:id="rId340" name="Button 1998">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263" r:id="rId341" name="Button 1999">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264" r:id="rId342" name="Button 2000">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3265" r:id="rId343" name="Button 2001">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3266" r:id="rId344" name="Button 2002">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3267" r:id="rId345" name="Button 2003">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3268" r:id="rId346" name="Button 2004">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269" r:id="rId347" name="Button 2005">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270" r:id="rId348" name="Button 2006">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271" r:id="rId349" name="Button 2007">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272" r:id="rId350" name="Button 2008">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273" r:id="rId351" name="Button 2009">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3274" r:id="rId352" name="Button 2010">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275" r:id="rId353" name="Button 2011">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276" r:id="rId354" name="Button 2012">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277" r:id="rId355" name="Button 2013">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278" r:id="rId356" name="Button 2014">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3279" r:id="rId357" name="Button 2015">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3280" r:id="rId358" name="Button 2016">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281" r:id="rId359" name="Button 2017">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302" r:id="rId360" name="Button 2038">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303" r:id="rId361" name="Button 2039">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304" r:id="rId362" name="Button 2040">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3305" r:id="rId363" name="Button 2041">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306" r:id="rId364" name="Button 2042">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7410" r:id="rId365" name="Button 2050">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7411" r:id="rId366" name="Button 2051">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7412" r:id="rId367" name="Button 2052">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7413" r:id="rId368" name="Button 2053">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7414" r:id="rId369" name="Button 2054">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7415" r:id="rId370" name="Button 2055">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7439" r:id="rId371" name="Button 2079">
              <controlPr locked="0" defaultSize="0" print="0" autoFill="0" autoPict="0" macro="[0]!Sheet1.InsertNewTabl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7440" r:id="rId372" name="Button 2080">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7441" r:id="rId373" name="Button 2081">
              <controlPr locked="0" defaultSize="0" print="0" autoFill="0" autoPict="0" macro="[0]!Sheet1.deleteProcedure">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7447" r:id="rId374" name="Button 2087">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7448" r:id="rId375" name="Button 2088">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7449" r:id="rId376" name="Button 2089">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7450" r:id="rId377" name="Button 2090">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7451" r:id="rId378" name="Button 2091">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7452" r:id="rId379" name="Button 2092">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7453" r:id="rId380" name="Button 2093">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7454" r:id="rId381" name="Button 2094">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7455" r:id="rId382" name="Button 2095">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7456" r:id="rId383" name="Button 2096">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7457" r:id="rId384" name="Button 2097">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7466" r:id="rId385" name="Button 2106">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7467" r:id="rId386" name="Button 2107">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7468" r:id="rId387" name="Button 2108">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7469" r:id="rId388" name="Button 2109">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7470" r:id="rId389" name="Button 2110">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7471" r:id="rId390" name="Button 2111">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7472" r:id="rId391" name="Button 2112">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7473" r:id="rId392" name="Button 2113">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7474" r:id="rId393" name="Button 2114">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7475" r:id="rId394" name="Button 2115">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7480" r:id="rId395" name="Button 2120">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7481" r:id="rId396" name="Button 2121">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7482" r:id="rId397" name="Button 2122">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7483" r:id="rId398" name="Button 2123">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7484" r:id="rId399" name="Button 2124">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7485" r:id="rId400" name="Button 2125">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7490" r:id="rId401" name="Button 2130">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7491" r:id="rId402" name="Button 2131">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7492" r:id="rId403" name="Button 2132">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7498" r:id="rId404" name="Button 2138">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7499" r:id="rId405" name="Button 2139">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7500" r:id="rId406" name="Button 2140">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7527" r:id="rId407" name="Button 2167">
              <controlPr locked="0" defaultSize="0" print="0" autoFill="0" autoPict="0" macro="[0]!Sheet1.InsertNewTabl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7528" r:id="rId408" name="Button 2168">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7529" r:id="rId409" name="Button 2169">
              <controlPr locked="0" defaultSize="0" print="0" autoFill="0" autoPict="0" macro="[0]!Sheet1.deleteProcedure">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7535" r:id="rId410" name="Button 2175">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7536" r:id="rId411" name="Button 2176">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7538" r:id="rId412" name="Button 2178">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7539" r:id="rId413" name="Button 2179">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7542" r:id="rId414" name="Button 2182">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7543" r:id="rId415" name="Button 2183">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7544" r:id="rId416" name="Button 2184">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7545" r:id="rId417" name="Button 2185">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7546" r:id="rId418" name="Button 2186">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7547" r:id="rId419" name="Button 2187">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7548" r:id="rId420" name="Button 2188">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549" r:id="rId421" name="Button 2189">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7553" r:id="rId422" name="Button 2193">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7569" r:id="rId423" name="Button 2209">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7570" r:id="rId424" name="Button 2210">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7573" r:id="rId425" name="Button 2213">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7574" r:id="rId426" name="Button 2214">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7575" r:id="rId427" name="Button 2215">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7577" r:id="rId428" name="Button 2217">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7578" r:id="rId429" name="Button 2218">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7579" r:id="rId430" name="Button 2219">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7580" r:id="rId431" name="Button 2220">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581" r:id="rId432" name="Button 2221">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7592" r:id="rId433" name="Button 2232">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7594" r:id="rId434" name="Button 2234">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7595" r:id="rId435" name="Button 2235">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7596" r:id="rId436" name="Button 2236">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7598" r:id="rId437" name="Button 2238">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7599" r:id="rId438" name="Button 2239">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7600" r:id="rId439" name="Button 2240">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7601" r:id="rId440" name="Button 2241">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7602" r:id="rId441" name="Button 2242">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603" r:id="rId442" name="Button 2243">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604" r:id="rId443" name="Button 2244">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7605" r:id="rId444" name="Button 2245">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606" r:id="rId445" name="Button 2246">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7620" r:id="rId446" name="Button 2260">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7622" r:id="rId447" name="Button 2262">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7623" r:id="rId448" name="Button 2263">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7624" r:id="rId449" name="Button 2264">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7627" r:id="rId450" name="Button 2267">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7628" r:id="rId451" name="Button 2268">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7629" r:id="rId452" name="Button 2269">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630" r:id="rId453" name="Button 2270">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631" r:id="rId454" name="Button 2271">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7632" r:id="rId455" name="Button 2272">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7634" r:id="rId456" name="Button 2274">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7646" r:id="rId457" name="Button 2286">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7647" r:id="rId458" name="Button 2287">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7648" r:id="rId459" name="Button 2288">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7649" r:id="rId460" name="Button 2289">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650" r:id="rId461" name="Button 2290">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7652" r:id="rId462" name="Button 2292">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7686" r:id="rId463" name="Button 2326">
              <controlPr locked="0" defaultSize="0" print="0" autoFill="0" autoPict="0" macro="[0]!Sheet1.InsertNewTabl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7687" r:id="rId464" name="Button 2327">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7688" r:id="rId465" name="Button 2328">
              <controlPr locked="0" defaultSize="0" print="0" autoFill="0" autoPict="0" macro="[0]!Sheet1.deleteProcedure">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7693" r:id="rId466" name="Button 2333">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694" r:id="rId467" name="Button 2334">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7696" r:id="rId468" name="Button 2336">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7697" r:id="rId469" name="Button 2337">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700" r:id="rId470" name="Button 2340">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701" r:id="rId471" name="Button 2341">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702" r:id="rId472" name="Button 2342">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7704" r:id="rId473" name="Button 2344">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705" r:id="rId474" name="Button 2345">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7725" r:id="rId475" name="Button 2365">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7729" r:id="rId476" name="Button 2369">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7730" r:id="rId477" name="Button 2370">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7732" r:id="rId478" name="Button 2372">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7734" r:id="rId479" name="Button 2374">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7735" r:id="rId480" name="Button 2375">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736" r:id="rId481" name="Button 2376">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737" r:id="rId482" name="Button 2377">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7749" r:id="rId483" name="Button 2389">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751" r:id="rId484" name="Button 2391">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7754" r:id="rId485" name="Button 2394">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7755" r:id="rId486" name="Button 2395">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757" r:id="rId487" name="Button 2397">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7767" r:id="rId488" name="Button 2407">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7768" r:id="rId489" name="Button 2408">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7769" r:id="rId490" name="Button 2409">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7770" r:id="rId491" name="Button 2410">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771" r:id="rId492" name="Button 2411">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7772" r:id="rId493" name="Button 2412">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7774" r:id="rId494" name="Button 2414">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775" r:id="rId495" name="Button 2415">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776" r:id="rId496" name="Button 2416">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7777" r:id="rId497" name="Button 2417">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7778" r:id="rId498" name="Button 2418">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7789" r:id="rId499" name="Button 2429">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7790" r:id="rId500" name="Button 2430">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7791" r:id="rId501" name="Button 2431">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7792" r:id="rId502" name="Button 2432">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793" r:id="rId503" name="Button 2433">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794" r:id="rId504" name="Button 2434">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795" r:id="rId505" name="Button 2435">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812" r:id="rId506" name="Button 2452">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814" r:id="rId507" name="Button 2454">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815" r:id="rId508" name="Button 2455">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978" r:id="rId509" name="Button 2618">
              <controlPr locked="0" defaultSize="0" print="0" autoFill="0" autoPict="0" macro="[0]!Sheet1.InsertNewTabl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980" r:id="rId510" name="Button 2620">
              <controlPr locked="0" defaultSize="0" print="0" autoFill="0" autoPict="0" macro="[0]!Sheet1.deleteProcedure">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985" r:id="rId511" name="Button 2625">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8038" r:id="rId512" name="Button 2678">
              <controlPr locked="0" defaultSize="0" print="0" autoFill="0" autoPict="0" macro="[0]!Sheet1.InsertNewTabl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8039" r:id="rId513" name="Button 2679">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8040" r:id="rId514" name="Button 2680">
              <controlPr locked="0" defaultSize="0" print="0" autoFill="0" autoPict="0" macro="[0]!Sheet1.deleteProcedure">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8046" r:id="rId515" name="Button 2686">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8047" r:id="rId516" name="Button 2687">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8048" r:id="rId517" name="Button 2688">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8049" r:id="rId518" name="Button 2689">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8050" r:id="rId519" name="Button 2690">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8051" r:id="rId520" name="Button 2691">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8052" r:id="rId521" name="Button 2692">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8054" r:id="rId522" name="Button 2694">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8055" r:id="rId523" name="Button 2695">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8056" r:id="rId524" name="Button 2696">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8057" r:id="rId525" name="Button 2697">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8058" r:id="rId526" name="Button 2698">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8059" r:id="rId527" name="Button 2699">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8060" r:id="rId528" name="Button 2700">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8061" r:id="rId529" name="Button 2701">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8062" r:id="rId530" name="Button 2702">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8063" r:id="rId531" name="Button 2703">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8064" r:id="rId532" name="Button 2704">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8068" r:id="rId533" name="Button 2708">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8069" r:id="rId534" name="Button 2709">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8071" r:id="rId535" name="Button 2711">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8076" r:id="rId536" name="Button 2716">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8077" r:id="rId537" name="Button 2717">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8078" r:id="rId538" name="Button 2718">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8079" r:id="rId539" name="Button 2719">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8080" r:id="rId540" name="Button 2720">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8081" r:id="rId541" name="Button 2721">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8082" r:id="rId542" name="Button 2722">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8083" r:id="rId543" name="Button 2723">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8084" r:id="rId544" name="Button 2724">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8085" r:id="rId545" name="Button 2725">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8086" r:id="rId546" name="Button 2726">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8087" r:id="rId547" name="Button 2727">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8088" r:id="rId548" name="Button 2728">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8089" r:id="rId549" name="Button 2729">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8090" r:id="rId550" name="Button 2730">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8091" r:id="rId551" name="Button 2731">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8092" r:id="rId552" name="Button 2732">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8093" r:id="rId553" name="Button 2733">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8221" r:id="rId554" name="Button 2861">
              <controlPr locked="0" defaultSize="0" print="0" autoFill="0" autoPict="0" macro="[0]!Sheet1.InsertNewTabl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8222" r:id="rId555" name="Button 2862">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8223" r:id="rId556" name="Button 2863">
              <controlPr locked="0" defaultSize="0" print="0" autoFill="0" autoPict="0" macro="[0]!Sheet1.deleteProcedure">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8228" r:id="rId557" name="Button 2868">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8229" r:id="rId558" name="Button 2869">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8230" r:id="rId559" name="Button 2870">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8231" r:id="rId560" name="Button 2871">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8232" r:id="rId561" name="Button 2872">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8233" r:id="rId562" name="Button 2873">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8234" r:id="rId563" name="Button 2874">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8235" r:id="rId564" name="Button 2875">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8236" r:id="rId565" name="Button 2876">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8237" r:id="rId566" name="Button 2877">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8238" r:id="rId567" name="Button 2878">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8239" r:id="rId568" name="Button 2879">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8240" r:id="rId569" name="Button 2880">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8241" r:id="rId570" name="Button 2881">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8242" r:id="rId571" name="Button 2882">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8243" r:id="rId572" name="Button 2883">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8244" r:id="rId573" name="Button 2884">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8245" r:id="rId574" name="Button 2885">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8246" r:id="rId575" name="Button 2886">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8247" r:id="rId576" name="Button 2887">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8248" r:id="rId577" name="Button 2888">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8260" r:id="rId578" name="Button 2900">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8261" r:id="rId579" name="Button 2901">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8262" r:id="rId580" name="Button 2902">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8263" r:id="rId581" name="Button 2903">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8268" r:id="rId582" name="Button 2908">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8269" r:id="rId583" name="Button 2909">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8270" r:id="rId584" name="Button 2910">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8271" r:id="rId585" name="Button 2911">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8272" r:id="rId586" name="Button 2912">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8273" r:id="rId587" name="Button 2913">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8278" r:id="rId588" name="Button 2918">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8279" r:id="rId589" name="Button 2919">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8280" r:id="rId590" name="Button 2920">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8289" r:id="rId591" name="Button 2929">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8314" r:id="rId592" name="Button 2954">
              <controlPr locked="0" defaultSize="0" print="0" autoFill="0" autoPict="0" macro="[0]!Sheet1.InsertNewTabl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8315" r:id="rId593" name="Button 2955">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8316" r:id="rId594" name="Button 2956">
              <controlPr locked="0" defaultSize="0" print="0" autoFill="0" autoPict="0" macro="[0]!Sheet1.deleteProcedure">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8321" r:id="rId595" name="Button 2961">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8322" r:id="rId596" name="Button 2962">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8323" r:id="rId597" name="Button 2963">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8324" r:id="rId598" name="Button 2964">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8325" r:id="rId599" name="Button 2965">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8326" r:id="rId600" name="Button 2966">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8327" r:id="rId601" name="Button 2967">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8328" r:id="rId602" name="Button 2968">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8329" r:id="rId603" name="Button 2969">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8330" r:id="rId604" name="Button 2970">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8331" r:id="rId605" name="Button 2971">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8332" r:id="rId606" name="Button 2972">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8333" r:id="rId607" name="Button 2973">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8334" r:id="rId608" name="Button 2974">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8335" r:id="rId609" name="Button 2975">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8336" r:id="rId610" name="Button 2976">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8347" r:id="rId611" name="Button 2987">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8348" r:id="rId612" name="Button 2988">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8349" r:id="rId613" name="Button 2989">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8350" r:id="rId614" name="Button 2990">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8351" r:id="rId615" name="Button 2991">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8352" r:id="rId616" name="Button 2992">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8379" r:id="rId617" name="Button 3019">
              <controlPr locked="0" defaultSize="0" print="0" autoFill="0" autoPict="0" macro="[0]!Sheet1.InsertNewTabl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8380" r:id="rId618" name="Button 3020">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8381" r:id="rId619" name="Button 3021">
              <controlPr locked="0" defaultSize="0" print="0" autoFill="0" autoPict="0" macro="[0]!Sheet1.deleteProcedure">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8386" r:id="rId620" name="Button 3026">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8387" r:id="rId621" name="Button 3027">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8388" r:id="rId622" name="Button 3028">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8389" r:id="rId623" name="Button 3029">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8390" r:id="rId624" name="Button 3030">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8391" r:id="rId625" name="Button 3031">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8392" r:id="rId626" name="Button 3032">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8393" r:id="rId627" name="Button 3033">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8394" r:id="rId628" name="Button 3034">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8395" r:id="rId629" name="Button 3035">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8396" r:id="rId630" name="Button 3036">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8397" r:id="rId631" name="Button 3037">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8398" r:id="rId632" name="Button 3038">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8399" r:id="rId633" name="Button 3039">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8400" r:id="rId634" name="Button 3040">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8401" r:id="rId635" name="Button 3041">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8402" r:id="rId636" name="Button 3042">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8403" r:id="rId637" name="Button 3043">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8404" r:id="rId638" name="Button 3044">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8406" r:id="rId639" name="Button 3046">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8407" r:id="rId640" name="Button 3047">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22545" r:id="rId641" name="Button 3089">
              <controlPr locked="0" defaultSize="0" print="0" autoFill="0" autoPict="0" macro="[0]!Sheet1.InsertNewTabl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22546" r:id="rId642" name="Button 3090">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22547" r:id="rId643" name="Button 3091">
              <controlPr locked="0" defaultSize="0" print="0" autoFill="0" autoPict="0" macro="[0]!Sheet1.deleteProcedure">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22552" r:id="rId644" name="Button 3096">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22553" r:id="rId645" name="Button 3097">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22554" r:id="rId646" name="Button 3098">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22555" r:id="rId647" name="Button 3099">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22563" r:id="rId648" name="Button 3107">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22585" r:id="rId649" name="Button 3129">
              <controlPr locked="0" defaultSize="0" print="0" autoFill="0" autoPict="0" macro="[0]!Sheet1.InsertNewTabl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22586" r:id="rId650" name="Button 3130">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22587" r:id="rId651" name="Button 3131">
              <controlPr locked="0" defaultSize="0" print="0" autoFill="0" autoPict="0" macro="[0]!Sheet1.deleteProcedure">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22592" r:id="rId652" name="Button 3136">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22593" r:id="rId653" name="Button 3137">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22594" r:id="rId654" name="Button 3138">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22595" r:id="rId655" name="Button 3139">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22601" r:id="rId656" name="Button 3145">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22622" r:id="rId657" name="Button 3166">
              <controlPr locked="0" defaultSize="0" print="0" autoFill="0" autoPict="0" macro="[0]!Sheet1.InsertNewTabl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22623" r:id="rId658" name="Button 3167">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22624" r:id="rId659" name="Button 3168">
              <controlPr locked="0" defaultSize="0" print="0" autoFill="0" autoPict="0" macro="[0]!Sheet1.deleteProcedure">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22630" r:id="rId660" name="Button 3174">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22631" r:id="rId661" name="Button 3175">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22632" r:id="rId662" name="Button 3176">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22633" r:id="rId663" name="Button 3177">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22634" r:id="rId664" name="Button 3178">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22635" r:id="rId665" name="Button 3179">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22636" r:id="rId666" name="Button 3180">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22637" r:id="rId667" name="Button 3181">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22638" r:id="rId668" name="Button 3182">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22639" r:id="rId669" name="Button 3183">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22640" r:id="rId670" name="Button 3184">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22641" r:id="rId671" name="Button 3185">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22642" r:id="rId672" name="Button 3186">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22643" r:id="rId673" name="Button 3187">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22644" r:id="rId674" name="Button 3188">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22645" r:id="rId675" name="Button 3189">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22646" r:id="rId676" name="Button 3190">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22647" r:id="rId677" name="Button 3191">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22648" r:id="rId678" name="Button 3192">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22660" r:id="rId679" name="Button 3204">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22661" r:id="rId680" name="Button 3205">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22662" r:id="rId681" name="Button 3206">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22663" r:id="rId682" name="Button 3207">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22667" r:id="rId683" name="Button 3211">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22668" r:id="rId684" name="Button 3212">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22669" r:id="rId685" name="Button 3213">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22679" r:id="rId686" name="Button 3223">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22680" r:id="rId687" name="Button 3224">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22681" r:id="rId688" name="Button 3225">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22682" r:id="rId689" name="Button 3226">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22683" r:id="rId690" name="Button 3227">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22684" r:id="rId691" name="Button 3228">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22685" r:id="rId692" name="Button 3229">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22686" r:id="rId693" name="Button 3230">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22687" r:id="rId694" name="Button 3231">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22688" r:id="rId695" name="Button 3232">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22689" r:id="rId696" name="Button 3233">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22690" r:id="rId697" name="Button 3234">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22691" r:id="rId698" name="Button 3235">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22692" r:id="rId699" name="Button 3236">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22702" r:id="rId700" name="Button 3246">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22703" r:id="rId701" name="Button 3247">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22704" r:id="rId702" name="Button 3248">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22705" r:id="rId703" name="Button 3249">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22706" r:id="rId704" name="Button 3250">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22707" r:id="rId705" name="Button 3251">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22737" r:id="rId706" name="Button 3281">
              <controlPr locked="0" defaultSize="0" print="0" autoFill="0" autoPict="0" macro="[0]!Sheet1.InsertNewTabl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22738" r:id="rId707" name="Button 3282">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22739" r:id="rId708" name="Button 3283">
              <controlPr locked="0" defaultSize="0" print="0" autoFill="0" autoPict="0" macro="[0]!Sheet1.deleteProcedure">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22743" r:id="rId709" name="Button 3287">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22744" r:id="rId710" name="Button 3288">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22745" r:id="rId711" name="Button 3289">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22746" r:id="rId712" name="Button 3290">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22747" r:id="rId713" name="Button 3291">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22748" r:id="rId714" name="Button 3292">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22749" r:id="rId715" name="Button 3293">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22750" r:id="rId716" name="Button 3294">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22755" r:id="rId717" name="Button 3299">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22756" r:id="rId718" name="Button 3300">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22757" r:id="rId719" name="Button 3301">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22758" r:id="rId720" name="Button 3302">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22759" r:id="rId721" name="Button 3303">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22761" r:id="rId722" name="Button 3305">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22767" r:id="rId723" name="Button 3311">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22769" r:id="rId724" name="Button 3313">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22770" r:id="rId725" name="Button 3314">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22771" r:id="rId726" name="Button 3315">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22772" r:id="rId727" name="Button 3316">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22779" r:id="rId728" name="Button 3323">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22780" r:id="rId729" name="Button 3324">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22781" r:id="rId730" name="Button 3325">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22782" r:id="rId731" name="Button 3326">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22783" r:id="rId732" name="Button 3327">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22784" r:id="rId733" name="Button 3328">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22785" r:id="rId734" name="Button 3329">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22786" r:id="rId735" name="Button 3330">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22787" r:id="rId736" name="Button 3331">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22788" r:id="rId737" name="Button 3332">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22789" r:id="rId738" name="Button 3333">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22792" r:id="rId739" name="Button 3336">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22793" r:id="rId740" name="Button 3337">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22794" r:id="rId741" name="Button 3338">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22795" r:id="rId742" name="Button 3339">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22796" r:id="rId743" name="Button 3340">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22797" r:id="rId744" name="Button 3341">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22798" r:id="rId745" name="Button 3342">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22799" r:id="rId746" name="Button 3343">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22800" r:id="rId747" name="Button 3344">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22801" r:id="rId748" name="Button 3345">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22802" r:id="rId749" name="Button 3346">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22847" r:id="rId750" name="Button 3391">
              <controlPr locked="0" defaultSize="0" print="0" autoFill="0" autoPict="0" macro="[0]!Sheet1.InsertNewTabl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22848" r:id="rId751" name="Button 3392">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22849" r:id="rId752" name="Button 3393">
              <controlPr locked="0" defaultSize="0" print="0" autoFill="0" autoPict="0" macro="[0]!Sheet1.deleteProcedure">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22854" r:id="rId753" name="Button 3398">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22855" r:id="rId754" name="Button 3399">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22856" r:id="rId755" name="Button 3400">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22857" r:id="rId756" name="Button 3401">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22858" r:id="rId757" name="Button 3402">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22859" r:id="rId758" name="Button 3403">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22860" r:id="rId759" name="Button 3404">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22861" r:id="rId760" name="Button 3405">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22866" r:id="rId761" name="Button 3410">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22867" r:id="rId762" name="Button 3411">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22868" r:id="rId763" name="Button 3412">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22869" r:id="rId764" name="Button 3413">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22870" r:id="rId765" name="Button 3414">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22871" r:id="rId766" name="Button 3415">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22872" r:id="rId767" name="Button 3416">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22875" r:id="rId768" name="Button 3419">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22876" r:id="rId769" name="Button 3420">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22877" r:id="rId770" name="Button 3421">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22888" r:id="rId771" name="Button 3432">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22889" r:id="rId772" name="Button 3433">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22890" r:id="rId773" name="Button 3434">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22891" r:id="rId774" name="Button 3435">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22892" r:id="rId775" name="Button 3436">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22893" r:id="rId776" name="Button 3437">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22894" r:id="rId777" name="Button 3438">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22896" r:id="rId778" name="Button 3440">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22905" r:id="rId779" name="Button 3449">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22906" r:id="rId780" name="Button 3450">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22907" r:id="rId781" name="Button 3451">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22908" r:id="rId782" name="Button 3452">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22909" r:id="rId783" name="Button 3453">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22910" r:id="rId784" name="Button 3454">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22911" r:id="rId785" name="Button 3455">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22912" r:id="rId786" name="Button 3456">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22913" r:id="rId787" name="Button 3457">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22920" r:id="rId788" name="Button 3464">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22921" r:id="rId789" name="Button 3465">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22922" r:id="rId790" name="Button 3466">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22923" r:id="rId791" name="Button 3467">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22924" r:id="rId792" name="Button 3468">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22950" r:id="rId793" name="Button 3494">
              <controlPr locked="0" defaultSize="0" print="0" autoFill="0" autoPict="0" macro="[0]!Sheet1.InsertNewTabl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22951" r:id="rId794" name="Button 3495">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22952" r:id="rId795" name="Button 3496">
              <controlPr locked="0" defaultSize="0" print="0" autoFill="0" autoPict="0" macro="[0]!Sheet1.deleteProcedure">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22957" r:id="rId796" name="Button 3501">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22958" r:id="rId797" name="Button 3502">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22959" r:id="rId798" name="Button 3503">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22960" r:id="rId799" name="Button 3504">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22961" r:id="rId800" name="Button 3505">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22962" r:id="rId801" name="Button 3506">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22963" r:id="rId802" name="Button 3507">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22964" r:id="rId803" name="Button 3508">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22965" r:id="rId804" name="Button 3509">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22966" r:id="rId805" name="Button 3510">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22967" r:id="rId806" name="Button 3511">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22968" r:id="rId807" name="Button 3512">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22969" r:id="rId808" name="Button 3513">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22970" r:id="rId809" name="Button 3514">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22971" r:id="rId810" name="Button 3515">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22973" r:id="rId811" name="Button 3517">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22974" r:id="rId812" name="Button 3518">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22975" r:id="rId813" name="Button 3519">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22981" r:id="rId814" name="Button 3525">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22982" r:id="rId815" name="Button 3526">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22983" r:id="rId816" name="Button 3527">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22984" r:id="rId817" name="Button 3528">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22985" r:id="rId818" name="Button 3529">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22990" r:id="rId819" name="Button 3534">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22991" r:id="rId820" name="Button 3535">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22993" r:id="rId821" name="Button 3537">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22994" r:id="rId822" name="Button 3538">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22995" r:id="rId823" name="Button 3539">
              <controlPr locked="0" defaultSize="0" print="0" autoFill="0" autoPict="0" macro="[0]!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22996" r:id="rId824" name="Button 3540">
              <controlPr locked="0" defaultSize="0" print="0" autoFill="0" autoPict="0" macro="[0]!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22997" r:id="rId825" name="Button 3541">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22998" r:id="rId826" name="Button 3542">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22999" r:id="rId827" name="Button 3543">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23000" r:id="rId828" name="Button 3544">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23001" r:id="rId829" name="Button 3545">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23002" r:id="rId830" name="Button 3546">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23003" r:id="rId831" name="Button 3547">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23004" r:id="rId832" name="Button 3548">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23005" r:id="rId833" name="Button 3549">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23006" r:id="rId834" name="Button 3550">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23007" r:id="rId835" name="Button 3551">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23050" r:id="rId836" name="Button 3594">
              <controlPr locked="0" defaultSize="0" print="0" autoFill="0" autoPict="0" macro="[0]!Sheet1.InsertNewTabl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23051" r:id="rId837" name="Button 3595">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23052" r:id="rId838" name="Button 3596">
              <controlPr locked="0" defaultSize="0" print="0" autoFill="0" autoPict="0" macro="[0]!Sheet1.deleteProcedure">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23057" r:id="rId839" name="Button 3601">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23058" r:id="rId840" name="Button 3602">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23060" r:id="rId841" name="Button 3604">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23061" r:id="rId842" name="Button 3605">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23094" r:id="rId843" name="Button 3638">
              <controlPr locked="0" defaultSize="0" print="0" autoFill="0" autoPict="0" macro="[0]!Sheet1.InsertNewTabl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23095" r:id="rId844" name="Button 3639">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23096" r:id="rId845" name="Button 3640">
              <controlPr locked="0" defaultSize="0" print="0" autoFill="0" autoPict="0" macro="[0]!Sheet1.deleteProcedure">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3102" r:id="rId846" name="Button 3646">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23103" r:id="rId847" name="Button 3647">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23104" r:id="rId848" name="Button 3648">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3105" r:id="rId849" name="Button 3649">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23106" r:id="rId850" name="Button 3650">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23107" r:id="rId851" name="Button 3651">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23108" r:id="rId852" name="Button 3652">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23109" r:id="rId853" name="Button 3653">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23110" r:id="rId854" name="Button 3654">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23111" r:id="rId855" name="Button 3655">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23112" r:id="rId856" name="Button 3656">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23113" r:id="rId857" name="Button 3657">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23114" r:id="rId858" name="Button 3658">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23115" r:id="rId859" name="Button 3659">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23125" r:id="rId860" name="Button 3669">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23126" r:id="rId861" name="Button 3670">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23127" r:id="rId862" name="Button 3671">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23128" r:id="rId863" name="Button 3672">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23129" r:id="rId864" name="Button 3673">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23130" r:id="rId865" name="Button 3674">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23134" r:id="rId866" name="Button 3678">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23136" r:id="rId867" name="Button 3680">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23157" r:id="rId868" name="Button 3701">
              <controlPr locked="0" defaultSize="0" print="0" autoFill="0" autoPict="0" macro="[0]!Sheet1.InsertNewTabl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23158" r:id="rId869" name="Button 3702">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23159" r:id="rId870" name="Button 3703">
              <controlPr locked="0" defaultSize="0" print="0" autoFill="0" autoPict="0" macro="[0]!Sheet1.deleteProcedure">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23165" r:id="rId871" name="Button 3709">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23166" r:id="rId872" name="Button 3710">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23167" r:id="rId873" name="Button 3711">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23168" r:id="rId874" name="Button 3712">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23169" r:id="rId875" name="Button 3713">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23170" r:id="rId876" name="Button 3714">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23171" r:id="rId877" name="Button 3715">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23172" r:id="rId878" name="Button 3716">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23173" r:id="rId879" name="Button 3717">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23174" r:id="rId880" name="Button 3718">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23175" r:id="rId881" name="Button 3719">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23176" r:id="rId882" name="Button 3720">
              <controlPr locked="0" defaultSize="0" print="0" autoFill="0" autoPict="0" macro="[0]!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23177" r:id="rId883" name="Button 3721">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23178" r:id="rId884" name="Button 3722">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23179" r:id="rId885" name="Button 3723">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23180" r:id="rId886" name="Button 3724">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23181" r:id="rId887" name="Button 3725">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23182" r:id="rId888" name="Button 3726">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23183" r:id="rId889" name="Button 3727">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23184" r:id="rId890" name="Button 3728">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23185" r:id="rId891" name="Button 3729">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23187" r:id="rId892" name="Button 3731">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23237" r:id="rId893" name="Button 3781">
              <controlPr locked="0" defaultSize="0" print="0" autoFill="0" autoPict="0" macro="[0]!Sheet1.InsertNewTabl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23238" r:id="rId894" name="Button 3782">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23239" r:id="rId895" name="Button 3783">
              <controlPr locked="0" defaultSize="0" print="0" autoFill="0" autoPict="0" macro="[0]!Sheet1.deleteProcedure">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23245" r:id="rId896" name="Button 3789">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23246" r:id="rId897" name="Button 3790">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23247" r:id="rId898" name="Button 3791">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23248" r:id="rId899" name="Button 3792">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23249" r:id="rId900" name="Button 3793">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23250" r:id="rId901" name="Button 3794">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3251" r:id="rId902" name="Button 3795">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23252" r:id="rId903" name="Button 3796">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23253" r:id="rId904" name="Button 3797">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23254" r:id="rId905" name="Button 3798">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23255" r:id="rId906" name="Button 3799">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23256" r:id="rId907" name="Button 3800">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23259" r:id="rId908" name="Button 3803">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23260" r:id="rId909" name="Button 3804">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23261" r:id="rId910" name="Button 3805">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23262" r:id="rId911" name="Button 3806">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23263" r:id="rId912" name="Button 3807">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23264" r:id="rId913" name="Button 3808">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23265" r:id="rId914" name="Button 3809">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23306" r:id="rId915" name="Button 3850">
              <controlPr locked="0" defaultSize="0" print="0" autoFill="0" autoPict="0" macro="[0]!Sheet1.InsertNewTabl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23307" r:id="rId916" name="Button 3851">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23308" r:id="rId917" name="Button 3852">
              <controlPr locked="0" defaultSize="0" print="0" autoFill="0" autoPict="0" macro="[0]!Sheet1.deleteProcedure">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23315" r:id="rId918" name="Button 3859">
              <controlPr locked="0" defaultSize="0" print="0" autoFill="0" autoPict="0" macro="[0]!Sheet1.delet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23316" r:id="rId919" name="Button 3860">
              <controlPr locked="0" defaultSize="0" print="0" autoFill="0" autoPict="0" macro="[0]!Sheet1.delet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23317" r:id="rId920" name="Button 3861">
              <controlPr locked="0" defaultSize="0" print="0" autoFill="0" autoPict="0" macro="[0]!Sheet1.delet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23318" r:id="rId921" name="Button 3862">
              <controlPr locked="0" defaultSize="0" print="0" autoFill="0" autoPict="0" macro="[0]!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23319" r:id="rId922" name="Button 3863">
              <controlPr locked="0" defaultSize="0" print="0" autoFill="0" autoPict="0" macro="[0]!Sheet1.delet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23320" r:id="rId923" name="Button 3864">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23321" r:id="rId924" name="Button 3865">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23322" r:id="rId925" name="Button 3866">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23323" r:id="rId926" name="Button 3867">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23324" r:id="rId927" name="Button 3868">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23325" r:id="rId928" name="Button 3869">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23326" r:id="rId929" name="Button 3870">
              <controlPr locked="0" defaultSize="0" print="0" autoFill="0" autoPict="0" macro="[0]!Sheet1.delet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23327" r:id="rId930" name="Button 3871">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23328" r:id="rId931" name="Button 3872">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23340" r:id="rId932" name="Button 3884">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23341" r:id="rId933" name="Button 3885">
              <controlPr locked="0" defaultSize="0" print="0" autoFill="0" autoPict="0" macro="[0]!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23342" r:id="rId934" name="Button 3886">
              <controlPr locked="0" defaultSize="0" print="0" autoFill="0" autoPict="0" macro="[0]!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23347" r:id="rId935" name="Button 3891">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3348" r:id="rId936" name="Button 3892">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23371" r:id="rId937" name="Button 3915">
              <controlPr locked="0" defaultSize="0" print="0" autoFill="0" autoPict="0" macro="[0]!Sheet1.InsertNewTabl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23372" r:id="rId938" name="Button 3916">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23373" r:id="rId939" name="Button 3917">
              <controlPr locked="0" defaultSize="0" print="0" autoFill="0" autoPict="0" macro="[0]!Sheet1.deleteProcedure">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23378" r:id="rId940" name="Button 3922">
              <controlPr locked="0" defaultSize="0" print="0" autoFill="0" autoPict="0" macro="[0]!Sheet1.delet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23379" r:id="rId941" name="Button 3923">
              <controlPr locked="0" defaultSize="0" print="0" autoFill="0" autoPict="0" macro="[0]!Sheet1.deleteRow">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23380" r:id="rId942" name="Button 3924">
              <controlPr locked="0" defaultSize="0" print="0" autoFill="0" autoPict="0" macro="[0]!Sheet1.delet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23381" r:id="rId943" name="Button 3925">
              <controlPr locked="0" defaultSize="0" print="0" autoFill="0" autoPict="0" macro="[0]!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3383" r:id="rId944" name="Button 3927">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23404" r:id="rId945" name="Button 3948">
              <controlPr locked="0" defaultSize="0" print="0" autoFill="0" autoPict="0" macro="[0]!Sheet1.InsertNewTableRow">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23405" r:id="rId946" name="Button 3949">
              <controlPr locked="0" defaultSize="0" print="0" autoFill="0" autoPict="0" macro="[0]!Sheet1.delet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23406" r:id="rId947" name="Button 3950">
              <controlPr locked="0" defaultSize="0" print="0" autoFill="0" autoPict="0" macro="[0]!Sheet1.deleteProcedure">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23411" r:id="rId948" name="Button 3955">
              <controlPr locked="0" defaultSize="0" print="0" autoFill="0" autoPict="0" macro="[0]!Sheet1.delet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23412" r:id="rId949" name="Button 3956">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23413" r:id="rId950" name="Button 3957">
              <controlPr locked="0" defaultSize="0" print="0" autoFill="0" autoPict="0" macro="[0]!Sheet1.delet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23414" r:id="rId951" name="Button 3958">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23416" r:id="rId952" name="Button 3960">
              <controlPr locked="0" defaultSize="0" print="0" autoFill="0" autoPict="0" macro="[0]!Sheet1.delet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23436" r:id="rId953" name="Button 3980">
              <controlPr locked="0" defaultSize="0" print="0" autoFill="0" autoPict="0" macro="[0]!Sheet1.InsertNewTabl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23437" r:id="rId954" name="Button 3981">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23438" r:id="rId955" name="Button 3982">
              <controlPr locked="0" defaultSize="0" print="0" autoFill="0" autoPict="0" macro="[0]!Sheet1.deleteProcedure">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23444" r:id="rId956" name="Button 3988">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23445" r:id="rId957" name="Button 3989">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23446" r:id="rId958" name="Button 3990">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23495" r:id="rId959" name="Button 4039">
              <controlPr locked="0" defaultSize="0" print="0" autoFill="0" autoPict="0" macro="[0]!Sheet1.InsertNewTabl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23497" r:id="rId960" name="Button 4041">
              <controlPr locked="0" defaultSize="0" print="0" autoFill="0" autoPict="0" macro="[0]!Sheet1.deleteProcedure">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23506" r:id="rId961" name="Button 4050">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23508" r:id="rId962" name="Button 4052">
              <controlPr locked="0" defaultSize="0" print="0" autoFill="0" autoPict="0" macro="[0]!Sheet1.delet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23533" r:id="rId963" name="Button 4077">
              <controlPr locked="0" defaultSize="0" print="0" autoFill="0" autoPict="0" macro="[0]!Sheet1.InsertNewTabl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23534" r:id="rId964" name="Button 4078">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23535" r:id="rId965" name="Button 4079">
              <controlPr locked="0" defaultSize="0" print="0" autoFill="0" autoPict="0" macro="[0]!Sheet1.deleteProcedure">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23540" r:id="rId966" name="Button 4084">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27742" r:id="rId967" name="Button 4190">
              <controlPr locked="0" defaultSize="0" print="0" autoFill="0" autoPict="0" macro="[0]!Sheet1.InsertNewTabl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27743" r:id="rId968" name="Button 4191">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27744" r:id="rId969" name="Button 4192">
              <controlPr locked="0" defaultSize="0" print="0" autoFill="0" autoPict="0" macro="[0]!Sheet1.deleteProcedure">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27748" r:id="rId970" name="Button 4196">
              <controlPr locked="0" defaultSize="0" print="0" autoFill="0" autoPict="0" macro="[0]!Sheet1.delet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27751" r:id="rId971" name="Button 4199">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27753" r:id="rId972" name="Button 4201">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27754" r:id="rId973" name="Button 4202">
              <controlPr locked="0" defaultSize="0" print="0" autoFill="0" autoPict="0" macro="[0]!Sheet1.delet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27758" r:id="rId974" name="Button 4206">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27759" r:id="rId975" name="Button 4207">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7762" r:id="rId976" name="Button 4210">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27782" r:id="rId977" name="Button 4230">
              <controlPr locked="0" defaultSize="0" print="0" autoFill="0" autoPict="0" macro="[0]!Sheet1.InsertNewTabl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27783" r:id="rId978" name="Button 4231">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27784" r:id="rId979" name="Button 4232">
              <controlPr locked="0" defaultSize="0" print="0" autoFill="0" autoPict="0" macro="[0]!Sheet1.deleteProcedure">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27786" r:id="rId980" name="Button 4234">
              <controlPr locked="0" defaultSize="0" print="0" autoFill="0" autoPict="0" macro="[0]!Sheet1.delet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27790" r:id="rId981" name="Button 4238">
              <controlPr locked="0" defaultSize="0" print="0" autoFill="0" autoPict="0" macro="[0]!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27791" r:id="rId982" name="Button 4239">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27793" r:id="rId983" name="Button 4241">
              <controlPr locked="0" defaultSize="0" print="0" autoFill="0" autoPict="0" macro="[0]!Sheet1.delet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27796" r:id="rId984" name="Button 4244">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27798" r:id="rId985" name="Button 4246">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27799" r:id="rId986" name="Button 4247">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27820" r:id="rId987" name="Button 4268">
              <controlPr locked="0" defaultSize="0" print="0" autoFill="0" autoPict="0" macro="[0]!Sheet1.InsertNewTabl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27821" r:id="rId988" name="Button 4269">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27822" r:id="rId989" name="Button 4270">
              <controlPr locked="0" defaultSize="0" print="0" autoFill="0" autoPict="0" macro="[0]!Sheet1.deleteProcedure">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27826" r:id="rId990" name="Button 4274">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27827" r:id="rId991" name="Button 4275">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7828" r:id="rId992" name="Button 4276">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27829" r:id="rId993" name="Button 4277">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7851" r:id="rId994" name="Button 4299">
              <controlPr locked="0" defaultSize="0" print="0" autoFill="0" autoPict="0" macro="[0]!Sheet1.InsertNewTabl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27852" r:id="rId995" name="Button 4300">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7853" r:id="rId996" name="Button 4301">
              <controlPr locked="0" defaultSize="0" print="0" autoFill="0" autoPict="0" macro="[0]!Sheet1.deleteProcedure">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27857" r:id="rId997" name="Button 4305">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7858" r:id="rId998" name="Button 4306">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7860" r:id="rId999" name="Button 4308">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27861" r:id="rId1000" name="Button 4309">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27881" r:id="rId1001" name="Button 4329">
              <controlPr locked="0" defaultSize="0" print="0" autoFill="0" autoPict="0" macro="[0]!Sheet1.InsertNewTabl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27883" r:id="rId1002" name="Button 4331">
              <controlPr locked="0" defaultSize="0" print="0" autoFill="0" autoPict="0" macro="[0]!Sheet1.deleteProcedure">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27887" r:id="rId1003" name="Button 4335">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27888" r:id="rId1004" name="Button 4336">
              <controlPr locked="0" defaultSize="0" print="0" autoFill="0" autoPict="0" macro="[0]!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27889" r:id="rId1005" name="Button 4337">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27890" r:id="rId1006" name="Button 4338">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7892" r:id="rId1007" name="Button 4340">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27895" r:id="rId1008" name="Button 4343">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27918" r:id="rId1009" name="Button 4366">
              <controlPr locked="0" defaultSize="0" print="0" autoFill="0" autoPict="0" macro="[0]!Sheet1.InsertNewTabl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27919" r:id="rId1010" name="Button 4367">
              <controlPr locked="0" defaultSize="0" print="0" autoFill="0" autoPict="0" macro="[0]!Sheet1.deleteRow">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27920" r:id="rId1011" name="Button 4368">
              <controlPr locked="0" defaultSize="0" print="0" autoFill="0" autoPict="0" macro="[0]!Sheet1.deleteProcedure">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27924" r:id="rId1012" name="Button 4372">
              <controlPr locked="0" defaultSize="0" print="0" autoFill="0" autoPict="0" macro="[0]!Sheet1.deleteRow">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27925" r:id="rId1013" name="Button 4373">
              <controlPr locked="0" defaultSize="0" print="0" autoFill="0" autoPict="0" macro="[0]!Sheet1.deleteRow">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27946" r:id="rId1014" name="Button 4394">
              <controlPr locked="0" defaultSize="0" print="0" autoFill="0" autoPict="0" macro="[0]!Sheet1.InsertNewTabl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7947" r:id="rId1015" name="Button 4395">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27948" r:id="rId1016" name="Button 4396">
              <controlPr locked="0" defaultSize="0" print="0" autoFill="0" autoPict="0" macro="[0]!Sheet1.deleteProcedure">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27952" r:id="rId1017" name="Button 4400">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27953" r:id="rId1018" name="Button 4401">
              <controlPr locked="0" defaultSize="0" print="0" autoFill="0" autoPict="0" macro="[0]!Sheet1.delet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27973" r:id="rId1019" name="Button 4421">
              <controlPr locked="0" defaultSize="0" print="0" autoFill="0" autoPict="0" macro="[0]!Sheet1.InsertNewTabl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27974" r:id="rId1020" name="Button 4422">
              <controlPr locked="0" defaultSize="0" print="0" autoFill="0" autoPict="0" macro="[0]!Sheet1.delet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27975" r:id="rId1021" name="Button 4423">
              <controlPr locked="0" defaultSize="0" print="0" autoFill="0" autoPict="0" macro="[0]!Sheet1.deleteProcedure">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27979" r:id="rId1022" name="Button 4427">
              <controlPr locked="0" defaultSize="0" print="0" autoFill="0" autoPict="0" macro="[0]!Sheet1.delet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27980" r:id="rId1023" name="Button 4428">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28000" r:id="rId1024" name="Button 4448">
              <controlPr locked="0" defaultSize="0" print="0" autoFill="0" autoPict="0" macro="[0]!Sheet1.InsertNewTabl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28001" r:id="rId1025" name="Button 4449">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28002" r:id="rId1026" name="Button 4450">
              <controlPr locked="0" defaultSize="0" print="0" autoFill="0" autoPict="0" macro="[0]!Sheet1.deleteProcedure">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28006" r:id="rId1027" name="Button 4454">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28007" r:id="rId1028" name="Button 4455">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28027" r:id="rId1029" name="Button 4475">
              <controlPr locked="0" defaultSize="0" print="0" autoFill="0" autoPict="0" macro="[0]!Sheet1.InsertNewTabl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28028" r:id="rId1030" name="Button 4476">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28029" r:id="rId1031" name="Button 4477">
              <controlPr locked="0" defaultSize="0" print="0" autoFill="0" autoPict="0" macro="[0]!Sheet1.deleteProcedure">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28030" r:id="rId1032" name="Button 4478">
              <controlPr locked="0" defaultSize="0" print="0" autoFill="0" autoPict="0" macro="[0]!Sheet1.delet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28056" r:id="rId1033" name="Button 4504">
              <controlPr locked="0" defaultSize="0" print="0" autoFill="0" autoPict="0" macro="[0]!Sheet1.InsertNewTabl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28057" r:id="rId1034" name="Button 4505">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8058" r:id="rId1035" name="Button 4506">
              <controlPr locked="0" defaultSize="0" print="0" autoFill="0" autoPict="0" macro="[0]!Sheet1.deleteProcedure">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28062" r:id="rId1036" name="Button 4510">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8065" r:id="rId1037" name="Button 4513">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28067" r:id="rId1038" name="Button 4515">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28071" r:id="rId1039" name="Button 4519">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28072" r:id="rId1040" name="Button 4520">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28073" r:id="rId1041" name="Button 4521">
              <controlPr locked="0" defaultSize="0" print="0" autoFill="0" autoPict="0" macro="[0]!Sheet1.deleteRow">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28074" r:id="rId1042" name="Button 4522">
              <controlPr locked="0" defaultSize="0" print="0" autoFill="0" autoPict="0" macro="[0]!Sheet1.delet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28075" r:id="rId1043" name="Button 4523">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28076" r:id="rId1044" name="Button 4524">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28079" r:id="rId1045" name="Button 4527">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28080" r:id="rId1046" name="Button 4528">
              <controlPr locked="0" defaultSize="0" print="0" autoFill="0" autoPict="0" macro="[0]!Sheet1.delet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28081" r:id="rId1047" name="Button 4529">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28082" r:id="rId1048" name="Button 4530">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28083" r:id="rId1049" name="Button 4531">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28084" r:id="rId1050" name="Button 4532">
              <controlPr locked="0" defaultSize="0" print="0" autoFill="0" autoPict="0" macro="[0]!Sheet1.delet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28085" r:id="rId1051" name="Button 4533">
              <controlPr locked="0" defaultSize="0" print="0" autoFill="0" autoPict="0" macro="[0]!Sheet1.delet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28086" r:id="rId1052" name="Button 4534">
              <controlPr locked="0" defaultSize="0" print="0" autoFill="0" autoPict="0" macro="[0]!Sheet1.deleteRow">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28087" r:id="rId1053" name="Button 4535">
              <controlPr locked="0" defaultSize="0" print="0" autoFill="0" autoPict="0" macro="[0]!Sheet1.delet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28092" r:id="rId1054" name="Button 4540">
              <controlPr locked="0" defaultSize="0" print="0" autoFill="0" autoPict="0" macro="[0]!Sheet1.deleteRow">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28093" r:id="rId1055" name="Button 4541">
              <controlPr locked="0" defaultSize="0" print="0" autoFill="0" autoPict="0" macro="[0]!Sheet1.delet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28094" r:id="rId1056" name="Button 4542">
              <controlPr locked="0" defaultSize="0" print="0" autoFill="0" autoPict="0" macro="[0]!Sheet1.deleteRow">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28095" r:id="rId1057" name="Button 4543">
              <controlPr locked="0" defaultSize="0" print="0" autoFill="0" autoPict="0" macro="[0]!Sheet1.delet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28101" r:id="rId1058" name="Button 4549">
              <controlPr locked="0" defaultSize="0" print="0" autoFill="0" autoPict="0" macro="[0]!Sheet1.delet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28135" r:id="rId1059" name="Button 4583">
              <controlPr locked="0" defaultSize="0" print="0" autoFill="0" autoPict="0" macro="[0]!Sheet1.InsertNewTabl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28136" r:id="rId1060" name="Button 4584">
              <controlPr locked="0" defaultSize="0" print="0" autoFill="0" autoPict="0" macro="[0]!Sheet1.delet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28137" r:id="rId1061" name="Button 4585">
              <controlPr locked="0" defaultSize="0" print="0" autoFill="0" autoPict="0" macro="[0]!Sheet1.deleteProcedure">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28161" r:id="rId1062" name="Button 4609">
              <controlPr locked="0" defaultSize="0" print="0" autoFill="0" autoPict="0" macro="[0]!Sheet1.InsertNewTabl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28162" r:id="rId1063" name="Button 4610">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28163" r:id="rId1064" name="Button 4611">
              <controlPr locked="0" defaultSize="0" print="0" autoFill="0" autoPict="0" macro="[0]!Sheet1.deleteProcedure">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28213" r:id="rId1065" name="Button 4661">
              <controlPr locked="0" defaultSize="0" print="0" autoFill="0" autoPict="0" macro="[0]!Sheet1.InsertNewTabl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28214" r:id="rId1066" name="Button 4662">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28215" r:id="rId1067" name="Button 4663">
              <controlPr locked="0" defaultSize="0" print="0" autoFill="0" autoPict="0" macro="[0]!Sheet1.deleteProcedure">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28238" r:id="rId1068" name="Button 4686">
              <controlPr locked="0" defaultSize="0" print="0" autoFill="0" autoPict="0" macro="[0]!Sheet1.InsertNewTabl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28239" r:id="rId1069" name="Button 4687">
              <controlPr locked="0" defaultSize="0" print="0" autoFill="0" autoPict="0" macro="[0]!Sheet1.delet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28240" r:id="rId1070" name="Button 4688">
              <controlPr locked="0" defaultSize="0" print="0" autoFill="0" autoPict="0" macro="[0]!Sheet1.deleteProcedure">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28263" r:id="rId1071" name="Button 4711">
              <controlPr locked="0" defaultSize="0" print="0" autoFill="0" autoPict="0" macro="[0]!Sheet1.InsertNewTabl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28264" r:id="rId1072" name="Button 4712">
              <controlPr locked="0" defaultSize="0" print="0" autoFill="0" autoPict="0" macro="[0]!Sheet1.delet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28265" r:id="rId1073" name="Button 4713">
              <controlPr locked="0" defaultSize="0" print="0" autoFill="0" autoPict="0" macro="[0]!Sheet1.deleteProcedure">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28287" r:id="rId1074" name="Button 4735">
              <controlPr locked="0" defaultSize="0" print="0" autoFill="0" autoPict="0" macro="[0]!Sheet1.InsertNewTableRow">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28288" r:id="rId1075" name="Button 4736">
              <controlPr locked="0" defaultSize="0" print="0" autoFill="0" autoPict="0" macro="[0]!Sheet1.deleteRow">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28289" r:id="rId1076" name="Button 4737">
              <controlPr locked="0" defaultSize="0" print="0" autoFill="0" autoPict="0" macro="[0]!Sheet1.deleteProcedure">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28312" r:id="rId1077" name="Button 4760">
              <controlPr locked="0" defaultSize="0" print="0" autoFill="0" autoPict="0" macro="[0]!Sheet1.InsertNewTabl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28313" r:id="rId1078" name="Button 4761">
              <controlPr locked="0" defaultSize="0" print="0" autoFill="0" autoPict="0" macro="[0]!Sheet1.delet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28314" r:id="rId1079" name="Button 4762">
              <controlPr locked="0" defaultSize="0" print="0" autoFill="0" autoPict="0" macro="[0]!Sheet1.deleteProcedure">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28336" r:id="rId1080" name="Button 4784">
              <controlPr locked="0" defaultSize="0" print="0" autoFill="0" autoPict="0" macro="[0]!Sheet1.InsertNewTabl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28337" r:id="rId1081" name="Button 4785">
              <controlPr locked="0" defaultSize="0" print="0" autoFill="0" autoPict="0" macro="[0]!Sheet1.delet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28338" r:id="rId1082" name="Button 4786">
              <controlPr locked="0" defaultSize="0" print="0" autoFill="0" autoPict="0" macro="[0]!Sheet1.deleteProcedure">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28361" r:id="rId1083" name="Button 4809">
              <controlPr locked="0" defaultSize="0" print="0" autoFill="0" autoPict="0" macro="[0]!Sheet1.InsertNewTabl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28362" r:id="rId1084" name="Button 4810">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28363" r:id="rId1085" name="Button 4811">
              <controlPr locked="0" defaultSize="0" print="0" autoFill="0" autoPict="0" macro="[0]!Sheet1.deleteProcedure">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28426" r:id="rId1086" name="Button 4874">
              <controlPr locked="0" defaultSize="0" print="0" autoFill="0" autoPict="0" macro="[0]!Sheet1.InsertNewTableRow">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28427" r:id="rId1087" name="Button 4875">
              <controlPr locked="0" defaultSize="0" print="0" autoFill="0" autoPict="0" macro="[0]!Sheet1.deleteRow">
                <anchor moveWithCells="1" sizeWithCells="1">
                  <from>
                    <xdr:col>6</xdr:col>
                    <xdr:colOff>0</xdr:colOff>
                    <xdr:row>1586</xdr:row>
                    <xdr:rowOff>0</xdr:rowOff>
                  </from>
                  <to>
                    <xdr:col>10</xdr:col>
                    <xdr:colOff>0</xdr:colOff>
                    <xdr:row>1587</xdr:row>
                    <xdr:rowOff>0</xdr:rowOff>
                  </to>
                </anchor>
              </controlPr>
            </control>
          </mc:Choice>
        </mc:AlternateContent>
        <mc:AlternateContent xmlns:mc="http://schemas.openxmlformats.org/markup-compatibility/2006">
          <mc:Choice Requires="x14">
            <control shapeId="28428" r:id="rId1088" name="Button 4876">
              <controlPr locked="0" defaultSize="0" print="0" autoFill="0" autoPict="0" macro="[0]!Sheet1.deleteProcedure">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28429" r:id="rId1089" name="Button 4877">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28432" r:id="rId1090" name="Button 4880">
              <controlPr locked="0" defaultSize="0" print="0" autoFill="0" autoPict="0" macro="[0]!Sheet1.deleteRow">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28433" r:id="rId1091" name="Button 4881">
              <controlPr locked="0" defaultSize="0" print="0" autoFill="0" autoPict="0" macro="[0]!Sheet1.delet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28434" r:id="rId1092" name="Button 4882">
              <controlPr locked="0" defaultSize="0" print="0" autoFill="0" autoPict="0" macro="[0]!Sheet1.delet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28435" r:id="rId1093" name="Button 4883">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28436" r:id="rId1094" name="Button 4884">
              <controlPr locked="0" defaultSize="0" print="0" autoFill="0" autoPict="0" macro="[0]!Sheet1.delet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28439" r:id="rId1095" name="Button 4887">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28440" r:id="rId1096" name="Button 4888">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28441" r:id="rId1097" name="Button 4889">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28442" r:id="rId1098" name="Button 4890">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28443" r:id="rId1099" name="Button 4891">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28444" r:id="rId1100" name="Button 4892">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28445" r:id="rId1101" name="Button 4893">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28447" r:id="rId1102" name="Button 4895">
              <controlPr locked="0" defaultSize="0" print="0" autoFill="0" autoPict="0" macro="[0]!Sheet1.delet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28448" r:id="rId1103" name="Button 4896">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28449" r:id="rId1104" name="Button 4897">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28450" r:id="rId1105" name="Button 4898">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28456" r:id="rId1106" name="Button 4904">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28462" r:id="rId1107" name="Button 4910">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28463" r:id="rId1108" name="Button 4911">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28464" r:id="rId1109" name="Button 4912">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28465" r:id="rId1110" name="Button 4913">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8466" r:id="rId1111" name="Button 4914">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28467" r:id="rId1112" name="Button 4915">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28468" r:id="rId1113" name="Button 4916">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28469" r:id="rId1114" name="Button 4917">
              <controlPr locked="0" defaultSize="0" print="0" autoFill="0" autoPict="0" macro="[0]!Sheet1.delet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28470" r:id="rId1115" name="Button 4918">
              <controlPr locked="0" defaultSize="0" print="0" autoFill="0" autoPict="0" macro="[0]!Sheet1.delet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28471" r:id="rId1116" name="Button 4919">
              <controlPr locked="0" defaultSize="0" print="0" autoFill="0" autoPict="0" macro="[0]!Sheet1.delet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28476" r:id="rId1117" name="Button 4924">
              <controlPr locked="0" defaultSize="0" print="0" autoFill="0" autoPict="0" macro="[0]!Sheet1.delet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28477" r:id="rId1118" name="Button 4925">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28478" r:id="rId1119" name="Button 4926">
              <controlPr locked="0" defaultSize="0" print="0" autoFill="0" autoPict="0" macro="[0]!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28479" r:id="rId1120" name="Button 4927">
              <controlPr locked="0" defaultSize="0" print="0" autoFill="0" autoPict="0" macro="[0]!Sheet1.delet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28480" r:id="rId1121" name="Button 4928">
              <controlPr locked="0" defaultSize="0" print="0" autoFill="0" autoPict="0" macro="[0]!Sheet1.delet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28482" r:id="rId1122" name="Button 4930">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28483" r:id="rId1123" name="Button 4931">
              <controlPr locked="0" defaultSize="0" print="0" autoFill="0" autoPict="0" macro="[0]!Sheet1.delet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28484" r:id="rId1124" name="Button 4932">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28552" r:id="rId1125" name="Button 5000">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28564" r:id="rId1126" name="Button 5012">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28565" r:id="rId1127" name="Button 5013">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28591" r:id="rId1128" name="Button 5039">
              <controlPr locked="0" defaultSize="0" print="0" autoFill="0" autoPict="0" macro="[0]!Sheet1.InsertNewTabl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28592" r:id="rId1129" name="Button 5040">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8593" r:id="rId1130" name="Button 5041">
              <controlPr locked="0" defaultSize="0" print="0" autoFill="0" autoPict="0" macro="[0]!Sheet1.deleteProcedure">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28597" r:id="rId1131" name="Button 5045">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28599" r:id="rId1132" name="Button 5047">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28600" r:id="rId1133" name="Button 5048">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28601" r:id="rId1134" name="Button 5049">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28603" r:id="rId1135" name="Button 5051">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28604" r:id="rId1136" name="Button 5052">
              <controlPr locked="0" defaultSize="0" print="0" autoFill="0" autoPict="0" macro="[0]!Sheet1.delet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28605" r:id="rId1137" name="Button 5053">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8608" r:id="rId1138" name="Button 5056">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28609" r:id="rId1139" name="Button 5057">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28614" r:id="rId1140" name="Button 5062">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28615" r:id="rId1141" name="Button 5063">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28623" r:id="rId1142" name="Button 5071">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28624" r:id="rId1143" name="Button 5072">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28629" r:id="rId1144" name="Button 5077">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28630" r:id="rId1145" name="Button 5078">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28633" r:id="rId1146" name="Button 5081">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28635" r:id="rId1147" name="Button 5083">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28636" r:id="rId1148" name="Button 5084">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28637" r:id="rId1149" name="Button 5085">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28638" r:id="rId1150" name="Button 5086">
              <controlPr locked="0" defaultSize="0" print="0" autoFill="0" autoPict="0" macro="[0]!Sheet1.deleteRow">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28639" r:id="rId1151" name="Button 5087">
              <controlPr locked="0" defaultSize="0" print="0" autoFill="0" autoPict="0" macro="[0]!Sheet1.delet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28660" r:id="rId1152" name="Button 5108">
              <controlPr locked="0" defaultSize="0" print="0" autoFill="0" autoPict="0" macro="[0]!Sheet1.InsertNewTabl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28661" r:id="rId1153" name="Button 5109">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28662" r:id="rId1154" name="Button 5110">
              <controlPr locked="0" defaultSize="0" print="0" autoFill="0" autoPict="0" macro="[0]!Sheet1.deleteProcedure">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28663" r:id="rId1155" name="Button 5111">
              <controlPr locked="0" defaultSize="0" print="0" autoFill="0" autoPict="0" macro="[0]!Sheet1.delet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28664" r:id="rId1156" name="Button 5112">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28665" r:id="rId1157" name="Button 5113">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37900" r:id="rId1158" name="Button 5132">
              <controlPr locked="0" defaultSize="0" print="0" autoFill="0" autoPict="0" macro="[0]!Sheet1.InsertNewTabl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37901" r:id="rId1159" name="Button 5133">
              <controlPr locked="0" defaultSize="0" print="0" autoFill="0" autoPict="0" macro="[0]!Sheet1.deleteRow">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37902" r:id="rId1160" name="Button 5134">
              <controlPr locked="0" defaultSize="0" print="0" autoFill="0" autoPict="0" macro="[0]!Sheet1.deleteProcedure">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37923" r:id="rId1161" name="Button 5155">
              <controlPr locked="0" defaultSize="0" print="0" autoFill="0" autoPict="0" macro="[0]!Sheet1.InsertNewTableRow">
                <anchor moveWithCells="1" sizeWithCells="1">
                  <from>
                    <xdr:col>6</xdr:col>
                    <xdr:colOff>0</xdr:colOff>
                    <xdr:row>1669</xdr:row>
                    <xdr:rowOff>0</xdr:rowOff>
                  </from>
                  <to>
                    <xdr:col>10</xdr:col>
                    <xdr:colOff>0</xdr:colOff>
                    <xdr:row>1670</xdr:row>
                    <xdr:rowOff>0</xdr:rowOff>
                  </to>
                </anchor>
              </controlPr>
            </control>
          </mc:Choice>
        </mc:AlternateContent>
        <mc:AlternateContent xmlns:mc="http://schemas.openxmlformats.org/markup-compatibility/2006">
          <mc:Choice Requires="x14">
            <control shapeId="37924" r:id="rId1162" name="Button 5156">
              <controlPr locked="0" defaultSize="0" print="0" autoFill="0" autoPict="0" macro="[0]!Sheet1.delet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37925" r:id="rId1163" name="Button 5157">
              <controlPr locked="0" defaultSize="0" print="0" autoFill="0" autoPict="0" macro="[0]!Sheet1.deleteProcedure">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37946" r:id="rId1164" name="Button 5178">
              <controlPr locked="0" defaultSize="0" print="0" autoFill="0" autoPict="0" macro="[0]!Sheet1.InsertNewTabl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37947" r:id="rId1165" name="Button 5179">
              <controlPr locked="0" defaultSize="0" print="0" autoFill="0" autoPict="0" macro="[0]!Sheet1.deleteRow">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37948" r:id="rId1166" name="Button 5180">
              <controlPr locked="0" defaultSize="0" print="0" autoFill="0" autoPict="0" macro="[0]!Sheet1.deleteProcedure">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37970" r:id="rId1167" name="Button 5202">
              <controlPr locked="0" defaultSize="0" print="0" autoFill="0" autoPict="0" macro="[0]!Sheet1.InsertNewTableRow">
                <anchor moveWithCells="1" sizeWithCells="1">
                  <from>
                    <xdr:col>6</xdr:col>
                    <xdr:colOff>0</xdr:colOff>
                    <xdr:row>1691</xdr:row>
                    <xdr:rowOff>0</xdr:rowOff>
                  </from>
                  <to>
                    <xdr:col>10</xdr:col>
                    <xdr:colOff>0</xdr:colOff>
                    <xdr:row>1692</xdr:row>
                    <xdr:rowOff>0</xdr:rowOff>
                  </to>
                </anchor>
              </controlPr>
            </control>
          </mc:Choice>
        </mc:AlternateContent>
        <mc:AlternateContent xmlns:mc="http://schemas.openxmlformats.org/markup-compatibility/2006">
          <mc:Choice Requires="x14">
            <control shapeId="37971" r:id="rId1168" name="Button 5203">
              <controlPr locked="0" defaultSize="0" print="0" autoFill="0" autoPict="0" macro="[0]!Sheet1.deleteRow">
                <anchor moveWithCells="1" sizeWithCells="1">
                  <from>
                    <xdr:col>6</xdr:col>
                    <xdr:colOff>0</xdr:colOff>
                    <xdr:row>1692</xdr:row>
                    <xdr:rowOff>0</xdr:rowOff>
                  </from>
                  <to>
                    <xdr:col>10</xdr:col>
                    <xdr:colOff>0</xdr:colOff>
                    <xdr:row>1693</xdr:row>
                    <xdr:rowOff>0</xdr:rowOff>
                  </to>
                </anchor>
              </controlPr>
            </control>
          </mc:Choice>
        </mc:AlternateContent>
        <mc:AlternateContent xmlns:mc="http://schemas.openxmlformats.org/markup-compatibility/2006">
          <mc:Choice Requires="x14">
            <control shapeId="37972" r:id="rId1169" name="Button 5204">
              <controlPr locked="0" defaultSize="0" print="0" autoFill="0" autoPict="0" macro="[0]!Sheet1.deleteProcedure">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38021" r:id="rId1170" name="Button 5253">
              <controlPr locked="0" defaultSize="0" print="0" autoFill="0" autoPict="0" macro="[0]!Sheet1.InsertNewTableRow">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38022" r:id="rId1171" name="Button 5254">
              <controlPr locked="0" defaultSize="0" print="0" autoFill="0" autoPict="0" macro="[0]!Sheet1.deleteRow">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38023" r:id="rId1172" name="Button 5255">
              <controlPr locked="0" defaultSize="0" print="0" autoFill="0" autoPict="0" macro="[0]!Sheet1.deleteProcedure">
                <anchor moveWithCells="1" sizeWithCells="1">
                  <from>
                    <xdr:col>6</xdr:col>
                    <xdr:colOff>0</xdr:colOff>
                    <xdr:row>1695</xdr:row>
                    <xdr:rowOff>0</xdr:rowOff>
                  </from>
                  <to>
                    <xdr:col>10</xdr:col>
                    <xdr:colOff>0</xdr:colOff>
                    <xdr:row>1696</xdr:row>
                    <xdr:rowOff>0</xdr:rowOff>
                  </to>
                </anchor>
              </controlPr>
            </control>
          </mc:Choice>
        </mc:AlternateContent>
        <mc:AlternateContent xmlns:mc="http://schemas.openxmlformats.org/markup-compatibility/2006">
          <mc:Choice Requires="x14">
            <control shapeId="38027" r:id="rId1173" name="Button 5259">
              <controlPr locked="0" defaultSize="0" print="0" autoFill="0" autoPict="0" macro="[0]!Sheet1.delet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38028" r:id="rId1174" name="Button 5260">
              <controlPr locked="0" defaultSize="0" print="0" autoFill="0" autoPict="0" macro="[0]!Sheet1.deleteRow">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38029" r:id="rId1175" name="Button 5261">
              <controlPr locked="0" defaultSize="0" print="0" autoFill="0" autoPict="0" macro="[0]!Sheet1.deleteRow">
                <anchor moveWithCells="1" sizeWithCells="1">
                  <from>
                    <xdr:col>6</xdr:col>
                    <xdr:colOff>0</xdr:colOff>
                    <xdr:row>1706</xdr:row>
                    <xdr:rowOff>0</xdr:rowOff>
                  </from>
                  <to>
                    <xdr:col>10</xdr:col>
                    <xdr:colOff>0</xdr:colOff>
                    <xdr:row>1707</xdr:row>
                    <xdr:rowOff>0</xdr:rowOff>
                  </to>
                </anchor>
              </controlPr>
            </control>
          </mc:Choice>
        </mc:AlternateContent>
        <mc:AlternateContent xmlns:mc="http://schemas.openxmlformats.org/markup-compatibility/2006">
          <mc:Choice Requires="x14">
            <control shapeId="38046" r:id="rId1176" name="Button 5278">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38047" r:id="rId1177" name="Button 5279">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38048" r:id="rId1178" name="Button 5280">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38049" r:id="rId1179" name="Button 5281">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38051" r:id="rId1180" name="Button 5283">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38054" r:id="rId1181" name="Button 5286">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38055" r:id="rId1182" name="Button 5287">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38057" r:id="rId1183" name="Button 5289">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38083" r:id="rId1184" name="Button 5315">
              <controlPr locked="0" defaultSize="0" print="0" autoFill="0" autoPict="0" macro="[0]!Sheet1.InsertNewTabl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38084" r:id="rId1185" name="Button 5316">
              <controlPr locked="0" defaultSize="0" print="0" autoFill="0" autoPict="0" macro="[0]!Sheet1.delet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38085" r:id="rId1186" name="Button 5317">
              <controlPr locked="0" defaultSize="0" print="0" autoFill="0" autoPict="0" macro="[0]!Sheet1.deleteProcedure">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38107" r:id="rId1187" name="Button 5339">
              <controlPr locked="0" defaultSize="0" print="0" autoFill="0" autoPict="0" macro="[0]!Sheet1.InsertNewTableRow">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38108" r:id="rId1188" name="Button 5340">
              <controlPr locked="0" defaultSize="0" print="0" autoFill="0" autoPict="0" macro="[0]!Sheet1.deleteRow">
                <anchor moveWithCells="1" sizeWithCells="1">
                  <from>
                    <xdr:col>6</xdr:col>
                    <xdr:colOff>0</xdr:colOff>
                    <xdr:row>1728</xdr:row>
                    <xdr:rowOff>0</xdr:rowOff>
                  </from>
                  <to>
                    <xdr:col>10</xdr:col>
                    <xdr:colOff>0</xdr:colOff>
                    <xdr:row>1729</xdr:row>
                    <xdr:rowOff>0</xdr:rowOff>
                  </to>
                </anchor>
              </controlPr>
            </control>
          </mc:Choice>
        </mc:AlternateContent>
        <mc:AlternateContent xmlns:mc="http://schemas.openxmlformats.org/markup-compatibility/2006">
          <mc:Choice Requires="x14">
            <control shapeId="38109" r:id="rId1189" name="Button 5341">
              <controlPr locked="0" defaultSize="0" print="0" autoFill="0" autoPict="0" macro="[0]!Sheet1.deleteProcedure">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38131" r:id="rId1190" name="Button 5363">
              <controlPr locked="0" defaultSize="0" print="0" autoFill="0" autoPict="0" macro="[0]!Sheet1.InsertNewTableRow">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38132" r:id="rId1191" name="Button 5364">
              <controlPr locked="0" defaultSize="0" print="0" autoFill="0" autoPict="0" macro="[0]!Sheet1.deleteRow">
                <anchor moveWithCells="1" sizeWithCells="1">
                  <from>
                    <xdr:col>6</xdr:col>
                    <xdr:colOff>0</xdr:colOff>
                    <xdr:row>1739</xdr:row>
                    <xdr:rowOff>0</xdr:rowOff>
                  </from>
                  <to>
                    <xdr:col>10</xdr:col>
                    <xdr:colOff>0</xdr:colOff>
                    <xdr:row>1740</xdr:row>
                    <xdr:rowOff>0</xdr:rowOff>
                  </to>
                </anchor>
              </controlPr>
            </control>
          </mc:Choice>
        </mc:AlternateContent>
        <mc:AlternateContent xmlns:mc="http://schemas.openxmlformats.org/markup-compatibility/2006">
          <mc:Choice Requires="x14">
            <control shapeId="38133" r:id="rId1192" name="Button 5365">
              <controlPr locked="0" defaultSize="0" print="0" autoFill="0" autoPict="0" macro="[0]!Sheet1.deleteProcedure">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38155" r:id="rId1193" name="Button 5387">
              <controlPr locked="0" defaultSize="0" print="0" autoFill="0" autoPict="0" macro="[0]!Sheet1.InsertNewTabl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38156" r:id="rId1194" name="Button 5388">
              <controlPr locked="0" defaultSize="0" print="0" autoFill="0" autoPict="0" macro="[0]!Sheet1.deleteRow">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38157" r:id="rId1195" name="Button 5389">
              <controlPr locked="0" defaultSize="0" print="0" autoFill="0" autoPict="0" macro="[0]!Sheet1.deleteProcedure">
                <anchor moveWithCells="1" sizeWithCells="1">
                  <from>
                    <xdr:col>6</xdr:col>
                    <xdr:colOff>0</xdr:colOff>
                    <xdr:row>1742</xdr:row>
                    <xdr:rowOff>0</xdr:rowOff>
                  </from>
                  <to>
                    <xdr:col>10</xdr:col>
                    <xdr:colOff>0</xdr:colOff>
                    <xdr:row>1743</xdr:row>
                    <xdr:rowOff>0</xdr:rowOff>
                  </to>
                </anchor>
              </controlPr>
            </control>
          </mc:Choice>
        </mc:AlternateContent>
        <mc:AlternateContent xmlns:mc="http://schemas.openxmlformats.org/markup-compatibility/2006">
          <mc:Choice Requires="x14">
            <control shapeId="38179" r:id="rId1196" name="Button 5411">
              <controlPr locked="0" defaultSize="0" print="0" autoFill="0" autoPict="0" macro="[0]!Sheet1.InsertNewTableRow">
                <anchor moveWithCells="1" sizeWithCells="1">
                  <from>
                    <xdr:col>6</xdr:col>
                    <xdr:colOff>0</xdr:colOff>
                    <xdr:row>1760</xdr:row>
                    <xdr:rowOff>0</xdr:rowOff>
                  </from>
                  <to>
                    <xdr:col>10</xdr:col>
                    <xdr:colOff>0</xdr:colOff>
                    <xdr:row>1761</xdr:row>
                    <xdr:rowOff>0</xdr:rowOff>
                  </to>
                </anchor>
              </controlPr>
            </control>
          </mc:Choice>
        </mc:AlternateContent>
        <mc:AlternateContent xmlns:mc="http://schemas.openxmlformats.org/markup-compatibility/2006">
          <mc:Choice Requires="x14">
            <control shapeId="38180" r:id="rId1197" name="Button 5412">
              <controlPr locked="0" defaultSize="0" print="0" autoFill="0" autoPict="0" macro="[0]!Sheet1.deleteRow">
                <anchor moveWithCells="1" sizeWithCells="1">
                  <from>
                    <xdr:col>6</xdr:col>
                    <xdr:colOff>0</xdr:colOff>
                    <xdr:row>1761</xdr:row>
                    <xdr:rowOff>0</xdr:rowOff>
                  </from>
                  <to>
                    <xdr:col>10</xdr:col>
                    <xdr:colOff>0</xdr:colOff>
                    <xdr:row>1762</xdr:row>
                    <xdr:rowOff>0</xdr:rowOff>
                  </to>
                </anchor>
              </controlPr>
            </control>
          </mc:Choice>
        </mc:AlternateContent>
        <mc:AlternateContent xmlns:mc="http://schemas.openxmlformats.org/markup-compatibility/2006">
          <mc:Choice Requires="x14">
            <control shapeId="38181" r:id="rId1198" name="Button 5413">
              <controlPr locked="0" defaultSize="0" print="0" autoFill="0" autoPict="0" macro="[0]!Sheet1.deleteProcedure">
                <anchor moveWithCells="1" sizeWithCells="1">
                  <from>
                    <xdr:col>6</xdr:col>
                    <xdr:colOff>0</xdr:colOff>
                    <xdr:row>1753</xdr:row>
                    <xdr:rowOff>0</xdr:rowOff>
                  </from>
                  <to>
                    <xdr:col>10</xdr:col>
                    <xdr:colOff>0</xdr:colOff>
                    <xdr:row>1754</xdr:row>
                    <xdr:rowOff>0</xdr:rowOff>
                  </to>
                </anchor>
              </controlPr>
            </control>
          </mc:Choice>
        </mc:AlternateContent>
        <mc:AlternateContent xmlns:mc="http://schemas.openxmlformats.org/markup-compatibility/2006">
          <mc:Choice Requires="x14">
            <control shapeId="38202" r:id="rId1199" name="Button 5434">
              <controlPr locked="0" defaultSize="0" print="0" autoFill="0" autoPict="0" macro="[0]!Sheet1.InsertNewTabl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38203" r:id="rId1200" name="Button 5435">
              <controlPr locked="0" defaultSize="0" print="0" autoFill="0" autoPict="0" macro="[0]!Sheet1.deleteRow">
                <anchor moveWithCells="1" sizeWithCells="1">
                  <from>
                    <xdr:col>6</xdr:col>
                    <xdr:colOff>0</xdr:colOff>
                    <xdr:row>1772</xdr:row>
                    <xdr:rowOff>0</xdr:rowOff>
                  </from>
                  <to>
                    <xdr:col>10</xdr:col>
                    <xdr:colOff>0</xdr:colOff>
                    <xdr:row>1773</xdr:row>
                    <xdr:rowOff>0</xdr:rowOff>
                  </to>
                </anchor>
              </controlPr>
            </control>
          </mc:Choice>
        </mc:AlternateContent>
        <mc:AlternateContent xmlns:mc="http://schemas.openxmlformats.org/markup-compatibility/2006">
          <mc:Choice Requires="x14">
            <control shapeId="38204" r:id="rId1201" name="Button 5436">
              <controlPr locked="0" defaultSize="0" print="0" autoFill="0" autoPict="0" macro="[0]!Sheet1.deleteProcedure">
                <anchor moveWithCells="1" sizeWithCells="1">
                  <from>
                    <xdr:col>6</xdr:col>
                    <xdr:colOff>0</xdr:colOff>
                    <xdr:row>1764</xdr:row>
                    <xdr:rowOff>0</xdr:rowOff>
                  </from>
                  <to>
                    <xdr:col>10</xdr:col>
                    <xdr:colOff>0</xdr:colOff>
                    <xdr:row>1765</xdr:row>
                    <xdr:rowOff>0</xdr:rowOff>
                  </to>
                </anchor>
              </controlPr>
            </control>
          </mc:Choice>
        </mc:AlternateContent>
        <mc:AlternateContent xmlns:mc="http://schemas.openxmlformats.org/markup-compatibility/2006">
          <mc:Choice Requires="x14">
            <control shapeId="38218" r:id="rId1202" name="Button 5450">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38219" r:id="rId1203" name="Button 5451">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38222" r:id="rId1204" name="Button 5454">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38224" r:id="rId1205" name="Button 5456">
              <controlPr locked="0" defaultSize="0" print="0" autoFill="0" autoPict="0" macro="[0]!Sheet1.delet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38225" r:id="rId1206" name="Button 5457">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38226" r:id="rId1207" name="Button 5458">
              <controlPr locked="0" defaultSize="0" print="0" autoFill="0" autoPict="0" macro="[0]!Sheet1.delet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38231" r:id="rId1208" name="Button 5463">
              <controlPr locked="0" defaultSize="0" print="0" autoFill="0" autoPict="0" macro="[0]!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38232" r:id="rId1209" name="Button 5464">
              <controlPr locked="0" defaultSize="0" print="0" autoFill="0" autoPict="0" macro="[0]!Sheet1.deleteRow">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38233" r:id="rId1210" name="Button 5465">
              <controlPr locked="0" defaultSize="0" print="0" autoFill="0" autoPict="0" macro="[0]!Sheet1.deleteRow">
                <anchor moveWithCells="1" sizeWithCells="1">
                  <from>
                    <xdr:col>6</xdr:col>
                    <xdr:colOff>0</xdr:colOff>
                    <xdr:row>1523</xdr:row>
                    <xdr:rowOff>0</xdr:rowOff>
                  </from>
                  <to>
                    <xdr:col>10</xdr:col>
                    <xdr:colOff>0</xdr:colOff>
                    <xdr:row>1524</xdr:row>
                    <xdr:rowOff>0</xdr:rowOff>
                  </to>
                </anchor>
              </controlPr>
            </control>
          </mc:Choice>
        </mc:AlternateContent>
        <mc:AlternateContent xmlns:mc="http://schemas.openxmlformats.org/markup-compatibility/2006">
          <mc:Choice Requires="x14">
            <control shapeId="38237" r:id="rId1211" name="Button 5469">
              <controlPr locked="0" defaultSize="0" print="0" autoFill="0" autoPict="0" macro="[0]!Sheet1.deleteRow">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38238" r:id="rId1212" name="Button 5470">
              <controlPr locked="0" defaultSize="0" print="0" autoFill="0" autoPict="0" macro="[0]!Sheet1.deleteRow">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38239" r:id="rId1213" name="Button 5471">
              <controlPr locked="0" defaultSize="0" print="0" autoFill="0" autoPict="0" macro="[0]!Sheet1.delet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38290" r:id="rId1214" name="Button 5522">
              <controlPr locked="0" defaultSize="0" print="0" autoFill="0" autoPict="0" macro="[0]!Sheet1.InsertNewTableRow">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38291" r:id="rId1215" name="Button 5523">
              <controlPr locked="0" defaultSize="0" print="0" autoFill="0" autoPict="0" macro="[0]!Sheet1.deleteRow">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38292" r:id="rId1216" name="Button 5524">
              <controlPr locked="0" defaultSize="0" print="0" autoFill="0" autoPict="0" macro="[0]!Sheet1.deleteProcedure">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38293" r:id="rId1217" name="Button 5525">
              <controlPr locked="0" defaultSize="0" print="0" autoFill="0" autoPict="0" macro="[0]!Sheet1.deleteRow">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38294" r:id="rId1218" name="Button 5526">
              <controlPr locked="0" defaultSize="0" print="0" autoFill="0" autoPict="0" macro="[0]!Sheet1.delet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38295" r:id="rId1219" name="Button 5527">
              <controlPr locked="0" defaultSize="0" print="0" autoFill="0" autoPict="0" macro="[0]!Sheet1.deleteRow">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38296" r:id="rId1220" name="Button 5528">
              <controlPr locked="0" defaultSize="0" print="0" autoFill="0" autoPict="0" macro="[0]!Sheet1.deleteRow">
                <anchor moveWithCells="1" sizeWithCells="1">
                  <from>
                    <xdr:col>6</xdr:col>
                    <xdr:colOff>0</xdr:colOff>
                    <xdr:row>1787</xdr:row>
                    <xdr:rowOff>0</xdr:rowOff>
                  </from>
                  <to>
                    <xdr:col>10</xdr:col>
                    <xdr:colOff>0</xdr:colOff>
                    <xdr:row>1788</xdr:row>
                    <xdr:rowOff>0</xdr:rowOff>
                  </to>
                </anchor>
              </controlPr>
            </control>
          </mc:Choice>
        </mc:AlternateContent>
        <mc:AlternateContent xmlns:mc="http://schemas.openxmlformats.org/markup-compatibility/2006">
          <mc:Choice Requires="x14">
            <control shapeId="38297" r:id="rId1221" name="Button 5529">
              <controlPr locked="0" defaultSize="0" print="0" autoFill="0" autoPict="0" macro="[0]!Sheet1.deleteRow">
                <anchor moveWithCells="1" sizeWithCells="1">
                  <from>
                    <xdr:col>6</xdr:col>
                    <xdr:colOff>0</xdr:colOff>
                    <xdr:row>1788</xdr:row>
                    <xdr:rowOff>0</xdr:rowOff>
                  </from>
                  <to>
                    <xdr:col>10</xdr:col>
                    <xdr:colOff>0</xdr:colOff>
                    <xdr:row>1789</xdr:row>
                    <xdr:rowOff>0</xdr:rowOff>
                  </to>
                </anchor>
              </controlPr>
            </control>
          </mc:Choice>
        </mc:AlternateContent>
      </controls>
    </mc:Choice>
  </mc:AlternateContent>
  <tableParts count="70">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 r:id="rId1258"/>
    <tablePart r:id="rId1259"/>
    <tablePart r:id="rId1260"/>
    <tablePart r:id="rId1261"/>
    <tablePart r:id="rId1262"/>
    <tablePart r:id="rId1263"/>
    <tablePart r:id="rId1264"/>
    <tablePart r:id="rId1265"/>
    <tablePart r:id="rId1266"/>
    <tablePart r:id="rId1267"/>
    <tablePart r:id="rId1268"/>
    <tablePart r:id="rId1269"/>
    <tablePart r:id="rId1270"/>
    <tablePart r:id="rId1271"/>
    <tablePart r:id="rId1272"/>
    <tablePart r:id="rId1273"/>
    <tablePart r:id="rId1274"/>
    <tablePart r:id="rId1275"/>
    <tablePart r:id="rId1276"/>
    <tablePart r:id="rId1277"/>
    <tablePart r:id="rId1278"/>
    <tablePart r:id="rId1279"/>
    <tablePart r:id="rId1280"/>
    <tablePart r:id="rId1281"/>
    <tablePart r:id="rId1282"/>
    <tablePart r:id="rId1283"/>
    <tablePart r:id="rId1284"/>
    <tablePart r:id="rId1285"/>
    <tablePart r:id="rId1286"/>
    <tablePart r:id="rId1287"/>
    <tablePart r:id="rId1288"/>
    <tablePart r:id="rId1289"/>
    <tablePart r:id="rId1290"/>
    <tablePart r:id="rId1291"/>
  </tableParts>
  <extLst>
    <ext xmlns:x14="http://schemas.microsoft.com/office/spreadsheetml/2009/9/main" uri="{CCE6A557-97BC-4b89-ADB6-D9C93CAAB3DF}">
      <x14:dataValidations xmlns:xm="http://schemas.microsoft.com/office/excel/2006/main" count="6">
        <x14:dataValidation type="list" allowBlank="1" showInputMessage="1" showErrorMessage="1">
          <x14:formula1>
            <xm:f>'Informacion '!$S$3:$S$7</xm:f>
          </x14:formula1>
          <xm:sqref>C16 C30 C46 C62 C78 C143 C208 C273 C338 C382 C426 C470 C514 C583 C641 C653 C703 C749 C782 C814 C831 C848 C907 C961 C1014 C1067 C1083 C1116 C1149 C1182 C1215 C1231 C1247 C1261 C1273 C1285 C1304 C1322 C1337 C1352 C1366 C1379 C1392 C1405 C1418 C1430 C1464 C1475 C1486 C1500 C1514 C1528 C1542 C1553 C1564 C1580 C1627 C1639 C1653 C1664 C1675 C1686 C1697 C1711 C1722 C1733 C1744 C1755 C1766</xm:sqref>
        </x14:dataValidation>
        <x14:dataValidation type="list" allowBlank="1" showInputMessage="1" showErrorMessage="1">
          <x14:formula1>
            <xm:f>'Informacion '!$L$3:$L$17</xm:f>
          </x14:formula1>
          <xm:sqref>D16 D30 D46 D62 D78 D143 D208 D273 D338 D382 D426 D470 D514 D583 D641 D653 D703 D749 D782 D814 D831 D848 D907 D961 D1014 D1067 D1083 D1116 D1149 D1182 D1215 D1231 D1247 D1261 D1273 D1285 D1304 D1322 D1337 D1352 D1366 D1379 D1392 D1405 D1418 D1430 D1464 D1475 D1486 D1500 D1514 D1528 D1542 D1553 D1564 D1580 D1627 D1639 D1653 D1664 D1675 D1686 D1697 D1711 D1722 D1733 D1744 D1755 D1766</xm:sqref>
        </x14:dataValidation>
        <x14:dataValidation type="list" allowBlank="1" showInputMessage="1" showErrorMessage="1">
          <x14:formula1>
            <xm:f>'Informacion '!$N$3:$N$5</xm:f>
          </x14:formula1>
          <xm:sqref>E16 E30 E46 E62 E78 E143 E208 E273 E338 E382 E426 E470 E514 E583 E641 E653 E703 E749 E782 E814 E831 E848 E907 E961 E1014 E1067 E1083 E1116 E1149 E1182 E1215 E1231 E1247 E1261 E1273 E1285 E1304 E1322 E1337 E1352 E1366 E1379 E1392 E1405 E1418 E1430 E1464 E1475 E1486 E1500 E1514 E1528 E1542 E1553 E1564 E1580 E1627 E1639 E1653 E1664 E1675 E1686 E1697 E1711 E1722 E1733 E1744 E1755 E1766</xm:sqref>
        </x14:dataValidation>
        <x14:dataValidation type="list" allowBlank="1" showInputMessage="1" showErrorMessage="1">
          <x14:formula1>
            <xm:f>'Informacion '!$N$3:$N$5</xm:f>
          </x14:formula1>
          <xm:sqref>E1777</xm:sqref>
        </x14:dataValidation>
        <x14:dataValidation type="list" allowBlank="1" showInputMessage="1" showErrorMessage="1">
          <x14:formula1>
            <xm:f>'Informacion '!$L$3:$L$17</xm:f>
          </x14:formula1>
          <xm:sqref>D1777</xm:sqref>
        </x14:dataValidation>
        <x14:dataValidation type="list" allowBlank="1" showInputMessage="1" showErrorMessage="1">
          <x14:formula1>
            <xm:f>'Informacion '!$S$3:$S$7</xm:f>
          </x14:formula1>
          <xm:sqref>C1777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12439</v>
      </c>
      <c r="B1" s="15" t="s">
        <v>11979</v>
      </c>
      <c r="C1" s="16"/>
      <c r="D1" s="15" t="s">
        <v>1128</v>
      </c>
      <c r="E1" s="19"/>
      <c r="F1" s="16"/>
      <c r="G1" s="12" t="s">
        <v>7763</v>
      </c>
      <c r="H1" s="12"/>
      <c r="I1" s="12"/>
      <c r="J1" s="12"/>
    </row>
    <row r="2" spans="1:21" ht="22.5" x14ac:dyDescent="0.2">
      <c r="A2" s="14" t="s">
        <v>1181</v>
      </c>
      <c r="B2" s="17" t="s">
        <v>1181</v>
      </c>
      <c r="C2" s="18" t="s">
        <v>4729</v>
      </c>
      <c r="D2" s="17" t="s">
        <v>1181</v>
      </c>
      <c r="E2" s="20" t="s">
        <v>4729</v>
      </c>
      <c r="F2" s="20" t="s">
        <v>5480</v>
      </c>
      <c r="G2" s="21" t="s">
        <v>1181</v>
      </c>
      <c r="H2" s="22" t="s">
        <v>4729</v>
      </c>
      <c r="I2" s="22" t="s">
        <v>5480</v>
      </c>
      <c r="J2" s="23" t="s">
        <v>17010</v>
      </c>
      <c r="L2" s="4" t="s">
        <v>15258</v>
      </c>
      <c r="N2" s="4" t="s">
        <v>15296</v>
      </c>
      <c r="P2" s="4" t="s">
        <v>18111</v>
      </c>
      <c r="Q2" s="25" t="s">
        <v>5088</v>
      </c>
      <c r="S2" s="4" t="s">
        <v>12274</v>
      </c>
      <c r="U2" s="4" t="s">
        <v>12986</v>
      </c>
    </row>
    <row r="3" spans="1:21" x14ac:dyDescent="0.2">
      <c r="A3" s="5" t="s">
        <v>1710</v>
      </c>
      <c r="B3" s="5" t="s">
        <v>1710</v>
      </c>
      <c r="C3" s="5" t="s">
        <v>8810</v>
      </c>
      <c r="D3" s="5" t="s">
        <v>1710</v>
      </c>
      <c r="E3" s="5" t="s">
        <v>8810</v>
      </c>
      <c r="F3" s="5" t="s">
        <v>3720</v>
      </c>
      <c r="G3" s="6" t="s">
        <v>3191</v>
      </c>
      <c r="H3" s="6" t="s">
        <v>7354</v>
      </c>
      <c r="I3" s="6" t="s">
        <v>13940</v>
      </c>
      <c r="J3" s="6" t="s">
        <v>13940</v>
      </c>
      <c r="L3" s="7" t="s">
        <v>1876</v>
      </c>
      <c r="N3" s="5" t="s">
        <v>8857</v>
      </c>
      <c r="P3" s="5" t="s">
        <v>5438</v>
      </c>
      <c r="Q3" s="5" t="s">
        <v>16989</v>
      </c>
      <c r="S3" s="11" t="s">
        <v>17798</v>
      </c>
      <c r="U3" s="5" t="s">
        <v>12552</v>
      </c>
    </row>
    <row r="4" spans="1:21" x14ac:dyDescent="0.2">
      <c r="A4" s="5" t="s">
        <v>8096</v>
      </c>
      <c r="B4" s="5" t="s">
        <v>1710</v>
      </c>
      <c r="C4" s="5" t="s">
        <v>12633</v>
      </c>
      <c r="D4" s="5" t="s">
        <v>1710</v>
      </c>
      <c r="E4" s="5" t="s">
        <v>8810</v>
      </c>
      <c r="F4" s="5" t="s">
        <v>4316</v>
      </c>
      <c r="G4" s="6" t="s">
        <v>3191</v>
      </c>
      <c r="H4" s="6" t="s">
        <v>7354</v>
      </c>
      <c r="I4" s="6" t="s">
        <v>13940</v>
      </c>
      <c r="J4" s="6" t="s">
        <v>841</v>
      </c>
      <c r="L4" s="7" t="s">
        <v>17483</v>
      </c>
      <c r="N4" s="5" t="s">
        <v>6035</v>
      </c>
      <c r="P4" s="5" t="s">
        <v>4870</v>
      </c>
      <c r="Q4" s="5" t="s">
        <v>10306</v>
      </c>
      <c r="S4" s="11" t="s">
        <v>6801</v>
      </c>
    </row>
    <row r="5" spans="1:21" x14ac:dyDescent="0.2">
      <c r="A5" s="5" t="s">
        <v>3191</v>
      </c>
      <c r="B5" s="5" t="s">
        <v>1710</v>
      </c>
      <c r="C5" s="5" t="s">
        <v>17757</v>
      </c>
      <c r="D5" s="5" t="s">
        <v>1710</v>
      </c>
      <c r="E5" s="5" t="s">
        <v>8810</v>
      </c>
      <c r="F5" s="5" t="s">
        <v>2916</v>
      </c>
      <c r="G5" s="6" t="s">
        <v>3191</v>
      </c>
      <c r="H5" s="6" t="s">
        <v>7354</v>
      </c>
      <c r="I5" s="6" t="s">
        <v>13940</v>
      </c>
      <c r="J5" s="6" t="s">
        <v>2583</v>
      </c>
      <c r="L5" s="7" t="s">
        <v>10173</v>
      </c>
      <c r="N5" s="5" t="s">
        <v>17854</v>
      </c>
      <c r="P5" s="5" t="s">
        <v>16749</v>
      </c>
      <c r="Q5" s="5" t="s">
        <v>14630</v>
      </c>
      <c r="S5" s="11" t="s">
        <v>15699</v>
      </c>
    </row>
    <row r="6" spans="1:21" x14ac:dyDescent="0.2">
      <c r="A6" s="5" t="s">
        <v>1493</v>
      </c>
      <c r="B6" s="5" t="s">
        <v>8096</v>
      </c>
      <c r="C6" s="5" t="s">
        <v>18173</v>
      </c>
      <c r="D6" s="5" t="s">
        <v>1710</v>
      </c>
      <c r="E6" s="5" t="s">
        <v>8810</v>
      </c>
      <c r="F6" s="5" t="s">
        <v>1676</v>
      </c>
      <c r="G6" s="6" t="s">
        <v>3191</v>
      </c>
      <c r="H6" s="6" t="s">
        <v>7354</v>
      </c>
      <c r="I6" s="6" t="s">
        <v>2570</v>
      </c>
      <c r="J6" s="6" t="s">
        <v>2570</v>
      </c>
      <c r="L6" s="5" t="s">
        <v>5891</v>
      </c>
      <c r="P6" s="5" t="s">
        <v>11828</v>
      </c>
      <c r="Q6" s="5" t="s">
        <v>10376</v>
      </c>
      <c r="S6" s="11" t="s">
        <v>6152</v>
      </c>
    </row>
    <row r="7" spans="1:21" x14ac:dyDescent="0.2">
      <c r="A7" s="5" t="s">
        <v>18355</v>
      </c>
      <c r="B7" s="5" t="s">
        <v>8096</v>
      </c>
      <c r="C7" s="5" t="s">
        <v>2601</v>
      </c>
      <c r="D7" s="5" t="s">
        <v>1710</v>
      </c>
      <c r="E7" s="5" t="s">
        <v>8810</v>
      </c>
      <c r="F7" s="5" t="s">
        <v>9131</v>
      </c>
      <c r="G7" s="6" t="s">
        <v>3191</v>
      </c>
      <c r="H7" s="6" t="s">
        <v>7354</v>
      </c>
      <c r="I7" s="6" t="s">
        <v>6361</v>
      </c>
      <c r="J7" s="6" t="s">
        <v>6361</v>
      </c>
      <c r="L7" s="5" t="s">
        <v>7244</v>
      </c>
      <c r="P7" s="5" t="s">
        <v>8120</v>
      </c>
      <c r="Q7" s="5" t="s">
        <v>435</v>
      </c>
      <c r="S7" s="11" t="s">
        <v>9451</v>
      </c>
    </row>
    <row r="8" spans="1:21" x14ac:dyDescent="0.2">
      <c r="A8" s="5" t="s">
        <v>5960</v>
      </c>
      <c r="B8" s="5" t="s">
        <v>8096</v>
      </c>
      <c r="C8" s="5" t="s">
        <v>5890</v>
      </c>
      <c r="D8" s="5" t="s">
        <v>1710</v>
      </c>
      <c r="E8" s="5" t="s">
        <v>8810</v>
      </c>
      <c r="F8" s="5" t="s">
        <v>13557</v>
      </c>
      <c r="G8" s="6" t="s">
        <v>3191</v>
      </c>
      <c r="H8" s="6" t="s">
        <v>7354</v>
      </c>
      <c r="I8" s="6" t="s">
        <v>6361</v>
      </c>
      <c r="J8" s="6" t="s">
        <v>4039</v>
      </c>
      <c r="L8" s="5" t="s">
        <v>4321</v>
      </c>
      <c r="P8" s="5" t="s">
        <v>9957</v>
      </c>
      <c r="Q8" s="5" t="s">
        <v>9613</v>
      </c>
      <c r="S8" s="11"/>
    </row>
    <row r="9" spans="1:21" x14ac:dyDescent="0.2">
      <c r="A9" s="5" t="s">
        <v>12509</v>
      </c>
      <c r="B9" s="5" t="s">
        <v>3191</v>
      </c>
      <c r="C9" s="5" t="s">
        <v>7354</v>
      </c>
      <c r="D9" s="5" t="s">
        <v>1710</v>
      </c>
      <c r="E9" s="5" t="s">
        <v>8810</v>
      </c>
      <c r="F9" s="5" t="s">
        <v>14113</v>
      </c>
      <c r="G9" s="6" t="s">
        <v>3191</v>
      </c>
      <c r="H9" s="6" t="s">
        <v>7354</v>
      </c>
      <c r="I9" s="6" t="s">
        <v>6880</v>
      </c>
      <c r="J9" s="6" t="s">
        <v>6880</v>
      </c>
      <c r="L9" s="7" t="s">
        <v>7201</v>
      </c>
      <c r="P9" s="5" t="s">
        <v>17162</v>
      </c>
      <c r="Q9" s="5" t="s">
        <v>2024</v>
      </c>
      <c r="S9" s="9"/>
    </row>
    <row r="10" spans="1:21" x14ac:dyDescent="0.2">
      <c r="A10" s="5" t="s">
        <v>17539</v>
      </c>
      <c r="B10" s="5" t="s">
        <v>3191</v>
      </c>
      <c r="C10" s="5" t="s">
        <v>10739</v>
      </c>
      <c r="D10" s="5" t="s">
        <v>1710</v>
      </c>
      <c r="E10" s="5" t="s">
        <v>8810</v>
      </c>
      <c r="F10" s="5" t="s">
        <v>9060</v>
      </c>
      <c r="G10" s="6" t="s">
        <v>3191</v>
      </c>
      <c r="H10" s="6" t="s">
        <v>7354</v>
      </c>
      <c r="I10" s="6" t="s">
        <v>4811</v>
      </c>
      <c r="J10" s="6" t="s">
        <v>4811</v>
      </c>
      <c r="L10" s="5" t="s">
        <v>7250</v>
      </c>
      <c r="P10" s="5" t="s">
        <v>6586</v>
      </c>
      <c r="Q10" s="5" t="s">
        <v>1328</v>
      </c>
    </row>
    <row r="11" spans="1:21" ht="22.5" x14ac:dyDescent="0.2">
      <c r="A11" s="5" t="s">
        <v>16543</v>
      </c>
      <c r="B11" s="5" t="s">
        <v>3191</v>
      </c>
      <c r="C11" s="5" t="s">
        <v>2815</v>
      </c>
      <c r="D11" s="5" t="s">
        <v>1710</v>
      </c>
      <c r="E11" s="5" t="s">
        <v>8810</v>
      </c>
      <c r="F11" s="5" t="s">
        <v>15235</v>
      </c>
      <c r="G11" s="6" t="s">
        <v>3191</v>
      </c>
      <c r="H11" s="6" t="s">
        <v>7354</v>
      </c>
      <c r="I11" s="6" t="s">
        <v>3663</v>
      </c>
      <c r="J11" s="6" t="s">
        <v>13872</v>
      </c>
      <c r="L11" s="5" t="s">
        <v>11343</v>
      </c>
      <c r="P11" s="5" t="s">
        <v>5509</v>
      </c>
      <c r="Q11" s="5" t="s">
        <v>9562</v>
      </c>
    </row>
    <row r="12" spans="1:21" ht="22.5" x14ac:dyDescent="0.2">
      <c r="A12" s="5" t="s">
        <v>3082</v>
      </c>
      <c r="B12" s="5" t="s">
        <v>3191</v>
      </c>
      <c r="C12" s="5" t="s">
        <v>5432</v>
      </c>
      <c r="D12" s="5" t="s">
        <v>1710</v>
      </c>
      <c r="E12" s="5" t="s">
        <v>12633</v>
      </c>
      <c r="F12" s="5" t="s">
        <v>17503</v>
      </c>
      <c r="G12" s="6" t="s">
        <v>3191</v>
      </c>
      <c r="H12" s="6" t="s">
        <v>7354</v>
      </c>
      <c r="I12" s="6" t="s">
        <v>3663</v>
      </c>
      <c r="J12" s="6" t="s">
        <v>17128</v>
      </c>
      <c r="L12" s="5" t="s">
        <v>15038</v>
      </c>
      <c r="P12" s="5" t="s">
        <v>3813</v>
      </c>
      <c r="Q12" s="5" t="s">
        <v>14297</v>
      </c>
      <c r="S12" s="24"/>
    </row>
    <row r="13" spans="1:21" ht="22.5" x14ac:dyDescent="0.2">
      <c r="B13" s="5" t="s">
        <v>1493</v>
      </c>
      <c r="C13" s="5" t="s">
        <v>11528</v>
      </c>
      <c r="D13" s="5" t="s">
        <v>1710</v>
      </c>
      <c r="E13" s="5" t="s">
        <v>12633</v>
      </c>
      <c r="F13" s="5" t="s">
        <v>18403</v>
      </c>
      <c r="G13" s="6" t="s">
        <v>3191</v>
      </c>
      <c r="H13" s="6" t="s">
        <v>7354</v>
      </c>
      <c r="I13" s="6" t="s">
        <v>3663</v>
      </c>
      <c r="J13" s="6" t="s">
        <v>16865</v>
      </c>
      <c r="L13" s="7" t="s">
        <v>2520</v>
      </c>
      <c r="P13" s="5" t="s">
        <v>3808</v>
      </c>
      <c r="Q13" s="5" t="s">
        <v>4694</v>
      </c>
      <c r="S13" s="24"/>
    </row>
    <row r="14" spans="1:21" ht="22.5" x14ac:dyDescent="0.2">
      <c r="B14" s="5" t="s">
        <v>1493</v>
      </c>
      <c r="C14" s="5" t="s">
        <v>10530</v>
      </c>
      <c r="D14" s="5" t="s">
        <v>1710</v>
      </c>
      <c r="E14" s="5" t="s">
        <v>12633</v>
      </c>
      <c r="F14" s="5" t="s">
        <v>549</v>
      </c>
      <c r="G14" s="6" t="s">
        <v>3191</v>
      </c>
      <c r="H14" s="6" t="s">
        <v>7354</v>
      </c>
      <c r="I14" s="6" t="s">
        <v>3663</v>
      </c>
      <c r="J14" s="6" t="s">
        <v>16956</v>
      </c>
      <c r="L14" s="7" t="s">
        <v>17901</v>
      </c>
      <c r="P14" s="5" t="s">
        <v>15635</v>
      </c>
      <c r="Q14" s="5" t="s">
        <v>5294</v>
      </c>
    </row>
    <row r="15" spans="1:21" ht="22.5" x14ac:dyDescent="0.2">
      <c r="B15" s="5" t="s">
        <v>1493</v>
      </c>
      <c r="C15" s="5" t="s">
        <v>13976</v>
      </c>
      <c r="D15" s="5" t="s">
        <v>1710</v>
      </c>
      <c r="E15" s="5" t="s">
        <v>12633</v>
      </c>
      <c r="F15" s="5" t="s">
        <v>18116</v>
      </c>
      <c r="G15" s="6" t="s">
        <v>3191</v>
      </c>
      <c r="H15" s="6" t="s">
        <v>7354</v>
      </c>
      <c r="I15" s="6" t="s">
        <v>3663</v>
      </c>
      <c r="J15" s="6" t="s">
        <v>3663</v>
      </c>
      <c r="L15" s="7" t="s">
        <v>9401</v>
      </c>
      <c r="P15" s="5" t="s">
        <v>9903</v>
      </c>
      <c r="Q15" s="5" t="s">
        <v>7440</v>
      </c>
    </row>
    <row r="16" spans="1:21" x14ac:dyDescent="0.2">
      <c r="B16" s="5" t="s">
        <v>1493</v>
      </c>
      <c r="C16" s="5" t="s">
        <v>12136</v>
      </c>
      <c r="D16" s="5" t="s">
        <v>1710</v>
      </c>
      <c r="E16" s="5" t="s">
        <v>12633</v>
      </c>
      <c r="F16" s="5" t="s">
        <v>1018</v>
      </c>
      <c r="G16" s="6" t="s">
        <v>3191</v>
      </c>
      <c r="H16" s="6" t="s">
        <v>7354</v>
      </c>
      <c r="I16" s="6" t="s">
        <v>1383</v>
      </c>
      <c r="J16" s="6" t="s">
        <v>12912</v>
      </c>
      <c r="L16" s="7" t="s">
        <v>13091</v>
      </c>
      <c r="P16" s="5" t="s">
        <v>4866</v>
      </c>
      <c r="Q16" s="5" t="s">
        <v>13534</v>
      </c>
    </row>
    <row r="17" spans="2:17" x14ac:dyDescent="0.2">
      <c r="B17" s="5" t="s">
        <v>18355</v>
      </c>
      <c r="C17" s="5" t="s">
        <v>15161</v>
      </c>
      <c r="D17" s="5" t="s">
        <v>1710</v>
      </c>
      <c r="E17" s="5" t="s">
        <v>12633</v>
      </c>
      <c r="F17" s="5" t="s">
        <v>4049</v>
      </c>
      <c r="G17" s="6" t="s">
        <v>3191</v>
      </c>
      <c r="H17" s="6" t="s">
        <v>7354</v>
      </c>
      <c r="I17" s="6" t="s">
        <v>1383</v>
      </c>
      <c r="J17" s="6" t="s">
        <v>16587</v>
      </c>
      <c r="L17" s="7" t="s">
        <v>156</v>
      </c>
      <c r="P17" s="5" t="s">
        <v>16616</v>
      </c>
      <c r="Q17" s="5" t="s">
        <v>6423</v>
      </c>
    </row>
    <row r="18" spans="2:17" x14ac:dyDescent="0.2">
      <c r="B18" s="5" t="s">
        <v>18355</v>
      </c>
      <c r="C18" s="5" t="s">
        <v>5156</v>
      </c>
      <c r="D18" s="5" t="s">
        <v>1710</v>
      </c>
      <c r="E18" s="5" t="s">
        <v>12633</v>
      </c>
      <c r="F18" s="5" t="s">
        <v>2294</v>
      </c>
      <c r="G18" s="6" t="s">
        <v>3191</v>
      </c>
      <c r="H18" s="6" t="s">
        <v>7354</v>
      </c>
      <c r="I18" s="6" t="s">
        <v>1383</v>
      </c>
      <c r="J18" s="6" t="s">
        <v>3582</v>
      </c>
      <c r="P18" s="5" t="s">
        <v>1649</v>
      </c>
      <c r="Q18" s="5" t="s">
        <v>15637</v>
      </c>
    </row>
    <row r="19" spans="2:17" x14ac:dyDescent="0.2">
      <c r="B19" s="5" t="s">
        <v>18355</v>
      </c>
      <c r="C19" s="5" t="s">
        <v>2171</v>
      </c>
      <c r="D19" s="5" t="s">
        <v>1710</v>
      </c>
      <c r="E19" s="5" t="s">
        <v>12633</v>
      </c>
      <c r="F19" s="5" t="s">
        <v>7248</v>
      </c>
      <c r="G19" s="6" t="s">
        <v>3191</v>
      </c>
      <c r="H19" s="6" t="s">
        <v>7354</v>
      </c>
      <c r="I19" s="6" t="s">
        <v>1383</v>
      </c>
      <c r="J19" s="6" t="s">
        <v>7230</v>
      </c>
      <c r="P19" s="5" t="s">
        <v>3809</v>
      </c>
      <c r="Q19" s="5" t="s">
        <v>17479</v>
      </c>
    </row>
    <row r="20" spans="2:17" x14ac:dyDescent="0.2">
      <c r="B20" s="5" t="s">
        <v>18355</v>
      </c>
      <c r="C20" s="5" t="s">
        <v>6676</v>
      </c>
      <c r="D20" s="5" t="s">
        <v>1710</v>
      </c>
      <c r="E20" s="5" t="s">
        <v>12633</v>
      </c>
      <c r="F20" s="5" t="s">
        <v>1624</v>
      </c>
      <c r="G20" s="6" t="s">
        <v>3191</v>
      </c>
      <c r="H20" s="6" t="s">
        <v>7354</v>
      </c>
      <c r="I20" s="6" t="s">
        <v>1383</v>
      </c>
      <c r="J20" s="6" t="s">
        <v>1383</v>
      </c>
      <c r="P20" s="5" t="s">
        <v>12958</v>
      </c>
      <c r="Q20" s="5" t="s">
        <v>18143</v>
      </c>
    </row>
    <row r="21" spans="2:17" ht="22.5" x14ac:dyDescent="0.2">
      <c r="B21" s="5" t="s">
        <v>5960</v>
      </c>
      <c r="C21" s="5" t="s">
        <v>2700</v>
      </c>
      <c r="D21" s="5" t="s">
        <v>1710</v>
      </c>
      <c r="E21" s="5" t="s">
        <v>17757</v>
      </c>
      <c r="F21" s="5" t="s">
        <v>4882</v>
      </c>
      <c r="G21" s="6" t="s">
        <v>3191</v>
      </c>
      <c r="H21" s="6" t="s">
        <v>10739</v>
      </c>
      <c r="I21" s="6" t="s">
        <v>11261</v>
      </c>
      <c r="J21" s="6" t="s">
        <v>5377</v>
      </c>
      <c r="P21" s="5" t="s">
        <v>305</v>
      </c>
      <c r="Q21" s="5" t="s">
        <v>13266</v>
      </c>
    </row>
    <row r="22" spans="2:17" ht="22.5" x14ac:dyDescent="0.2">
      <c r="B22" s="5" t="s">
        <v>5960</v>
      </c>
      <c r="C22" s="5" t="s">
        <v>5616</v>
      </c>
      <c r="D22" s="5" t="s">
        <v>1710</v>
      </c>
      <c r="E22" s="5" t="s">
        <v>17757</v>
      </c>
      <c r="F22" s="5" t="s">
        <v>46</v>
      </c>
      <c r="G22" s="6" t="s">
        <v>3191</v>
      </c>
      <c r="H22" s="6" t="s">
        <v>10739</v>
      </c>
      <c r="I22" s="6" t="s">
        <v>11261</v>
      </c>
      <c r="J22" s="6" t="s">
        <v>11261</v>
      </c>
      <c r="P22" s="5" t="s">
        <v>4444</v>
      </c>
      <c r="Q22" s="5" t="s">
        <v>17559</v>
      </c>
    </row>
    <row r="23" spans="2:17" ht="22.5" x14ac:dyDescent="0.2">
      <c r="B23" s="5" t="s">
        <v>5960</v>
      </c>
      <c r="C23" s="5" t="s">
        <v>18822</v>
      </c>
      <c r="D23" s="5" t="s">
        <v>1710</v>
      </c>
      <c r="E23" s="5" t="s">
        <v>17757</v>
      </c>
      <c r="F23" s="5" t="s">
        <v>13271</v>
      </c>
      <c r="G23" s="6" t="s">
        <v>3191</v>
      </c>
      <c r="H23" s="6" t="s">
        <v>10739</v>
      </c>
      <c r="I23" s="6" t="s">
        <v>5246</v>
      </c>
      <c r="J23" s="6" t="s">
        <v>16932</v>
      </c>
      <c r="P23" s="5" t="s">
        <v>1174</v>
      </c>
      <c r="Q23" s="5" t="s">
        <v>10023</v>
      </c>
    </row>
    <row r="24" spans="2:17" ht="22.5" x14ac:dyDescent="0.2">
      <c r="B24" s="5" t="s">
        <v>5960</v>
      </c>
      <c r="C24" s="5" t="s">
        <v>12707</v>
      </c>
      <c r="D24" s="5" t="s">
        <v>1710</v>
      </c>
      <c r="E24" s="5" t="s">
        <v>17757</v>
      </c>
      <c r="F24" s="5" t="s">
        <v>3366</v>
      </c>
      <c r="G24" s="6" t="s">
        <v>3191</v>
      </c>
      <c r="H24" s="6" t="s">
        <v>10739</v>
      </c>
      <c r="I24" s="6" t="s">
        <v>5246</v>
      </c>
      <c r="J24" s="6" t="s">
        <v>5246</v>
      </c>
      <c r="P24" s="5" t="s">
        <v>7456</v>
      </c>
      <c r="Q24" s="5" t="s">
        <v>6825</v>
      </c>
    </row>
    <row r="25" spans="2:17" ht="22.5" x14ac:dyDescent="0.2">
      <c r="B25" s="5" t="s">
        <v>12509</v>
      </c>
      <c r="C25" s="5" t="s">
        <v>3431</v>
      </c>
      <c r="D25" s="5" t="s">
        <v>8096</v>
      </c>
      <c r="E25" s="5" t="s">
        <v>18173</v>
      </c>
      <c r="F25" s="5" t="s">
        <v>1154</v>
      </c>
      <c r="G25" s="6" t="s">
        <v>3191</v>
      </c>
      <c r="H25" s="6" t="s">
        <v>10739</v>
      </c>
      <c r="I25" s="6" t="s">
        <v>15243</v>
      </c>
      <c r="J25" s="6" t="s">
        <v>15243</v>
      </c>
      <c r="P25" s="5" t="s">
        <v>4869</v>
      </c>
      <c r="Q25" s="5" t="s">
        <v>15649</v>
      </c>
    </row>
    <row r="26" spans="2:17" ht="22.5" x14ac:dyDescent="0.2">
      <c r="B26" s="5" t="s">
        <v>12509</v>
      </c>
      <c r="C26" s="5" t="s">
        <v>2461</v>
      </c>
      <c r="D26" s="5" t="s">
        <v>8096</v>
      </c>
      <c r="E26" s="5" t="s">
        <v>18173</v>
      </c>
      <c r="F26" s="5" t="s">
        <v>18783</v>
      </c>
      <c r="G26" s="6" t="s">
        <v>3191</v>
      </c>
      <c r="H26" s="6" t="s">
        <v>2815</v>
      </c>
      <c r="I26" s="6" t="s">
        <v>10851</v>
      </c>
      <c r="J26" s="6" t="s">
        <v>1028</v>
      </c>
      <c r="P26" s="5" t="s">
        <v>5735</v>
      </c>
      <c r="Q26" s="5" t="s">
        <v>1617</v>
      </c>
    </row>
    <row r="27" spans="2:17" ht="22.5" x14ac:dyDescent="0.2">
      <c r="B27" s="5" t="s">
        <v>17539</v>
      </c>
      <c r="C27" s="5" t="s">
        <v>7760</v>
      </c>
      <c r="D27" s="5" t="s">
        <v>8096</v>
      </c>
      <c r="E27" s="5" t="s">
        <v>18173</v>
      </c>
      <c r="F27" s="5" t="s">
        <v>5976</v>
      </c>
      <c r="G27" s="6" t="s">
        <v>3191</v>
      </c>
      <c r="H27" s="6" t="s">
        <v>2815</v>
      </c>
      <c r="I27" s="6" t="s">
        <v>10851</v>
      </c>
      <c r="J27" s="6" t="s">
        <v>10851</v>
      </c>
      <c r="P27" s="5" t="s">
        <v>9217</v>
      </c>
      <c r="Q27" s="5" t="s">
        <v>5079</v>
      </c>
    </row>
    <row r="28" spans="2:17" ht="22.5" x14ac:dyDescent="0.2">
      <c r="B28" s="5" t="s">
        <v>17539</v>
      </c>
      <c r="C28" s="5" t="s">
        <v>628</v>
      </c>
      <c r="D28" s="5" t="s">
        <v>8096</v>
      </c>
      <c r="E28" s="5" t="s">
        <v>18173</v>
      </c>
      <c r="F28" s="5" t="s">
        <v>18434</v>
      </c>
      <c r="G28" s="6" t="s">
        <v>3191</v>
      </c>
      <c r="H28" s="6" t="s">
        <v>2815</v>
      </c>
      <c r="I28" s="6" t="s">
        <v>10851</v>
      </c>
      <c r="J28" s="6" t="s">
        <v>5955</v>
      </c>
      <c r="P28" s="5" t="s">
        <v>12999</v>
      </c>
      <c r="Q28" s="5" t="s">
        <v>6743</v>
      </c>
    </row>
    <row r="29" spans="2:17" ht="22.5" x14ac:dyDescent="0.2">
      <c r="B29" s="5" t="s">
        <v>17539</v>
      </c>
      <c r="C29" s="5" t="s">
        <v>10726</v>
      </c>
      <c r="D29" s="5" t="s">
        <v>8096</v>
      </c>
      <c r="E29" s="5" t="s">
        <v>2601</v>
      </c>
      <c r="F29" s="5" t="s">
        <v>12132</v>
      </c>
      <c r="G29" s="6" t="s">
        <v>3191</v>
      </c>
      <c r="H29" s="6" t="s">
        <v>2815</v>
      </c>
      <c r="I29" s="6" t="s">
        <v>3124</v>
      </c>
      <c r="J29" s="6" t="s">
        <v>3124</v>
      </c>
      <c r="P29" s="5" t="s">
        <v>5199</v>
      </c>
      <c r="Q29" s="5" t="s">
        <v>4736</v>
      </c>
    </row>
    <row r="30" spans="2:17" ht="22.5" x14ac:dyDescent="0.2">
      <c r="B30" s="5" t="s">
        <v>16543</v>
      </c>
      <c r="C30" s="5" t="s">
        <v>9646</v>
      </c>
      <c r="D30" s="5" t="s">
        <v>8096</v>
      </c>
      <c r="E30" s="5" t="s">
        <v>2601</v>
      </c>
      <c r="F30" s="5" t="s">
        <v>5830</v>
      </c>
      <c r="G30" s="6" t="s">
        <v>3191</v>
      </c>
      <c r="H30" s="6" t="s">
        <v>2815</v>
      </c>
      <c r="I30" s="6" t="s">
        <v>3124</v>
      </c>
      <c r="J30" s="6" t="s">
        <v>15386</v>
      </c>
      <c r="P30" s="5" t="s">
        <v>11829</v>
      </c>
      <c r="Q30" s="5" t="s">
        <v>14112</v>
      </c>
    </row>
    <row r="31" spans="2:17" ht="22.5" x14ac:dyDescent="0.2">
      <c r="B31" s="5" t="s">
        <v>16543</v>
      </c>
      <c r="C31" s="5" t="s">
        <v>16565</v>
      </c>
      <c r="D31" s="5" t="s">
        <v>8096</v>
      </c>
      <c r="E31" s="5" t="s">
        <v>2601</v>
      </c>
      <c r="F31" s="5" t="s">
        <v>10377</v>
      </c>
      <c r="G31" s="6" t="s">
        <v>3191</v>
      </c>
      <c r="H31" s="6" t="s">
        <v>2815</v>
      </c>
      <c r="I31" s="6" t="s">
        <v>10953</v>
      </c>
      <c r="J31" s="6" t="s">
        <v>3385</v>
      </c>
      <c r="P31" s="5" t="s">
        <v>4983</v>
      </c>
      <c r="Q31" s="5" t="s">
        <v>3845</v>
      </c>
    </row>
    <row r="32" spans="2:17" ht="22.5" x14ac:dyDescent="0.2">
      <c r="B32" s="5" t="s">
        <v>16543</v>
      </c>
      <c r="C32" s="5" t="s">
        <v>8707</v>
      </c>
      <c r="D32" s="5" t="s">
        <v>8096</v>
      </c>
      <c r="E32" s="5" t="s">
        <v>5890</v>
      </c>
      <c r="F32" s="5" t="s">
        <v>1829</v>
      </c>
      <c r="G32" s="6" t="s">
        <v>3191</v>
      </c>
      <c r="H32" s="6" t="s">
        <v>2815</v>
      </c>
      <c r="I32" s="6" t="s">
        <v>10953</v>
      </c>
      <c r="J32" s="6" t="s">
        <v>4447</v>
      </c>
      <c r="P32" s="5" t="s">
        <v>4984</v>
      </c>
      <c r="Q32" s="5" t="s">
        <v>12284</v>
      </c>
    </row>
    <row r="33" spans="2:17" ht="22.5" x14ac:dyDescent="0.2">
      <c r="B33" s="5" t="s">
        <v>3082</v>
      </c>
      <c r="C33" s="5" t="s">
        <v>11114</v>
      </c>
      <c r="D33" s="5" t="s">
        <v>8096</v>
      </c>
      <c r="E33" s="5" t="s">
        <v>5890</v>
      </c>
      <c r="F33" s="5" t="s">
        <v>39</v>
      </c>
      <c r="G33" s="6" t="s">
        <v>3191</v>
      </c>
      <c r="H33" s="6" t="s">
        <v>2815</v>
      </c>
      <c r="I33" s="6" t="s">
        <v>10953</v>
      </c>
      <c r="J33" s="6" t="s">
        <v>10953</v>
      </c>
      <c r="P33" s="5" t="s">
        <v>12943</v>
      </c>
      <c r="Q33" s="5" t="s">
        <v>7581</v>
      </c>
    </row>
    <row r="34" spans="2:17" ht="22.5" x14ac:dyDescent="0.2">
      <c r="B34" s="5" t="s">
        <v>3082</v>
      </c>
      <c r="C34" s="5" t="s">
        <v>14451</v>
      </c>
      <c r="D34" s="5" t="s">
        <v>8096</v>
      </c>
      <c r="E34" s="5" t="s">
        <v>5890</v>
      </c>
      <c r="F34" s="5" t="s">
        <v>9711</v>
      </c>
      <c r="G34" s="6" t="s">
        <v>3191</v>
      </c>
      <c r="H34" s="6" t="s">
        <v>2815</v>
      </c>
      <c r="I34" s="6" t="s">
        <v>10953</v>
      </c>
      <c r="J34" s="6" t="s">
        <v>14034</v>
      </c>
      <c r="P34" s="5" t="s">
        <v>10945</v>
      </c>
      <c r="Q34" s="5" t="s">
        <v>7581</v>
      </c>
    </row>
    <row r="35" spans="2:17" ht="22.5" x14ac:dyDescent="0.2">
      <c r="D35" s="5" t="s">
        <v>8096</v>
      </c>
      <c r="E35" s="5" t="s">
        <v>5890</v>
      </c>
      <c r="F35" s="5" t="s">
        <v>13954</v>
      </c>
      <c r="G35" s="6" t="s">
        <v>3191</v>
      </c>
      <c r="H35" s="6" t="s">
        <v>2815</v>
      </c>
      <c r="I35" s="6" t="s">
        <v>15595</v>
      </c>
      <c r="J35" s="6" t="s">
        <v>15595</v>
      </c>
      <c r="P35" s="5" t="s">
        <v>16765</v>
      </c>
      <c r="Q35" s="5" t="s">
        <v>1706</v>
      </c>
    </row>
    <row r="36" spans="2:17" x14ac:dyDescent="0.2">
      <c r="D36" s="5" t="s">
        <v>3191</v>
      </c>
      <c r="E36" s="5" t="s">
        <v>7354</v>
      </c>
      <c r="F36" s="5" t="s">
        <v>3663</v>
      </c>
      <c r="G36" s="6" t="s">
        <v>3191</v>
      </c>
      <c r="H36" s="6" t="s">
        <v>5432</v>
      </c>
      <c r="I36" s="6" t="s">
        <v>12997</v>
      </c>
      <c r="J36" s="6" t="s">
        <v>12997</v>
      </c>
      <c r="P36" s="5" t="s">
        <v>17627</v>
      </c>
      <c r="Q36" s="5" t="s">
        <v>11118</v>
      </c>
    </row>
    <row r="37" spans="2:17" x14ac:dyDescent="0.2">
      <c r="D37" s="5" t="s">
        <v>3191</v>
      </c>
      <c r="E37" s="5" t="s">
        <v>7354</v>
      </c>
      <c r="F37" s="5" t="s">
        <v>13940</v>
      </c>
      <c r="G37" s="6" t="s">
        <v>3191</v>
      </c>
      <c r="H37" s="6" t="s">
        <v>5432</v>
      </c>
      <c r="I37" s="6" t="s">
        <v>8202</v>
      </c>
      <c r="J37" s="6" t="s">
        <v>8202</v>
      </c>
      <c r="P37" s="5" t="s">
        <v>3803</v>
      </c>
      <c r="Q37" s="5" t="s">
        <v>1781</v>
      </c>
    </row>
    <row r="38" spans="2:17" ht="22.5" x14ac:dyDescent="0.2">
      <c r="D38" s="5" t="s">
        <v>3191</v>
      </c>
      <c r="E38" s="5" t="s">
        <v>7354</v>
      </c>
      <c r="F38" s="5" t="s">
        <v>2570</v>
      </c>
      <c r="G38" s="6" t="s">
        <v>3191</v>
      </c>
      <c r="H38" s="6" t="s">
        <v>5432</v>
      </c>
      <c r="I38" s="6" t="s">
        <v>1528</v>
      </c>
      <c r="J38" s="6" t="s">
        <v>7900</v>
      </c>
      <c r="P38" s="5" t="s">
        <v>13050</v>
      </c>
      <c r="Q38" s="5" t="s">
        <v>8728</v>
      </c>
    </row>
    <row r="39" spans="2:17" ht="22.5" x14ac:dyDescent="0.2">
      <c r="D39" s="5" t="s">
        <v>3191</v>
      </c>
      <c r="E39" s="5" t="s">
        <v>7354</v>
      </c>
      <c r="F39" s="5" t="s">
        <v>6361</v>
      </c>
      <c r="G39" s="6" t="s">
        <v>3191</v>
      </c>
      <c r="H39" s="6" t="s">
        <v>5432</v>
      </c>
      <c r="I39" s="6" t="s">
        <v>1528</v>
      </c>
      <c r="J39" s="6" t="s">
        <v>7716</v>
      </c>
      <c r="P39" s="5" t="s">
        <v>12645</v>
      </c>
      <c r="Q39" s="5" t="s">
        <v>759</v>
      </c>
    </row>
    <row r="40" spans="2:17" ht="22.5" x14ac:dyDescent="0.2">
      <c r="D40" s="5" t="s">
        <v>3191</v>
      </c>
      <c r="E40" s="5" t="s">
        <v>7354</v>
      </c>
      <c r="F40" s="5" t="s">
        <v>4811</v>
      </c>
      <c r="G40" s="6" t="s">
        <v>3191</v>
      </c>
      <c r="H40" s="6" t="s">
        <v>5432</v>
      </c>
      <c r="I40" s="6" t="s">
        <v>1528</v>
      </c>
      <c r="J40" s="6" t="s">
        <v>18213</v>
      </c>
      <c r="P40" s="5" t="s">
        <v>4141</v>
      </c>
      <c r="Q40" s="5" t="s">
        <v>14143</v>
      </c>
    </row>
    <row r="41" spans="2:17" ht="22.5" x14ac:dyDescent="0.2">
      <c r="D41" s="5" t="s">
        <v>3191</v>
      </c>
      <c r="E41" s="5" t="s">
        <v>7354</v>
      </c>
      <c r="F41" s="5" t="s">
        <v>1383</v>
      </c>
      <c r="G41" s="6" t="s">
        <v>3191</v>
      </c>
      <c r="H41" s="6" t="s">
        <v>5432</v>
      </c>
      <c r="I41" s="6" t="s">
        <v>1528</v>
      </c>
      <c r="J41" s="6" t="s">
        <v>1528</v>
      </c>
      <c r="P41" s="5" t="s">
        <v>4293</v>
      </c>
      <c r="Q41" s="5" t="s">
        <v>1450</v>
      </c>
    </row>
    <row r="42" spans="2:17" x14ac:dyDescent="0.2">
      <c r="D42" s="5" t="s">
        <v>3191</v>
      </c>
      <c r="E42" s="5" t="s">
        <v>7354</v>
      </c>
      <c r="F42" s="5" t="s">
        <v>6880</v>
      </c>
      <c r="G42" s="6" t="s">
        <v>1493</v>
      </c>
      <c r="H42" s="6" t="s">
        <v>12136</v>
      </c>
      <c r="I42" s="6" t="s">
        <v>12136</v>
      </c>
      <c r="J42" s="6" t="s">
        <v>8380</v>
      </c>
      <c r="P42" s="5" t="s">
        <v>4284</v>
      </c>
      <c r="Q42" s="5" t="s">
        <v>8631</v>
      </c>
    </row>
    <row r="43" spans="2:17" x14ac:dyDescent="0.2">
      <c r="D43" s="5" t="s">
        <v>3191</v>
      </c>
      <c r="E43" s="5" t="s">
        <v>10739</v>
      </c>
      <c r="F43" s="5" t="s">
        <v>11261</v>
      </c>
      <c r="G43" s="6" t="s">
        <v>1493</v>
      </c>
      <c r="H43" s="6" t="s">
        <v>12136</v>
      </c>
      <c r="I43" s="6" t="s">
        <v>12136</v>
      </c>
      <c r="J43" s="6" t="s">
        <v>12136</v>
      </c>
      <c r="P43" s="5" t="s">
        <v>15809</v>
      </c>
      <c r="Q43" s="5" t="s">
        <v>7962</v>
      </c>
    </row>
    <row r="44" spans="2:17" x14ac:dyDescent="0.2">
      <c r="D44" s="5" t="s">
        <v>3191</v>
      </c>
      <c r="E44" s="5" t="s">
        <v>10739</v>
      </c>
      <c r="F44" s="5" t="s">
        <v>5246</v>
      </c>
      <c r="G44" s="6" t="s">
        <v>1493</v>
      </c>
      <c r="H44" s="6" t="s">
        <v>12136</v>
      </c>
      <c r="I44" s="6" t="s">
        <v>18774</v>
      </c>
      <c r="J44" s="6" t="s">
        <v>18774</v>
      </c>
      <c r="P44" s="9"/>
      <c r="Q44" s="11"/>
    </row>
    <row r="45" spans="2:17" x14ac:dyDescent="0.2">
      <c r="D45" s="5" t="s">
        <v>3191</v>
      </c>
      <c r="E45" s="5" t="s">
        <v>10739</v>
      </c>
      <c r="F45" s="5" t="s">
        <v>15243</v>
      </c>
      <c r="G45" s="6" t="s">
        <v>1493</v>
      </c>
      <c r="H45" s="6" t="s">
        <v>12136</v>
      </c>
      <c r="I45" s="6" t="s">
        <v>18774</v>
      </c>
      <c r="J45" s="6" t="s">
        <v>8978</v>
      </c>
      <c r="P45" s="9"/>
      <c r="Q45" s="11"/>
    </row>
    <row r="46" spans="2:17" ht="22.5" x14ac:dyDescent="0.2">
      <c r="D46" s="5" t="s">
        <v>3191</v>
      </c>
      <c r="E46" s="5" t="s">
        <v>2815</v>
      </c>
      <c r="F46" s="5" t="s">
        <v>10953</v>
      </c>
      <c r="G46" s="6" t="s">
        <v>1493</v>
      </c>
      <c r="H46" s="6" t="s">
        <v>12136</v>
      </c>
      <c r="I46" s="6" t="s">
        <v>10336</v>
      </c>
      <c r="J46" s="6" t="s">
        <v>12036</v>
      </c>
      <c r="P46" s="9"/>
      <c r="Q46" s="11"/>
    </row>
    <row r="47" spans="2:17" ht="22.5" x14ac:dyDescent="0.2">
      <c r="D47" s="5" t="s">
        <v>3191</v>
      </c>
      <c r="E47" s="5" t="s">
        <v>2815</v>
      </c>
      <c r="F47" s="5" t="s">
        <v>10851</v>
      </c>
      <c r="G47" s="6" t="s">
        <v>1493</v>
      </c>
      <c r="H47" s="6" t="s">
        <v>12136</v>
      </c>
      <c r="I47" s="6" t="s">
        <v>10336</v>
      </c>
      <c r="J47" s="6" t="s">
        <v>10336</v>
      </c>
      <c r="P47" s="9"/>
      <c r="Q47" s="11"/>
    </row>
    <row r="48" spans="2:17" ht="22.5" x14ac:dyDescent="0.2">
      <c r="D48" s="5" t="s">
        <v>3191</v>
      </c>
      <c r="E48" s="5" t="s">
        <v>2815</v>
      </c>
      <c r="F48" s="5" t="s">
        <v>3124</v>
      </c>
      <c r="G48" s="6" t="s">
        <v>1493</v>
      </c>
      <c r="H48" s="6" t="s">
        <v>12136</v>
      </c>
      <c r="I48" s="6" t="s">
        <v>10336</v>
      </c>
      <c r="J48" s="6" t="s">
        <v>1607</v>
      </c>
      <c r="P48" s="9"/>
      <c r="Q48" s="11"/>
    </row>
    <row r="49" spans="4:17" x14ac:dyDescent="0.2">
      <c r="D49" s="5" t="s">
        <v>3191</v>
      </c>
      <c r="E49" s="5" t="s">
        <v>2815</v>
      </c>
      <c r="F49" s="5" t="s">
        <v>15595</v>
      </c>
      <c r="G49" s="6" t="s">
        <v>1493</v>
      </c>
      <c r="H49" s="6" t="s">
        <v>12136</v>
      </c>
      <c r="I49" s="6" t="s">
        <v>992</v>
      </c>
      <c r="J49" s="6" t="s">
        <v>992</v>
      </c>
      <c r="P49" s="9"/>
      <c r="Q49" s="11"/>
    </row>
    <row r="50" spans="4:17" x14ac:dyDescent="0.2">
      <c r="D50" s="5" t="s">
        <v>3191</v>
      </c>
      <c r="E50" s="5" t="s">
        <v>5432</v>
      </c>
      <c r="F50" s="5" t="s">
        <v>1528</v>
      </c>
      <c r="G50" s="6" t="s">
        <v>1493</v>
      </c>
      <c r="H50" s="6" t="s">
        <v>12136</v>
      </c>
      <c r="I50" s="6" t="s">
        <v>1518</v>
      </c>
      <c r="J50" s="6" t="s">
        <v>1518</v>
      </c>
      <c r="P50" s="9"/>
      <c r="Q50" s="11"/>
    </row>
    <row r="51" spans="4:17" x14ac:dyDescent="0.2">
      <c r="D51" s="5" t="s">
        <v>3191</v>
      </c>
      <c r="E51" s="5" t="s">
        <v>5432</v>
      </c>
      <c r="F51" s="5" t="s">
        <v>8202</v>
      </c>
      <c r="G51" s="6" t="s">
        <v>1493</v>
      </c>
      <c r="H51" s="6" t="s">
        <v>13976</v>
      </c>
      <c r="I51" s="6" t="s">
        <v>8131</v>
      </c>
      <c r="J51" s="6" t="s">
        <v>8131</v>
      </c>
      <c r="P51" s="9"/>
      <c r="Q51" s="11"/>
    </row>
    <row r="52" spans="4:17" x14ac:dyDescent="0.2">
      <c r="D52" s="5" t="s">
        <v>3191</v>
      </c>
      <c r="E52" s="5" t="s">
        <v>5432</v>
      </c>
      <c r="F52" s="5" t="s">
        <v>12997</v>
      </c>
      <c r="G52" s="6" t="s">
        <v>1493</v>
      </c>
      <c r="H52" s="6" t="s">
        <v>13976</v>
      </c>
      <c r="I52" s="6" t="s">
        <v>8131</v>
      </c>
      <c r="J52" s="6" t="s">
        <v>16891</v>
      </c>
      <c r="P52" s="9"/>
      <c r="Q52" s="11"/>
    </row>
    <row r="53" spans="4:17" x14ac:dyDescent="0.2">
      <c r="D53" s="5" t="s">
        <v>1493</v>
      </c>
      <c r="E53" s="5" t="s">
        <v>11528</v>
      </c>
      <c r="F53" s="5" t="s">
        <v>1269</v>
      </c>
      <c r="G53" s="6" t="s">
        <v>1493</v>
      </c>
      <c r="H53" s="6" t="s">
        <v>13976</v>
      </c>
      <c r="I53" s="6" t="s">
        <v>14522</v>
      </c>
      <c r="J53" s="6" t="s">
        <v>17394</v>
      </c>
      <c r="P53" s="9"/>
      <c r="Q53" s="11"/>
    </row>
    <row r="54" spans="4:17" x14ac:dyDescent="0.2">
      <c r="D54" s="5" t="s">
        <v>1493</v>
      </c>
      <c r="E54" s="5" t="s">
        <v>11528</v>
      </c>
      <c r="F54" s="5" t="s">
        <v>6619</v>
      </c>
      <c r="G54" s="6" t="s">
        <v>1493</v>
      </c>
      <c r="H54" s="6" t="s">
        <v>13976</v>
      </c>
      <c r="I54" s="6" t="s">
        <v>14522</v>
      </c>
      <c r="J54" s="6" t="s">
        <v>14522</v>
      </c>
      <c r="P54" s="9"/>
      <c r="Q54" s="11"/>
    </row>
    <row r="55" spans="4:17" x14ac:dyDescent="0.2">
      <c r="D55" s="5" t="s">
        <v>1493</v>
      </c>
      <c r="E55" s="5" t="s">
        <v>11528</v>
      </c>
      <c r="F55" s="5" t="s">
        <v>6490</v>
      </c>
      <c r="G55" s="6" t="s">
        <v>1493</v>
      </c>
      <c r="H55" s="6" t="s">
        <v>13976</v>
      </c>
      <c r="I55" s="6" t="s">
        <v>14522</v>
      </c>
      <c r="J55" s="6" t="s">
        <v>4023</v>
      </c>
      <c r="P55" s="9"/>
      <c r="Q55" s="11"/>
    </row>
    <row r="56" spans="4:17" x14ac:dyDescent="0.2">
      <c r="D56" s="5" t="s">
        <v>1493</v>
      </c>
      <c r="E56" s="5" t="s">
        <v>10530</v>
      </c>
      <c r="F56" s="5" t="s">
        <v>18318</v>
      </c>
      <c r="G56" s="6" t="s">
        <v>1493</v>
      </c>
      <c r="H56" s="6" t="s">
        <v>13976</v>
      </c>
      <c r="I56" s="6" t="s">
        <v>14522</v>
      </c>
      <c r="J56" s="6" t="s">
        <v>17970</v>
      </c>
      <c r="P56" s="9"/>
      <c r="Q56" s="11"/>
    </row>
    <row r="57" spans="4:17" ht="22.5" x14ac:dyDescent="0.2">
      <c r="D57" s="5" t="s">
        <v>1493</v>
      </c>
      <c r="E57" s="5" t="s">
        <v>10530</v>
      </c>
      <c r="F57" s="5" t="s">
        <v>14983</v>
      </c>
      <c r="G57" s="6" t="s">
        <v>1493</v>
      </c>
      <c r="H57" s="6" t="s">
        <v>13976</v>
      </c>
      <c r="I57" s="6" t="s">
        <v>16866</v>
      </c>
      <c r="J57" s="6" t="s">
        <v>16866</v>
      </c>
      <c r="P57" s="9"/>
      <c r="Q57" s="11"/>
    </row>
    <row r="58" spans="4:17" x14ac:dyDescent="0.2">
      <c r="D58" s="5" t="s">
        <v>1493</v>
      </c>
      <c r="E58" s="5" t="s">
        <v>10530</v>
      </c>
      <c r="F58" s="5" t="s">
        <v>12426</v>
      </c>
      <c r="G58" s="6" t="s">
        <v>1493</v>
      </c>
      <c r="H58" s="6" t="s">
        <v>13976</v>
      </c>
      <c r="I58" s="6" t="s">
        <v>4086</v>
      </c>
      <c r="J58" s="6" t="s">
        <v>4086</v>
      </c>
      <c r="P58" s="9"/>
      <c r="Q58" s="11"/>
    </row>
    <row r="59" spans="4:17" ht="22.5" x14ac:dyDescent="0.2">
      <c r="D59" s="5" t="s">
        <v>1493</v>
      </c>
      <c r="E59" s="5" t="s">
        <v>13976</v>
      </c>
      <c r="F59" s="5" t="s">
        <v>8559</v>
      </c>
      <c r="G59" s="6" t="s">
        <v>1493</v>
      </c>
      <c r="H59" s="6" t="s">
        <v>13976</v>
      </c>
      <c r="I59" s="6" t="s">
        <v>8559</v>
      </c>
      <c r="J59" s="6" t="s">
        <v>8559</v>
      </c>
      <c r="P59" s="9"/>
      <c r="Q59" s="11"/>
    </row>
    <row r="60" spans="4:17" x14ac:dyDescent="0.2">
      <c r="D60" s="5" t="s">
        <v>1493</v>
      </c>
      <c r="E60" s="5" t="s">
        <v>13976</v>
      </c>
      <c r="F60" s="5" t="s">
        <v>8131</v>
      </c>
      <c r="G60" s="6" t="s">
        <v>1493</v>
      </c>
      <c r="H60" s="6" t="s">
        <v>13976</v>
      </c>
      <c r="I60" s="6" t="s">
        <v>18799</v>
      </c>
      <c r="J60" s="6" t="s">
        <v>18799</v>
      </c>
      <c r="P60" s="9"/>
      <c r="Q60" s="11"/>
    </row>
    <row r="61" spans="4:17" ht="22.5" x14ac:dyDescent="0.2">
      <c r="D61" s="5" t="s">
        <v>1493</v>
      </c>
      <c r="E61" s="5" t="s">
        <v>13976</v>
      </c>
      <c r="F61" s="5" t="s">
        <v>14522</v>
      </c>
      <c r="G61" s="6" t="s">
        <v>1493</v>
      </c>
      <c r="H61" s="6" t="s">
        <v>10530</v>
      </c>
      <c r="I61" s="6" t="s">
        <v>12426</v>
      </c>
      <c r="J61" s="6" t="s">
        <v>12426</v>
      </c>
      <c r="P61" s="9"/>
      <c r="Q61" s="11"/>
    </row>
    <row r="62" spans="4:17" ht="22.5" x14ac:dyDescent="0.2">
      <c r="D62" s="5" t="s">
        <v>1493</v>
      </c>
      <c r="E62" s="5" t="s">
        <v>13976</v>
      </c>
      <c r="F62" s="5" t="s">
        <v>16866</v>
      </c>
      <c r="G62" s="6" t="s">
        <v>1493</v>
      </c>
      <c r="H62" s="6" t="s">
        <v>10530</v>
      </c>
      <c r="I62" s="6" t="s">
        <v>18318</v>
      </c>
      <c r="J62" s="6" t="s">
        <v>18318</v>
      </c>
      <c r="P62" s="9"/>
      <c r="Q62" s="11"/>
    </row>
    <row r="63" spans="4:17" ht="22.5" x14ac:dyDescent="0.2">
      <c r="D63" s="5" t="s">
        <v>1493</v>
      </c>
      <c r="E63" s="5" t="s">
        <v>13976</v>
      </c>
      <c r="F63" s="5" t="s">
        <v>4086</v>
      </c>
      <c r="G63" s="6" t="s">
        <v>1493</v>
      </c>
      <c r="H63" s="6" t="s">
        <v>10530</v>
      </c>
      <c r="I63" s="6" t="s">
        <v>14983</v>
      </c>
      <c r="J63" s="6" t="s">
        <v>14983</v>
      </c>
      <c r="P63" s="9"/>
      <c r="Q63" s="11"/>
    </row>
    <row r="64" spans="4:17" x14ac:dyDescent="0.2">
      <c r="D64" s="5" t="s">
        <v>1493</v>
      </c>
      <c r="E64" s="5" t="s">
        <v>13976</v>
      </c>
      <c r="F64" s="5" t="s">
        <v>18799</v>
      </c>
      <c r="G64" s="6" t="s">
        <v>1493</v>
      </c>
      <c r="H64" s="6" t="s">
        <v>11528</v>
      </c>
      <c r="I64" s="6" t="s">
        <v>6619</v>
      </c>
      <c r="J64" s="6" t="s">
        <v>3282</v>
      </c>
      <c r="P64" s="9"/>
      <c r="Q64" s="11"/>
    </row>
    <row r="65" spans="4:17" x14ac:dyDescent="0.2">
      <c r="D65" s="5" t="s">
        <v>1493</v>
      </c>
      <c r="E65" s="5" t="s">
        <v>12136</v>
      </c>
      <c r="F65" s="5" t="s">
        <v>12136</v>
      </c>
      <c r="G65" s="6" t="s">
        <v>1493</v>
      </c>
      <c r="H65" s="6" t="s">
        <v>11528</v>
      </c>
      <c r="I65" s="6" t="s">
        <v>6619</v>
      </c>
      <c r="J65" s="6" t="s">
        <v>6619</v>
      </c>
      <c r="P65" s="9"/>
      <c r="Q65" s="11"/>
    </row>
    <row r="66" spans="4:17" x14ac:dyDescent="0.2">
      <c r="D66" s="5" t="s">
        <v>1493</v>
      </c>
      <c r="E66" s="5" t="s">
        <v>12136</v>
      </c>
      <c r="F66" s="5" t="s">
        <v>10336</v>
      </c>
      <c r="G66" s="6" t="s">
        <v>1493</v>
      </c>
      <c r="H66" s="6" t="s">
        <v>11528</v>
      </c>
      <c r="I66" s="6" t="s">
        <v>6619</v>
      </c>
      <c r="J66" s="6" t="s">
        <v>9907</v>
      </c>
      <c r="P66" s="9"/>
      <c r="Q66" s="11"/>
    </row>
    <row r="67" spans="4:17" x14ac:dyDescent="0.2">
      <c r="D67" s="5" t="s">
        <v>1493</v>
      </c>
      <c r="E67" s="5" t="s">
        <v>12136</v>
      </c>
      <c r="F67" s="5" t="s">
        <v>1518</v>
      </c>
      <c r="G67" s="6" t="s">
        <v>1493</v>
      </c>
      <c r="H67" s="6" t="s">
        <v>11528</v>
      </c>
      <c r="I67" s="6" t="s">
        <v>6619</v>
      </c>
      <c r="J67" s="6" t="s">
        <v>3748</v>
      </c>
      <c r="P67" s="9"/>
      <c r="Q67" s="11"/>
    </row>
    <row r="68" spans="4:17" x14ac:dyDescent="0.2">
      <c r="D68" s="5" t="s">
        <v>1493</v>
      </c>
      <c r="E68" s="5" t="s">
        <v>12136</v>
      </c>
      <c r="F68" s="5" t="s">
        <v>992</v>
      </c>
      <c r="G68" s="6" t="s">
        <v>1493</v>
      </c>
      <c r="H68" s="6" t="s">
        <v>11528</v>
      </c>
      <c r="I68" s="6" t="s">
        <v>6619</v>
      </c>
      <c r="J68" s="6" t="s">
        <v>15208</v>
      </c>
      <c r="P68" s="9"/>
      <c r="Q68" s="11"/>
    </row>
    <row r="69" spans="4:17" x14ac:dyDescent="0.2">
      <c r="D69" s="5" t="s">
        <v>1493</v>
      </c>
      <c r="E69" s="5" t="s">
        <v>12136</v>
      </c>
      <c r="F69" s="5" t="s">
        <v>18774</v>
      </c>
      <c r="G69" s="6" t="s">
        <v>1493</v>
      </c>
      <c r="H69" s="6" t="s">
        <v>11528</v>
      </c>
      <c r="I69" s="6" t="s">
        <v>6490</v>
      </c>
      <c r="J69" s="6" t="s">
        <v>14211</v>
      </c>
      <c r="P69" s="9"/>
      <c r="Q69" s="11"/>
    </row>
    <row r="70" spans="4:17" x14ac:dyDescent="0.2">
      <c r="D70" s="5" t="s">
        <v>18355</v>
      </c>
      <c r="E70" s="5" t="s">
        <v>15161</v>
      </c>
      <c r="F70" s="5" t="s">
        <v>15161</v>
      </c>
      <c r="G70" s="6" t="s">
        <v>1493</v>
      </c>
      <c r="H70" s="6" t="s">
        <v>11528</v>
      </c>
      <c r="I70" s="6" t="s">
        <v>6490</v>
      </c>
      <c r="J70" s="6" t="s">
        <v>14277</v>
      </c>
      <c r="P70" s="9"/>
      <c r="Q70" s="11"/>
    </row>
    <row r="71" spans="4:17" x14ac:dyDescent="0.2">
      <c r="D71" s="5" t="s">
        <v>18355</v>
      </c>
      <c r="E71" s="5" t="s">
        <v>15161</v>
      </c>
      <c r="F71" s="5" t="s">
        <v>7943</v>
      </c>
      <c r="G71" s="6" t="s">
        <v>1493</v>
      </c>
      <c r="H71" s="6" t="s">
        <v>11528</v>
      </c>
      <c r="I71" s="6" t="s">
        <v>6490</v>
      </c>
      <c r="J71" s="6" t="s">
        <v>6069</v>
      </c>
      <c r="P71" s="9"/>
      <c r="Q71" s="11"/>
    </row>
    <row r="72" spans="4:17" x14ac:dyDescent="0.2">
      <c r="D72" s="5" t="s">
        <v>18355</v>
      </c>
      <c r="E72" s="5" t="s">
        <v>15161</v>
      </c>
      <c r="F72" s="5" t="s">
        <v>16186</v>
      </c>
      <c r="G72" s="6" t="s">
        <v>1493</v>
      </c>
      <c r="H72" s="6" t="s">
        <v>11528</v>
      </c>
      <c r="I72" s="6" t="s">
        <v>6490</v>
      </c>
      <c r="J72" s="6" t="s">
        <v>6490</v>
      </c>
      <c r="P72" s="9"/>
      <c r="Q72" s="11"/>
    </row>
    <row r="73" spans="4:17" ht="22.5" x14ac:dyDescent="0.2">
      <c r="D73" s="5" t="s">
        <v>18355</v>
      </c>
      <c r="E73" s="5" t="s">
        <v>15161</v>
      </c>
      <c r="F73" s="5" t="s">
        <v>17637</v>
      </c>
      <c r="G73" s="6" t="s">
        <v>1493</v>
      </c>
      <c r="H73" s="6" t="s">
        <v>11528</v>
      </c>
      <c r="I73" s="6" t="s">
        <v>1269</v>
      </c>
      <c r="J73" s="6" t="s">
        <v>17133</v>
      </c>
      <c r="P73" s="9"/>
      <c r="Q73" s="11"/>
    </row>
    <row r="74" spans="4:17" ht="22.5" x14ac:dyDescent="0.2">
      <c r="D74" s="5" t="s">
        <v>18355</v>
      </c>
      <c r="E74" s="5" t="s">
        <v>15161</v>
      </c>
      <c r="F74" s="5" t="s">
        <v>15625</v>
      </c>
      <c r="G74" s="6" t="s">
        <v>1493</v>
      </c>
      <c r="H74" s="6" t="s">
        <v>11528</v>
      </c>
      <c r="I74" s="6" t="s">
        <v>1269</v>
      </c>
      <c r="J74" s="6" t="s">
        <v>13252</v>
      </c>
      <c r="P74" s="9"/>
      <c r="Q74" s="11"/>
    </row>
    <row r="75" spans="4:17" ht="22.5" x14ac:dyDescent="0.2">
      <c r="D75" s="5" t="s">
        <v>18355</v>
      </c>
      <c r="E75" s="5" t="s">
        <v>15161</v>
      </c>
      <c r="F75" s="5" t="s">
        <v>12500</v>
      </c>
      <c r="G75" s="6" t="s">
        <v>1493</v>
      </c>
      <c r="H75" s="6" t="s">
        <v>11528</v>
      </c>
      <c r="I75" s="6" t="s">
        <v>1269</v>
      </c>
      <c r="J75" s="6" t="s">
        <v>9788</v>
      </c>
      <c r="P75" s="9"/>
      <c r="Q75" s="11"/>
    </row>
    <row r="76" spans="4:17" ht="22.5" x14ac:dyDescent="0.2">
      <c r="D76" s="5" t="s">
        <v>18355</v>
      </c>
      <c r="E76" s="5" t="s">
        <v>15161</v>
      </c>
      <c r="F76" s="5" t="s">
        <v>457</v>
      </c>
      <c r="G76" s="6" t="s">
        <v>1493</v>
      </c>
      <c r="H76" s="6" t="s">
        <v>11528</v>
      </c>
      <c r="I76" s="6" t="s">
        <v>1269</v>
      </c>
      <c r="J76" s="6" t="s">
        <v>1269</v>
      </c>
      <c r="P76" s="9"/>
      <c r="Q76" s="11"/>
    </row>
    <row r="77" spans="4:17" ht="22.5" x14ac:dyDescent="0.2">
      <c r="D77" s="5" t="s">
        <v>18355</v>
      </c>
      <c r="E77" s="5" t="s">
        <v>15161</v>
      </c>
      <c r="F77" s="5" t="s">
        <v>18274</v>
      </c>
      <c r="G77" s="6" t="s">
        <v>1710</v>
      </c>
      <c r="H77" s="6" t="s">
        <v>17757</v>
      </c>
      <c r="I77" s="6" t="s">
        <v>46</v>
      </c>
      <c r="J77" s="6" t="s">
        <v>46</v>
      </c>
      <c r="P77" s="9"/>
      <c r="Q77" s="11"/>
    </row>
    <row r="78" spans="4:17" ht="22.5" x14ac:dyDescent="0.2">
      <c r="D78" s="5" t="s">
        <v>18355</v>
      </c>
      <c r="E78" s="5" t="s">
        <v>5156</v>
      </c>
      <c r="F78" s="5" t="s">
        <v>9105</v>
      </c>
      <c r="G78" s="6" t="s">
        <v>1710</v>
      </c>
      <c r="H78" s="6" t="s">
        <v>17757</v>
      </c>
      <c r="I78" s="6" t="s">
        <v>13271</v>
      </c>
      <c r="J78" s="6" t="s">
        <v>13271</v>
      </c>
      <c r="P78" s="9"/>
      <c r="Q78" s="11"/>
    </row>
    <row r="79" spans="4:17" ht="22.5" x14ac:dyDescent="0.2">
      <c r="D79" s="5" t="s">
        <v>18355</v>
      </c>
      <c r="E79" s="5" t="s">
        <v>5156</v>
      </c>
      <c r="F79" s="5" t="s">
        <v>15524</v>
      </c>
      <c r="G79" s="6" t="s">
        <v>1710</v>
      </c>
      <c r="H79" s="6" t="s">
        <v>17757</v>
      </c>
      <c r="I79" s="6" t="s">
        <v>13271</v>
      </c>
      <c r="J79" s="6" t="s">
        <v>13371</v>
      </c>
      <c r="P79" s="9"/>
      <c r="Q79" s="11"/>
    </row>
    <row r="80" spans="4:17" ht="22.5" x14ac:dyDescent="0.2">
      <c r="D80" s="5" t="s">
        <v>18355</v>
      </c>
      <c r="E80" s="5" t="s">
        <v>2171</v>
      </c>
      <c r="F80" s="5" t="s">
        <v>2171</v>
      </c>
      <c r="G80" s="6" t="s">
        <v>1710</v>
      </c>
      <c r="H80" s="6" t="s">
        <v>17757</v>
      </c>
      <c r="I80" s="6" t="s">
        <v>13271</v>
      </c>
      <c r="J80" s="6" t="s">
        <v>11514</v>
      </c>
      <c r="P80" s="9"/>
      <c r="Q80" s="11"/>
    </row>
    <row r="81" spans="4:17" ht="22.5" x14ac:dyDescent="0.2">
      <c r="D81" s="5" t="s">
        <v>18355</v>
      </c>
      <c r="E81" s="5" t="s">
        <v>2171</v>
      </c>
      <c r="F81" s="5" t="s">
        <v>9567</v>
      </c>
      <c r="G81" s="6" t="s">
        <v>1710</v>
      </c>
      <c r="H81" s="6" t="s">
        <v>17757</v>
      </c>
      <c r="I81" s="6" t="s">
        <v>13271</v>
      </c>
      <c r="J81" s="6" t="s">
        <v>1435</v>
      </c>
      <c r="P81" s="9"/>
      <c r="Q81" s="11"/>
    </row>
    <row r="82" spans="4:17" x14ac:dyDescent="0.2">
      <c r="D82" s="5" t="s">
        <v>18355</v>
      </c>
      <c r="E82" s="5" t="s">
        <v>2171</v>
      </c>
      <c r="F82" s="5" t="s">
        <v>382</v>
      </c>
      <c r="G82" s="6" t="s">
        <v>1710</v>
      </c>
      <c r="H82" s="6" t="s">
        <v>17757</v>
      </c>
      <c r="I82" s="6" t="s">
        <v>3366</v>
      </c>
      <c r="J82" s="6" t="s">
        <v>3366</v>
      </c>
      <c r="P82" s="9"/>
      <c r="Q82" s="11"/>
    </row>
    <row r="83" spans="4:17" x14ac:dyDescent="0.2">
      <c r="D83" s="5" t="s">
        <v>18355</v>
      </c>
      <c r="E83" s="5" t="s">
        <v>6676</v>
      </c>
      <c r="F83" s="5" t="s">
        <v>51</v>
      </c>
      <c r="G83" s="6" t="s">
        <v>1710</v>
      </c>
      <c r="H83" s="6" t="s">
        <v>17757</v>
      </c>
      <c r="I83" s="6" t="s">
        <v>4882</v>
      </c>
      <c r="J83" s="6" t="s">
        <v>3917</v>
      </c>
      <c r="P83" s="9"/>
      <c r="Q83" s="11"/>
    </row>
    <row r="84" spans="4:17" x14ac:dyDescent="0.2">
      <c r="D84" s="5" t="s">
        <v>18355</v>
      </c>
      <c r="E84" s="5" t="s">
        <v>6676</v>
      </c>
      <c r="F84" s="5" t="s">
        <v>2412</v>
      </c>
      <c r="G84" s="6" t="s">
        <v>1710</v>
      </c>
      <c r="H84" s="6" t="s">
        <v>17757</v>
      </c>
      <c r="I84" s="6" t="s">
        <v>4882</v>
      </c>
      <c r="J84" s="6" t="s">
        <v>1685</v>
      </c>
      <c r="P84" s="9"/>
      <c r="Q84" s="11"/>
    </row>
    <row r="85" spans="4:17" x14ac:dyDescent="0.2">
      <c r="D85" s="5" t="s">
        <v>18355</v>
      </c>
      <c r="E85" s="5" t="s">
        <v>6676</v>
      </c>
      <c r="F85" s="5" t="s">
        <v>9655</v>
      </c>
      <c r="G85" s="6" t="s">
        <v>1710</v>
      </c>
      <c r="H85" s="6" t="s">
        <v>17757</v>
      </c>
      <c r="I85" s="6" t="s">
        <v>4882</v>
      </c>
      <c r="J85" s="6" t="s">
        <v>5559</v>
      </c>
      <c r="P85" s="9"/>
      <c r="Q85" s="11"/>
    </row>
    <row r="86" spans="4:17" x14ac:dyDescent="0.2">
      <c r="D86" s="5" t="s">
        <v>18355</v>
      </c>
      <c r="E86" s="5" t="s">
        <v>6676</v>
      </c>
      <c r="F86" s="5" t="s">
        <v>12893</v>
      </c>
      <c r="G86" s="6" t="s">
        <v>1710</v>
      </c>
      <c r="H86" s="6" t="s">
        <v>17757</v>
      </c>
      <c r="I86" s="6" t="s">
        <v>4882</v>
      </c>
      <c r="J86" s="6" t="s">
        <v>4686</v>
      </c>
      <c r="P86" s="9"/>
      <c r="Q86" s="11"/>
    </row>
    <row r="87" spans="4:17" x14ac:dyDescent="0.2">
      <c r="D87" s="5" t="s">
        <v>18355</v>
      </c>
      <c r="E87" s="5" t="s">
        <v>6676</v>
      </c>
      <c r="F87" s="5" t="s">
        <v>868</v>
      </c>
      <c r="G87" s="6" t="s">
        <v>1710</v>
      </c>
      <c r="H87" s="6" t="s">
        <v>17757</v>
      </c>
      <c r="I87" s="6" t="s">
        <v>4882</v>
      </c>
      <c r="J87" s="6" t="s">
        <v>10751</v>
      </c>
      <c r="P87" s="9"/>
      <c r="Q87" s="11"/>
    </row>
    <row r="88" spans="4:17" x14ac:dyDescent="0.2">
      <c r="D88" s="5" t="s">
        <v>18355</v>
      </c>
      <c r="E88" s="5" t="s">
        <v>6676</v>
      </c>
      <c r="F88" s="5" t="s">
        <v>14657</v>
      </c>
      <c r="G88" s="6" t="s">
        <v>1710</v>
      </c>
      <c r="H88" s="6" t="s">
        <v>17757</v>
      </c>
      <c r="I88" s="6" t="s">
        <v>4882</v>
      </c>
      <c r="J88" s="6" t="s">
        <v>18323</v>
      </c>
      <c r="P88" s="9"/>
      <c r="Q88" s="11"/>
    </row>
    <row r="89" spans="4:17" x14ac:dyDescent="0.2">
      <c r="D89" s="5" t="s">
        <v>18355</v>
      </c>
      <c r="E89" s="5" t="s">
        <v>6676</v>
      </c>
      <c r="F89" s="5" t="s">
        <v>12424</v>
      </c>
      <c r="G89" s="6" t="s">
        <v>1710</v>
      </c>
      <c r="H89" s="6" t="s">
        <v>17757</v>
      </c>
      <c r="I89" s="6" t="s">
        <v>4882</v>
      </c>
      <c r="J89" s="6" t="s">
        <v>4882</v>
      </c>
      <c r="P89" s="9"/>
      <c r="Q89" s="11"/>
    </row>
    <row r="90" spans="4:17" x14ac:dyDescent="0.2">
      <c r="D90" s="5" t="s">
        <v>18355</v>
      </c>
      <c r="E90" s="5" t="s">
        <v>6676</v>
      </c>
      <c r="F90" s="5" t="s">
        <v>11182</v>
      </c>
      <c r="G90" s="6" t="s">
        <v>1710</v>
      </c>
      <c r="H90" s="6" t="s">
        <v>17757</v>
      </c>
      <c r="I90" s="6" t="s">
        <v>4882</v>
      </c>
      <c r="J90" s="6" t="s">
        <v>6602</v>
      </c>
      <c r="P90" s="9"/>
      <c r="Q90" s="11"/>
    </row>
    <row r="91" spans="4:17" x14ac:dyDescent="0.2">
      <c r="D91" s="5" t="s">
        <v>18355</v>
      </c>
      <c r="E91" s="5" t="s">
        <v>6676</v>
      </c>
      <c r="F91" s="5" t="s">
        <v>8011</v>
      </c>
      <c r="G91" s="6" t="s">
        <v>1710</v>
      </c>
      <c r="H91" s="6" t="s">
        <v>17757</v>
      </c>
      <c r="I91" s="6" t="s">
        <v>4882</v>
      </c>
      <c r="J91" s="6" t="s">
        <v>10713</v>
      </c>
      <c r="P91" s="9"/>
      <c r="Q91" s="11"/>
    </row>
    <row r="92" spans="4:17" x14ac:dyDescent="0.2">
      <c r="D92" s="5" t="s">
        <v>18355</v>
      </c>
      <c r="E92" s="5" t="s">
        <v>6676</v>
      </c>
      <c r="F92" s="5" t="s">
        <v>2229</v>
      </c>
      <c r="G92" s="6" t="s">
        <v>1710</v>
      </c>
      <c r="H92" s="6" t="s">
        <v>12633</v>
      </c>
      <c r="I92" s="6" t="s">
        <v>18403</v>
      </c>
      <c r="J92" s="6" t="s">
        <v>18403</v>
      </c>
      <c r="P92" s="9"/>
      <c r="Q92" s="11"/>
    </row>
    <row r="93" spans="4:17" x14ac:dyDescent="0.2">
      <c r="D93" s="5" t="s">
        <v>5960</v>
      </c>
      <c r="E93" s="5" t="s">
        <v>2700</v>
      </c>
      <c r="F93" s="5" t="s">
        <v>11269</v>
      </c>
      <c r="G93" s="6" t="s">
        <v>1710</v>
      </c>
      <c r="H93" s="6" t="s">
        <v>12633</v>
      </c>
      <c r="I93" s="6" t="s">
        <v>18403</v>
      </c>
      <c r="J93" s="6" t="s">
        <v>17166</v>
      </c>
      <c r="P93" s="9"/>
      <c r="Q93" s="11"/>
    </row>
    <row r="94" spans="4:17" x14ac:dyDescent="0.2">
      <c r="D94" s="5" t="s">
        <v>5960</v>
      </c>
      <c r="E94" s="5" t="s">
        <v>2700</v>
      </c>
      <c r="F94" s="5" t="s">
        <v>7102</v>
      </c>
      <c r="G94" s="6" t="s">
        <v>1710</v>
      </c>
      <c r="H94" s="6" t="s">
        <v>12633</v>
      </c>
      <c r="I94" s="6" t="s">
        <v>549</v>
      </c>
      <c r="J94" s="6" t="s">
        <v>549</v>
      </c>
      <c r="P94" s="9"/>
      <c r="Q94" s="11"/>
    </row>
    <row r="95" spans="4:17" x14ac:dyDescent="0.2">
      <c r="D95" s="5" t="s">
        <v>5960</v>
      </c>
      <c r="E95" s="5" t="s">
        <v>2700</v>
      </c>
      <c r="F95" s="5" t="s">
        <v>15449</v>
      </c>
      <c r="G95" s="6" t="s">
        <v>1710</v>
      </c>
      <c r="H95" s="6" t="s">
        <v>12633</v>
      </c>
      <c r="I95" s="6" t="s">
        <v>18116</v>
      </c>
      <c r="J95" s="6" t="s">
        <v>18116</v>
      </c>
      <c r="P95" s="9"/>
      <c r="Q95" s="11"/>
    </row>
    <row r="96" spans="4:17" x14ac:dyDescent="0.2">
      <c r="D96" s="5" t="s">
        <v>5960</v>
      </c>
      <c r="E96" s="5" t="s">
        <v>2700</v>
      </c>
      <c r="F96" s="5" t="s">
        <v>4289</v>
      </c>
      <c r="G96" s="6" t="s">
        <v>1710</v>
      </c>
      <c r="H96" s="6" t="s">
        <v>12633</v>
      </c>
      <c r="I96" s="6" t="s">
        <v>1018</v>
      </c>
      <c r="J96" s="6" t="s">
        <v>1018</v>
      </c>
      <c r="P96" s="9"/>
      <c r="Q96" s="11"/>
    </row>
    <row r="97" spans="4:17" x14ac:dyDescent="0.2">
      <c r="D97" s="5" t="s">
        <v>5960</v>
      </c>
      <c r="E97" s="5" t="s">
        <v>2700</v>
      </c>
      <c r="F97" s="5" t="s">
        <v>12930</v>
      </c>
      <c r="G97" s="6" t="s">
        <v>1710</v>
      </c>
      <c r="H97" s="6" t="s">
        <v>12633</v>
      </c>
      <c r="I97" s="6" t="s">
        <v>1018</v>
      </c>
      <c r="J97" s="6" t="s">
        <v>12253</v>
      </c>
      <c r="P97" s="9"/>
      <c r="Q97" s="11"/>
    </row>
    <row r="98" spans="4:17" x14ac:dyDescent="0.2">
      <c r="D98" s="5" t="s">
        <v>5960</v>
      </c>
      <c r="E98" s="5" t="s">
        <v>2700</v>
      </c>
      <c r="F98" s="5" t="s">
        <v>4565</v>
      </c>
      <c r="G98" s="6" t="s">
        <v>1710</v>
      </c>
      <c r="H98" s="6" t="s">
        <v>12633</v>
      </c>
      <c r="I98" s="6" t="s">
        <v>4049</v>
      </c>
      <c r="J98" s="6" t="s">
        <v>9415</v>
      </c>
      <c r="P98" s="9"/>
      <c r="Q98" s="11"/>
    </row>
    <row r="99" spans="4:17" ht="22.5" x14ac:dyDescent="0.2">
      <c r="D99" s="5" t="s">
        <v>5960</v>
      </c>
      <c r="E99" s="5" t="s">
        <v>2700</v>
      </c>
      <c r="F99" s="5" t="s">
        <v>1401</v>
      </c>
      <c r="G99" s="6" t="s">
        <v>1710</v>
      </c>
      <c r="H99" s="6" t="s">
        <v>12633</v>
      </c>
      <c r="I99" s="6" t="s">
        <v>4049</v>
      </c>
      <c r="J99" s="6" t="s">
        <v>9987</v>
      </c>
      <c r="P99" s="9"/>
      <c r="Q99" s="11"/>
    </row>
    <row r="100" spans="4:17" x14ac:dyDescent="0.2">
      <c r="D100" s="5" t="s">
        <v>5960</v>
      </c>
      <c r="E100" s="5" t="s">
        <v>2700</v>
      </c>
      <c r="F100" s="5" t="s">
        <v>10382</v>
      </c>
      <c r="G100" s="6" t="s">
        <v>1710</v>
      </c>
      <c r="H100" s="6" t="s">
        <v>12633</v>
      </c>
      <c r="I100" s="6" t="s">
        <v>4049</v>
      </c>
      <c r="J100" s="6" t="s">
        <v>12504</v>
      </c>
      <c r="P100" s="9"/>
      <c r="Q100" s="11"/>
    </row>
    <row r="101" spans="4:17" x14ac:dyDescent="0.2">
      <c r="D101" s="5" t="s">
        <v>5960</v>
      </c>
      <c r="E101" s="5" t="s">
        <v>2700</v>
      </c>
      <c r="F101" s="5" t="s">
        <v>10076</v>
      </c>
      <c r="G101" s="6" t="s">
        <v>1710</v>
      </c>
      <c r="H101" s="6" t="s">
        <v>12633</v>
      </c>
      <c r="I101" s="6" t="s">
        <v>4049</v>
      </c>
      <c r="J101" s="6" t="s">
        <v>4049</v>
      </c>
      <c r="P101" s="9"/>
      <c r="Q101" s="11"/>
    </row>
    <row r="102" spans="4:17" ht="22.5" x14ac:dyDescent="0.2">
      <c r="D102" s="5" t="s">
        <v>5960</v>
      </c>
      <c r="E102" s="5" t="s">
        <v>2700</v>
      </c>
      <c r="F102" s="5" t="s">
        <v>11011</v>
      </c>
      <c r="G102" s="6" t="s">
        <v>1710</v>
      </c>
      <c r="H102" s="6" t="s">
        <v>12633</v>
      </c>
      <c r="I102" s="6" t="s">
        <v>17503</v>
      </c>
      <c r="J102" s="6" t="s">
        <v>5830</v>
      </c>
      <c r="P102" s="9"/>
      <c r="Q102" s="11"/>
    </row>
    <row r="103" spans="4:17" ht="22.5" x14ac:dyDescent="0.2">
      <c r="D103" s="5" t="s">
        <v>5960</v>
      </c>
      <c r="E103" s="5" t="s">
        <v>2700</v>
      </c>
      <c r="F103" s="5" t="s">
        <v>5544</v>
      </c>
      <c r="G103" s="6" t="s">
        <v>1710</v>
      </c>
      <c r="H103" s="6" t="s">
        <v>12633</v>
      </c>
      <c r="I103" s="6" t="s">
        <v>17503</v>
      </c>
      <c r="J103" s="6" t="s">
        <v>17503</v>
      </c>
      <c r="P103" s="9"/>
      <c r="Q103" s="11"/>
    </row>
    <row r="104" spans="4:17" ht="22.5" x14ac:dyDescent="0.2">
      <c r="D104" s="5" t="s">
        <v>5960</v>
      </c>
      <c r="E104" s="5" t="s">
        <v>5616</v>
      </c>
      <c r="F104" s="5" t="s">
        <v>12134</v>
      </c>
      <c r="G104" s="6" t="s">
        <v>1710</v>
      </c>
      <c r="H104" s="6" t="s">
        <v>12633</v>
      </c>
      <c r="I104" s="6" t="s">
        <v>17503</v>
      </c>
      <c r="J104" s="6" t="s">
        <v>16578</v>
      </c>
      <c r="P104" s="9"/>
      <c r="Q104" s="11"/>
    </row>
    <row r="105" spans="4:17" x14ac:dyDescent="0.2">
      <c r="D105" s="5" t="s">
        <v>5960</v>
      </c>
      <c r="E105" s="5" t="s">
        <v>5616</v>
      </c>
      <c r="F105" s="5" t="s">
        <v>14258</v>
      </c>
      <c r="G105" s="6" t="s">
        <v>1710</v>
      </c>
      <c r="H105" s="6" t="s">
        <v>12633</v>
      </c>
      <c r="I105" s="6" t="s">
        <v>2294</v>
      </c>
      <c r="J105" s="6" t="s">
        <v>4424</v>
      </c>
      <c r="P105" s="9"/>
      <c r="Q105" s="11"/>
    </row>
    <row r="106" spans="4:17" x14ac:dyDescent="0.2">
      <c r="D106" s="5" t="s">
        <v>5960</v>
      </c>
      <c r="E106" s="5" t="s">
        <v>5616</v>
      </c>
      <c r="F106" s="5" t="s">
        <v>7322</v>
      </c>
      <c r="G106" s="6" t="s">
        <v>1710</v>
      </c>
      <c r="H106" s="6" t="s">
        <v>12633</v>
      </c>
      <c r="I106" s="6" t="s">
        <v>2294</v>
      </c>
      <c r="J106" s="6" t="s">
        <v>5328</v>
      </c>
      <c r="P106" s="9"/>
      <c r="Q106" s="11"/>
    </row>
    <row r="107" spans="4:17" x14ac:dyDescent="0.2">
      <c r="D107" s="5" t="s">
        <v>5960</v>
      </c>
      <c r="E107" s="5" t="s">
        <v>5616</v>
      </c>
      <c r="F107" s="5" t="s">
        <v>5658</v>
      </c>
      <c r="G107" s="6" t="s">
        <v>1710</v>
      </c>
      <c r="H107" s="6" t="s">
        <v>12633</v>
      </c>
      <c r="I107" s="6" t="s">
        <v>2294</v>
      </c>
      <c r="J107" s="6" t="s">
        <v>2294</v>
      </c>
      <c r="P107" s="9"/>
      <c r="Q107" s="11"/>
    </row>
    <row r="108" spans="4:17" x14ac:dyDescent="0.2">
      <c r="D108" s="5" t="s">
        <v>5960</v>
      </c>
      <c r="E108" s="5" t="s">
        <v>5616</v>
      </c>
      <c r="F108" s="5" t="s">
        <v>13099</v>
      </c>
      <c r="G108" s="6" t="s">
        <v>1710</v>
      </c>
      <c r="H108" s="6" t="s">
        <v>12633</v>
      </c>
      <c r="I108" s="6" t="s">
        <v>7248</v>
      </c>
      <c r="J108" s="6" t="s">
        <v>11377</v>
      </c>
      <c r="P108" s="9"/>
      <c r="Q108" s="11"/>
    </row>
    <row r="109" spans="4:17" x14ac:dyDescent="0.2">
      <c r="D109" s="5" t="s">
        <v>5960</v>
      </c>
      <c r="E109" s="5" t="s">
        <v>18822</v>
      </c>
      <c r="F109" s="5" t="s">
        <v>18822</v>
      </c>
      <c r="G109" s="6" t="s">
        <v>1710</v>
      </c>
      <c r="H109" s="6" t="s">
        <v>12633</v>
      </c>
      <c r="I109" s="6" t="s">
        <v>7248</v>
      </c>
      <c r="J109" s="6" t="s">
        <v>6869</v>
      </c>
      <c r="P109" s="9"/>
      <c r="Q109" s="11"/>
    </row>
    <row r="110" spans="4:17" x14ac:dyDescent="0.2">
      <c r="D110" s="5" t="s">
        <v>5960</v>
      </c>
      <c r="E110" s="5" t="s">
        <v>18822</v>
      </c>
      <c r="F110" s="5" t="s">
        <v>10497</v>
      </c>
      <c r="G110" s="6" t="s">
        <v>1710</v>
      </c>
      <c r="H110" s="6" t="s">
        <v>12633</v>
      </c>
      <c r="I110" s="6" t="s">
        <v>7248</v>
      </c>
      <c r="J110" s="6" t="s">
        <v>9774</v>
      </c>
      <c r="P110" s="9"/>
      <c r="Q110" s="11"/>
    </row>
    <row r="111" spans="4:17" x14ac:dyDescent="0.2">
      <c r="D111" s="5" t="s">
        <v>5960</v>
      </c>
      <c r="E111" s="5" t="s">
        <v>12707</v>
      </c>
      <c r="F111" s="5" t="s">
        <v>5607</v>
      </c>
      <c r="G111" s="6" t="s">
        <v>1710</v>
      </c>
      <c r="H111" s="6" t="s">
        <v>12633</v>
      </c>
      <c r="I111" s="6" t="s">
        <v>7248</v>
      </c>
      <c r="J111" s="6" t="s">
        <v>7248</v>
      </c>
      <c r="P111" s="9"/>
      <c r="Q111" s="11"/>
    </row>
    <row r="112" spans="4:17" x14ac:dyDescent="0.2">
      <c r="D112" s="5" t="s">
        <v>5960</v>
      </c>
      <c r="E112" s="5" t="s">
        <v>12707</v>
      </c>
      <c r="F112" s="5" t="s">
        <v>11026</v>
      </c>
      <c r="G112" s="6" t="s">
        <v>1710</v>
      </c>
      <c r="H112" s="6" t="s">
        <v>12633</v>
      </c>
      <c r="I112" s="6" t="s">
        <v>1624</v>
      </c>
      <c r="J112" s="6" t="s">
        <v>1624</v>
      </c>
      <c r="P112" s="9"/>
      <c r="Q112" s="11"/>
    </row>
    <row r="113" spans="4:17" x14ac:dyDescent="0.2">
      <c r="D113" s="5" t="s">
        <v>5960</v>
      </c>
      <c r="E113" s="5" t="s">
        <v>12707</v>
      </c>
      <c r="F113" s="5" t="s">
        <v>10766</v>
      </c>
      <c r="G113" s="6" t="s">
        <v>1710</v>
      </c>
      <c r="H113" s="6" t="s">
        <v>8810</v>
      </c>
      <c r="I113" s="6" t="s">
        <v>1676</v>
      </c>
      <c r="J113" s="6" t="s">
        <v>194</v>
      </c>
      <c r="P113" s="9"/>
      <c r="Q113" s="11"/>
    </row>
    <row r="114" spans="4:17" x14ac:dyDescent="0.2">
      <c r="D114" s="5" t="s">
        <v>5960</v>
      </c>
      <c r="E114" s="5" t="s">
        <v>12707</v>
      </c>
      <c r="F114" s="5" t="s">
        <v>14795</v>
      </c>
      <c r="G114" s="6" t="s">
        <v>1710</v>
      </c>
      <c r="H114" s="6" t="s">
        <v>8810</v>
      </c>
      <c r="I114" s="6" t="s">
        <v>1676</v>
      </c>
      <c r="J114" s="6" t="s">
        <v>1676</v>
      </c>
      <c r="P114" s="9"/>
      <c r="Q114" s="11"/>
    </row>
    <row r="115" spans="4:17" x14ac:dyDescent="0.2">
      <c r="D115" s="5" t="s">
        <v>5960</v>
      </c>
      <c r="E115" s="5" t="s">
        <v>12707</v>
      </c>
      <c r="F115" s="5" t="s">
        <v>11958</v>
      </c>
      <c r="G115" s="6" t="s">
        <v>1710</v>
      </c>
      <c r="H115" s="6" t="s">
        <v>8810</v>
      </c>
      <c r="I115" s="6" t="s">
        <v>1676</v>
      </c>
      <c r="J115" s="6" t="s">
        <v>18276</v>
      </c>
      <c r="P115" s="9"/>
      <c r="Q115" s="11"/>
    </row>
    <row r="116" spans="4:17" x14ac:dyDescent="0.2">
      <c r="D116" s="5" t="s">
        <v>5960</v>
      </c>
      <c r="E116" s="5" t="s">
        <v>12707</v>
      </c>
      <c r="F116" s="5" t="s">
        <v>8769</v>
      </c>
      <c r="G116" s="6" t="s">
        <v>1710</v>
      </c>
      <c r="H116" s="6" t="s">
        <v>8810</v>
      </c>
      <c r="I116" s="6" t="s">
        <v>9131</v>
      </c>
      <c r="J116" s="6" t="s">
        <v>8005</v>
      </c>
      <c r="P116" s="9"/>
      <c r="Q116" s="11"/>
    </row>
    <row r="117" spans="4:17" x14ac:dyDescent="0.2">
      <c r="D117" s="5" t="s">
        <v>12509</v>
      </c>
      <c r="E117" s="5" t="s">
        <v>3431</v>
      </c>
      <c r="F117" s="5" t="s">
        <v>15182</v>
      </c>
      <c r="G117" s="6" t="s">
        <v>1710</v>
      </c>
      <c r="H117" s="6" t="s">
        <v>8810</v>
      </c>
      <c r="I117" s="6" t="s">
        <v>9131</v>
      </c>
      <c r="J117" s="6" t="s">
        <v>9131</v>
      </c>
      <c r="P117" s="9"/>
      <c r="Q117" s="11"/>
    </row>
    <row r="118" spans="4:17" x14ac:dyDescent="0.2">
      <c r="D118" s="5" t="s">
        <v>12509</v>
      </c>
      <c r="E118" s="5" t="s">
        <v>3431</v>
      </c>
      <c r="F118" s="5" t="s">
        <v>14589</v>
      </c>
      <c r="G118" s="6" t="s">
        <v>1710</v>
      </c>
      <c r="H118" s="6" t="s">
        <v>8810</v>
      </c>
      <c r="I118" s="6" t="s">
        <v>15235</v>
      </c>
      <c r="J118" s="6" t="s">
        <v>12815</v>
      </c>
      <c r="P118" s="9"/>
      <c r="Q118" s="11"/>
    </row>
    <row r="119" spans="4:17" x14ac:dyDescent="0.2">
      <c r="D119" s="5" t="s">
        <v>12509</v>
      </c>
      <c r="E119" s="5" t="s">
        <v>3431</v>
      </c>
      <c r="F119" s="5" t="s">
        <v>14152</v>
      </c>
      <c r="G119" s="6" t="s">
        <v>1710</v>
      </c>
      <c r="H119" s="6" t="s">
        <v>8810</v>
      </c>
      <c r="I119" s="6" t="s">
        <v>15235</v>
      </c>
      <c r="J119" s="6" t="s">
        <v>2412</v>
      </c>
      <c r="P119" s="9"/>
      <c r="Q119" s="11"/>
    </row>
    <row r="120" spans="4:17" x14ac:dyDescent="0.2">
      <c r="D120" s="5" t="s">
        <v>12509</v>
      </c>
      <c r="E120" s="5" t="s">
        <v>3431</v>
      </c>
      <c r="F120" s="5" t="s">
        <v>10322</v>
      </c>
      <c r="G120" s="6" t="s">
        <v>1710</v>
      </c>
      <c r="H120" s="6" t="s">
        <v>8810</v>
      </c>
      <c r="I120" s="6" t="s">
        <v>15235</v>
      </c>
      <c r="J120" s="6" t="s">
        <v>15235</v>
      </c>
      <c r="P120" s="9"/>
      <c r="Q120" s="11"/>
    </row>
    <row r="121" spans="4:17" x14ac:dyDescent="0.2">
      <c r="D121" s="5" t="s">
        <v>12509</v>
      </c>
      <c r="E121" s="5" t="s">
        <v>3431</v>
      </c>
      <c r="F121" s="5" t="s">
        <v>18263</v>
      </c>
      <c r="G121" s="6" t="s">
        <v>1710</v>
      </c>
      <c r="H121" s="6" t="s">
        <v>8810</v>
      </c>
      <c r="I121" s="6" t="s">
        <v>4316</v>
      </c>
      <c r="J121" s="6" t="s">
        <v>4316</v>
      </c>
      <c r="P121" s="9"/>
      <c r="Q121" s="11"/>
    </row>
    <row r="122" spans="4:17" ht="22.5" x14ac:dyDescent="0.2">
      <c r="D122" s="5" t="s">
        <v>12509</v>
      </c>
      <c r="E122" s="5" t="s">
        <v>3431</v>
      </c>
      <c r="F122" s="5" t="s">
        <v>13829</v>
      </c>
      <c r="G122" s="6" t="s">
        <v>1710</v>
      </c>
      <c r="H122" s="6" t="s">
        <v>8810</v>
      </c>
      <c r="I122" s="6" t="s">
        <v>13557</v>
      </c>
      <c r="J122" s="6" t="s">
        <v>12607</v>
      </c>
      <c r="P122" s="9"/>
      <c r="Q122" s="11"/>
    </row>
    <row r="123" spans="4:17" ht="22.5" x14ac:dyDescent="0.2">
      <c r="D123" s="5" t="s">
        <v>12509</v>
      </c>
      <c r="E123" s="5" t="s">
        <v>2461</v>
      </c>
      <c r="F123" s="5" t="s">
        <v>8754</v>
      </c>
      <c r="G123" s="6" t="s">
        <v>1710</v>
      </c>
      <c r="H123" s="6" t="s">
        <v>8810</v>
      </c>
      <c r="I123" s="6" t="s">
        <v>13557</v>
      </c>
      <c r="J123" s="6" t="s">
        <v>13681</v>
      </c>
      <c r="P123" s="9"/>
      <c r="Q123" s="11"/>
    </row>
    <row r="124" spans="4:17" ht="22.5" x14ac:dyDescent="0.2">
      <c r="D124" s="5" t="s">
        <v>12509</v>
      </c>
      <c r="E124" s="5" t="s">
        <v>2461</v>
      </c>
      <c r="F124" s="5" t="s">
        <v>14613</v>
      </c>
      <c r="G124" s="6" t="s">
        <v>1710</v>
      </c>
      <c r="H124" s="6" t="s">
        <v>8810</v>
      </c>
      <c r="I124" s="6" t="s">
        <v>13557</v>
      </c>
      <c r="J124" s="6" t="s">
        <v>18591</v>
      </c>
      <c r="P124" s="9"/>
      <c r="Q124" s="11"/>
    </row>
    <row r="125" spans="4:17" ht="22.5" x14ac:dyDescent="0.2">
      <c r="D125" s="5" t="s">
        <v>12509</v>
      </c>
      <c r="E125" s="5" t="s">
        <v>2461</v>
      </c>
      <c r="F125" s="5" t="s">
        <v>3656</v>
      </c>
      <c r="G125" s="6" t="s">
        <v>1710</v>
      </c>
      <c r="H125" s="6" t="s">
        <v>8810</v>
      </c>
      <c r="I125" s="6" t="s">
        <v>13557</v>
      </c>
      <c r="J125" s="6" t="s">
        <v>13557</v>
      </c>
      <c r="P125" s="9"/>
      <c r="Q125" s="11"/>
    </row>
    <row r="126" spans="4:17" ht="22.5" x14ac:dyDescent="0.2">
      <c r="D126" s="5" t="s">
        <v>12509</v>
      </c>
      <c r="E126" s="5" t="s">
        <v>2461</v>
      </c>
      <c r="F126" s="5" t="s">
        <v>5788</v>
      </c>
      <c r="G126" s="6" t="s">
        <v>1710</v>
      </c>
      <c r="H126" s="6" t="s">
        <v>8810</v>
      </c>
      <c r="I126" s="6" t="s">
        <v>3720</v>
      </c>
      <c r="J126" s="6" t="s">
        <v>9345</v>
      </c>
      <c r="P126" s="9"/>
      <c r="Q126" s="11"/>
    </row>
    <row r="127" spans="4:17" ht="22.5" x14ac:dyDescent="0.2">
      <c r="D127" s="5" t="s">
        <v>12509</v>
      </c>
      <c r="E127" s="5" t="s">
        <v>2461</v>
      </c>
      <c r="F127" s="5" t="s">
        <v>10699</v>
      </c>
      <c r="G127" s="6" t="s">
        <v>1710</v>
      </c>
      <c r="H127" s="6" t="s">
        <v>8810</v>
      </c>
      <c r="I127" s="6" t="s">
        <v>3720</v>
      </c>
      <c r="J127" s="6" t="s">
        <v>13030</v>
      </c>
      <c r="P127" s="9"/>
      <c r="Q127" s="11"/>
    </row>
    <row r="128" spans="4:17" ht="22.5" x14ac:dyDescent="0.2">
      <c r="D128" s="5" t="s">
        <v>12509</v>
      </c>
      <c r="E128" s="5" t="s">
        <v>2461</v>
      </c>
      <c r="F128" s="5" t="s">
        <v>15719</v>
      </c>
      <c r="G128" s="6" t="s">
        <v>1710</v>
      </c>
      <c r="H128" s="6" t="s">
        <v>8810</v>
      </c>
      <c r="I128" s="6" t="s">
        <v>3720</v>
      </c>
      <c r="J128" s="6" t="s">
        <v>11052</v>
      </c>
      <c r="P128" s="9"/>
      <c r="Q128" s="11"/>
    </row>
    <row r="129" spans="4:17" ht="22.5" x14ac:dyDescent="0.2">
      <c r="D129" s="5" t="s">
        <v>17539</v>
      </c>
      <c r="E129" s="5" t="s">
        <v>7760</v>
      </c>
      <c r="F129" s="5" t="s">
        <v>7760</v>
      </c>
      <c r="G129" s="6" t="s">
        <v>1710</v>
      </c>
      <c r="H129" s="6" t="s">
        <v>8810</v>
      </c>
      <c r="I129" s="6" t="s">
        <v>3720</v>
      </c>
      <c r="J129" s="6" t="s">
        <v>6837</v>
      </c>
      <c r="P129" s="9"/>
      <c r="Q129" s="11"/>
    </row>
    <row r="130" spans="4:17" ht="22.5" x14ac:dyDescent="0.2">
      <c r="D130" s="5" t="s">
        <v>17539</v>
      </c>
      <c r="E130" s="5" t="s">
        <v>7760</v>
      </c>
      <c r="F130" s="5" t="s">
        <v>3620</v>
      </c>
      <c r="G130" s="6" t="s">
        <v>1710</v>
      </c>
      <c r="H130" s="6" t="s">
        <v>8810</v>
      </c>
      <c r="I130" s="6" t="s">
        <v>3720</v>
      </c>
      <c r="J130" s="6" t="s">
        <v>18243</v>
      </c>
      <c r="P130" s="9"/>
      <c r="Q130" s="11"/>
    </row>
    <row r="131" spans="4:17" ht="22.5" x14ac:dyDescent="0.2">
      <c r="D131" s="5" t="s">
        <v>17539</v>
      </c>
      <c r="E131" s="5" t="s">
        <v>7760</v>
      </c>
      <c r="F131" s="5" t="s">
        <v>2681</v>
      </c>
      <c r="G131" s="6" t="s">
        <v>1710</v>
      </c>
      <c r="H131" s="6" t="s">
        <v>8810</v>
      </c>
      <c r="I131" s="6" t="s">
        <v>3720</v>
      </c>
      <c r="J131" s="6" t="s">
        <v>3720</v>
      </c>
      <c r="P131" s="9"/>
      <c r="Q131" s="11"/>
    </row>
    <row r="132" spans="4:17" x14ac:dyDescent="0.2">
      <c r="D132" s="5" t="s">
        <v>17539</v>
      </c>
      <c r="E132" s="5" t="s">
        <v>628</v>
      </c>
      <c r="F132" s="5" t="s">
        <v>12144</v>
      </c>
      <c r="G132" s="6" t="s">
        <v>1710</v>
      </c>
      <c r="H132" s="6" t="s">
        <v>8810</v>
      </c>
      <c r="I132" s="6" t="s">
        <v>14113</v>
      </c>
      <c r="J132" s="6" t="s">
        <v>14612</v>
      </c>
      <c r="P132" s="9"/>
      <c r="Q132" s="11"/>
    </row>
    <row r="133" spans="4:17" x14ac:dyDescent="0.2">
      <c r="D133" s="5" t="s">
        <v>17539</v>
      </c>
      <c r="E133" s="5" t="s">
        <v>628</v>
      </c>
      <c r="F133" s="5" t="s">
        <v>3959</v>
      </c>
      <c r="G133" s="6" t="s">
        <v>1710</v>
      </c>
      <c r="H133" s="6" t="s">
        <v>8810</v>
      </c>
      <c r="I133" s="6" t="s">
        <v>14113</v>
      </c>
      <c r="J133" s="6" t="s">
        <v>14113</v>
      </c>
      <c r="P133" s="9"/>
      <c r="Q133" s="11"/>
    </row>
    <row r="134" spans="4:17" ht="22.5" x14ac:dyDescent="0.2">
      <c r="D134" s="5" t="s">
        <v>17539</v>
      </c>
      <c r="E134" s="5" t="s">
        <v>10726</v>
      </c>
      <c r="F134" s="5" t="s">
        <v>18073</v>
      </c>
      <c r="G134" s="6" t="s">
        <v>1710</v>
      </c>
      <c r="H134" s="6" t="s">
        <v>8810</v>
      </c>
      <c r="I134" s="6" t="s">
        <v>2916</v>
      </c>
      <c r="J134" s="6" t="s">
        <v>2916</v>
      </c>
      <c r="P134" s="9"/>
      <c r="Q134" s="11"/>
    </row>
    <row r="135" spans="4:17" x14ac:dyDescent="0.2">
      <c r="D135" s="5" t="s">
        <v>17539</v>
      </c>
      <c r="E135" s="5" t="s">
        <v>10726</v>
      </c>
      <c r="F135" s="5" t="s">
        <v>17680</v>
      </c>
      <c r="G135" s="6" t="s">
        <v>1710</v>
      </c>
      <c r="H135" s="6" t="s">
        <v>8810</v>
      </c>
      <c r="I135" s="6" t="s">
        <v>9060</v>
      </c>
      <c r="J135" s="6" t="s">
        <v>7716</v>
      </c>
      <c r="P135" s="9"/>
      <c r="Q135" s="11"/>
    </row>
    <row r="136" spans="4:17" x14ac:dyDescent="0.2">
      <c r="D136" s="5" t="s">
        <v>16543</v>
      </c>
      <c r="E136" s="5" t="s">
        <v>9646</v>
      </c>
      <c r="F136" s="5" t="s">
        <v>9646</v>
      </c>
      <c r="G136" s="6" t="s">
        <v>1710</v>
      </c>
      <c r="H136" s="6" t="s">
        <v>8810</v>
      </c>
      <c r="I136" s="6" t="s">
        <v>9060</v>
      </c>
      <c r="J136" s="6" t="s">
        <v>11933</v>
      </c>
      <c r="P136" s="9"/>
      <c r="Q136" s="11"/>
    </row>
    <row r="137" spans="4:17" x14ac:dyDescent="0.2">
      <c r="D137" s="5" t="s">
        <v>16543</v>
      </c>
      <c r="E137" s="5" t="s">
        <v>9646</v>
      </c>
      <c r="F137" s="5" t="s">
        <v>16998</v>
      </c>
      <c r="G137" s="6" t="s">
        <v>1710</v>
      </c>
      <c r="H137" s="6" t="s">
        <v>8810</v>
      </c>
      <c r="I137" s="6" t="s">
        <v>9060</v>
      </c>
      <c r="J137" s="6" t="s">
        <v>9060</v>
      </c>
      <c r="P137" s="9"/>
      <c r="Q137" s="11"/>
    </row>
    <row r="138" spans="4:17" ht="22.5" x14ac:dyDescent="0.2">
      <c r="D138" s="5" t="s">
        <v>16543</v>
      </c>
      <c r="E138" s="5" t="s">
        <v>9646</v>
      </c>
      <c r="F138" s="5" t="s">
        <v>13249</v>
      </c>
      <c r="G138" s="6" t="s">
        <v>8096</v>
      </c>
      <c r="H138" s="6" t="s">
        <v>18173</v>
      </c>
      <c r="I138" s="6" t="s">
        <v>18783</v>
      </c>
      <c r="J138" s="6" t="s">
        <v>18783</v>
      </c>
      <c r="P138" s="9"/>
      <c r="Q138" s="11"/>
    </row>
    <row r="139" spans="4:17" ht="22.5" x14ac:dyDescent="0.2">
      <c r="D139" s="5" t="s">
        <v>16543</v>
      </c>
      <c r="E139" s="5" t="s">
        <v>9646</v>
      </c>
      <c r="F139" s="5" t="s">
        <v>8849</v>
      </c>
      <c r="G139" s="6" t="s">
        <v>8096</v>
      </c>
      <c r="H139" s="6" t="s">
        <v>18173</v>
      </c>
      <c r="I139" s="6" t="s">
        <v>18783</v>
      </c>
      <c r="J139" s="6" t="s">
        <v>479</v>
      </c>
      <c r="P139" s="9"/>
      <c r="Q139" s="11"/>
    </row>
    <row r="140" spans="4:17" ht="22.5" x14ac:dyDescent="0.2">
      <c r="D140" s="5" t="s">
        <v>16543</v>
      </c>
      <c r="E140" s="5" t="s">
        <v>9646</v>
      </c>
      <c r="F140" s="5" t="s">
        <v>11295</v>
      </c>
      <c r="G140" s="6" t="s">
        <v>8096</v>
      </c>
      <c r="H140" s="6" t="s">
        <v>18173</v>
      </c>
      <c r="I140" s="6" t="s">
        <v>18783</v>
      </c>
      <c r="J140" s="6" t="s">
        <v>12664</v>
      </c>
      <c r="P140" s="9"/>
      <c r="Q140" s="11"/>
    </row>
    <row r="141" spans="4:17" ht="22.5" x14ac:dyDescent="0.2">
      <c r="D141" s="5" t="s">
        <v>16543</v>
      </c>
      <c r="E141" s="5" t="s">
        <v>9646</v>
      </c>
      <c r="F141" s="5" t="s">
        <v>17993</v>
      </c>
      <c r="G141" s="6" t="s">
        <v>8096</v>
      </c>
      <c r="H141" s="6" t="s">
        <v>18173</v>
      </c>
      <c r="I141" s="6" t="s">
        <v>5976</v>
      </c>
      <c r="J141" s="6" t="s">
        <v>17484</v>
      </c>
      <c r="P141" s="9"/>
      <c r="Q141" s="11"/>
    </row>
    <row r="142" spans="4:17" ht="22.5" x14ac:dyDescent="0.2">
      <c r="D142" s="5" t="s">
        <v>16543</v>
      </c>
      <c r="E142" s="5" t="s">
        <v>16565</v>
      </c>
      <c r="F142" s="5" t="s">
        <v>3654</v>
      </c>
      <c r="G142" s="6" t="s">
        <v>8096</v>
      </c>
      <c r="H142" s="6" t="s">
        <v>18173</v>
      </c>
      <c r="I142" s="6" t="s">
        <v>5976</v>
      </c>
      <c r="J142" s="6" t="s">
        <v>5976</v>
      </c>
      <c r="P142" s="9"/>
      <c r="Q142" s="11"/>
    </row>
    <row r="143" spans="4:17" ht="22.5" x14ac:dyDescent="0.2">
      <c r="D143" s="5" t="s">
        <v>16543</v>
      </c>
      <c r="E143" s="5" t="s">
        <v>16565</v>
      </c>
      <c r="F143" s="5" t="s">
        <v>18035</v>
      </c>
      <c r="G143" s="6" t="s">
        <v>8096</v>
      </c>
      <c r="H143" s="6" t="s">
        <v>18173</v>
      </c>
      <c r="I143" s="6" t="s">
        <v>5976</v>
      </c>
      <c r="J143" s="6" t="s">
        <v>2919</v>
      </c>
      <c r="P143" s="9"/>
      <c r="Q143" s="11"/>
    </row>
    <row r="144" spans="4:17" ht="22.5" x14ac:dyDescent="0.2">
      <c r="D144" s="5" t="s">
        <v>16543</v>
      </c>
      <c r="E144" s="5" t="s">
        <v>16565</v>
      </c>
      <c r="F144" s="5" t="s">
        <v>3229</v>
      </c>
      <c r="G144" s="6" t="s">
        <v>8096</v>
      </c>
      <c r="H144" s="6" t="s">
        <v>18173</v>
      </c>
      <c r="I144" s="6" t="s">
        <v>18434</v>
      </c>
      <c r="J144" s="6" t="s">
        <v>18434</v>
      </c>
      <c r="P144" s="9"/>
      <c r="Q144" s="11"/>
    </row>
    <row r="145" spans="4:17" ht="22.5" x14ac:dyDescent="0.2">
      <c r="D145" s="5" t="s">
        <v>16543</v>
      </c>
      <c r="E145" s="5" t="s">
        <v>8707</v>
      </c>
      <c r="F145" s="5" t="s">
        <v>8707</v>
      </c>
      <c r="G145" s="6" t="s">
        <v>8096</v>
      </c>
      <c r="H145" s="6" t="s">
        <v>18173</v>
      </c>
      <c r="I145" s="6" t="s">
        <v>18434</v>
      </c>
      <c r="J145" s="6" t="s">
        <v>14385</v>
      </c>
      <c r="P145" s="9"/>
      <c r="Q145" s="11"/>
    </row>
    <row r="146" spans="4:17" ht="22.5" x14ac:dyDescent="0.2">
      <c r="D146" s="5" t="s">
        <v>16543</v>
      </c>
      <c r="E146" s="5" t="s">
        <v>8707</v>
      </c>
      <c r="F146" s="5" t="s">
        <v>7218</v>
      </c>
      <c r="G146" s="6" t="s">
        <v>8096</v>
      </c>
      <c r="H146" s="6" t="s">
        <v>18173</v>
      </c>
      <c r="I146" s="6" t="s">
        <v>1154</v>
      </c>
      <c r="J146" s="6" t="s">
        <v>9484</v>
      </c>
      <c r="P146" s="9"/>
      <c r="Q146" s="11"/>
    </row>
    <row r="147" spans="4:17" ht="22.5" x14ac:dyDescent="0.2">
      <c r="D147" s="5" t="s">
        <v>16543</v>
      </c>
      <c r="E147" s="5" t="s">
        <v>8707</v>
      </c>
      <c r="F147" s="5" t="s">
        <v>15469</v>
      </c>
      <c r="G147" s="6" t="s">
        <v>8096</v>
      </c>
      <c r="H147" s="6" t="s">
        <v>18173</v>
      </c>
      <c r="I147" s="6" t="s">
        <v>1154</v>
      </c>
      <c r="J147" s="6" t="s">
        <v>1154</v>
      </c>
      <c r="P147" s="9"/>
      <c r="Q147" s="11"/>
    </row>
    <row r="148" spans="4:17" ht="22.5" x14ac:dyDescent="0.2">
      <c r="D148" s="5" t="s">
        <v>16543</v>
      </c>
      <c r="E148" s="5" t="s">
        <v>8707</v>
      </c>
      <c r="F148" s="5" t="s">
        <v>4526</v>
      </c>
      <c r="G148" s="6" t="s">
        <v>8096</v>
      </c>
      <c r="H148" s="6" t="s">
        <v>18173</v>
      </c>
      <c r="I148" s="6" t="s">
        <v>1154</v>
      </c>
      <c r="J148" s="6" t="s">
        <v>16391</v>
      </c>
      <c r="P148" s="9"/>
      <c r="Q148" s="11"/>
    </row>
    <row r="149" spans="4:17" x14ac:dyDescent="0.2">
      <c r="D149" s="5" t="s">
        <v>16543</v>
      </c>
      <c r="E149" s="5" t="s">
        <v>8707</v>
      </c>
      <c r="F149" s="5" t="s">
        <v>17689</v>
      </c>
      <c r="G149" s="6" t="s">
        <v>8096</v>
      </c>
      <c r="H149" s="6" t="s">
        <v>2601</v>
      </c>
      <c r="I149" s="6" t="s">
        <v>12132</v>
      </c>
      <c r="J149" s="6" t="s">
        <v>12411</v>
      </c>
      <c r="P149" s="9"/>
      <c r="Q149" s="11"/>
    </row>
    <row r="150" spans="4:17" x14ac:dyDescent="0.2">
      <c r="D150" s="5" t="s">
        <v>3082</v>
      </c>
      <c r="E150" s="5" t="s">
        <v>11114</v>
      </c>
      <c r="F150" s="5" t="s">
        <v>11114</v>
      </c>
      <c r="G150" s="6" t="s">
        <v>8096</v>
      </c>
      <c r="H150" s="6" t="s">
        <v>2601</v>
      </c>
      <c r="I150" s="6" t="s">
        <v>12132</v>
      </c>
      <c r="J150" s="6" t="s">
        <v>12132</v>
      </c>
      <c r="P150" s="9"/>
      <c r="Q150" s="11"/>
    </row>
    <row r="151" spans="4:17" x14ac:dyDescent="0.2">
      <c r="D151" s="5" t="s">
        <v>3082</v>
      </c>
      <c r="E151" s="5" t="s">
        <v>14451</v>
      </c>
      <c r="F151" s="5" t="s">
        <v>4623</v>
      </c>
      <c r="G151" s="6" t="s">
        <v>8096</v>
      </c>
      <c r="H151" s="6" t="s">
        <v>2601</v>
      </c>
      <c r="I151" s="6" t="s">
        <v>12132</v>
      </c>
      <c r="J151" s="6" t="s">
        <v>8988</v>
      </c>
      <c r="P151" s="9"/>
      <c r="Q151" s="11"/>
    </row>
    <row r="152" spans="4:17" x14ac:dyDescent="0.2">
      <c r="D152" s="5" t="s">
        <v>3082</v>
      </c>
      <c r="E152" s="5" t="s">
        <v>14451</v>
      </c>
      <c r="F152" s="5" t="s">
        <v>4638</v>
      </c>
      <c r="G152" s="6" t="s">
        <v>8096</v>
      </c>
      <c r="H152" s="6" t="s">
        <v>2601</v>
      </c>
      <c r="I152" s="6" t="s">
        <v>12132</v>
      </c>
      <c r="J152" s="6" t="s">
        <v>9853</v>
      </c>
      <c r="P152" s="9"/>
      <c r="Q152" s="11"/>
    </row>
    <row r="153" spans="4:17" x14ac:dyDescent="0.2">
      <c r="D153" s="5" t="s">
        <v>3082</v>
      </c>
      <c r="E153" s="5" t="s">
        <v>14451</v>
      </c>
      <c r="F153" s="5" t="s">
        <v>6001</v>
      </c>
      <c r="G153" s="6" t="s">
        <v>8096</v>
      </c>
      <c r="H153" s="6" t="s">
        <v>2601</v>
      </c>
      <c r="I153" s="6" t="s">
        <v>12132</v>
      </c>
      <c r="J153" s="6" t="s">
        <v>6567</v>
      </c>
      <c r="P153" s="9"/>
      <c r="Q153" s="11"/>
    </row>
    <row r="154" spans="4:17" x14ac:dyDescent="0.2">
      <c r="D154" s="5" t="s">
        <v>3082</v>
      </c>
      <c r="E154" s="5" t="s">
        <v>14451</v>
      </c>
      <c r="F154" s="5" t="s">
        <v>5997</v>
      </c>
      <c r="G154" s="6" t="s">
        <v>8096</v>
      </c>
      <c r="H154" s="6" t="s">
        <v>2601</v>
      </c>
      <c r="I154" s="6" t="s">
        <v>12132</v>
      </c>
      <c r="J154" s="6" t="s">
        <v>12389</v>
      </c>
      <c r="P154" s="9"/>
      <c r="Q154" s="11"/>
    </row>
    <row r="155" spans="4:17" x14ac:dyDescent="0.2">
      <c r="D155" s="5" t="s">
        <v>3082</v>
      </c>
      <c r="E155" s="5" t="s">
        <v>14451</v>
      </c>
      <c r="F155" s="5" t="s">
        <v>4765</v>
      </c>
      <c r="G155" s="6" t="s">
        <v>8096</v>
      </c>
      <c r="H155" s="6" t="s">
        <v>2601</v>
      </c>
      <c r="I155" s="6" t="s">
        <v>5830</v>
      </c>
      <c r="J155" s="6" t="s">
        <v>5830</v>
      </c>
      <c r="P155" s="9"/>
      <c r="Q155" s="11"/>
    </row>
    <row r="156" spans="4:17" x14ac:dyDescent="0.2">
      <c r="D156" s="5" t="s">
        <v>3082</v>
      </c>
      <c r="E156" s="5" t="s">
        <v>14451</v>
      </c>
      <c r="F156" s="5" t="s">
        <v>14367</v>
      </c>
      <c r="G156" s="6" t="s">
        <v>8096</v>
      </c>
      <c r="H156" s="6" t="s">
        <v>2601</v>
      </c>
      <c r="I156" s="6" t="s">
        <v>10377</v>
      </c>
      <c r="J156" s="6" t="s">
        <v>5358</v>
      </c>
      <c r="P156" s="9"/>
      <c r="Q156" s="11"/>
    </row>
    <row r="157" spans="4:17" x14ac:dyDescent="0.2">
      <c r="D157" s="5" t="s">
        <v>3082</v>
      </c>
      <c r="E157" s="5" t="s">
        <v>14451</v>
      </c>
      <c r="F157" s="5" t="s">
        <v>11469</v>
      </c>
      <c r="G157" s="6" t="s">
        <v>8096</v>
      </c>
      <c r="H157" s="6" t="s">
        <v>2601</v>
      </c>
      <c r="I157" s="6" t="s">
        <v>10377</v>
      </c>
      <c r="J157" s="6" t="s">
        <v>10377</v>
      </c>
      <c r="P157" s="9"/>
      <c r="Q157" s="11"/>
    </row>
    <row r="158" spans="4:17" x14ac:dyDescent="0.2">
      <c r="G158" s="6" t="s">
        <v>8096</v>
      </c>
      <c r="H158" s="6" t="s">
        <v>2601</v>
      </c>
      <c r="I158" s="6" t="s">
        <v>10377</v>
      </c>
      <c r="J158" s="6" t="s">
        <v>14617</v>
      </c>
      <c r="P158" s="9"/>
      <c r="Q158" s="11"/>
    </row>
    <row r="159" spans="4:17" ht="22.5" x14ac:dyDescent="0.2">
      <c r="G159" s="6" t="s">
        <v>8096</v>
      </c>
      <c r="H159" s="6" t="s">
        <v>5890</v>
      </c>
      <c r="I159" s="6" t="s">
        <v>39</v>
      </c>
      <c r="J159" s="6" t="s">
        <v>39</v>
      </c>
      <c r="P159" s="9"/>
      <c r="Q159" s="11"/>
    </row>
    <row r="160" spans="4:17" ht="22.5" x14ac:dyDescent="0.2">
      <c r="G160" s="6" t="s">
        <v>8096</v>
      </c>
      <c r="H160" s="6" t="s">
        <v>5890</v>
      </c>
      <c r="I160" s="6" t="s">
        <v>39</v>
      </c>
      <c r="J160" s="6" t="s">
        <v>17306</v>
      </c>
      <c r="P160" s="9"/>
      <c r="Q160" s="11"/>
    </row>
    <row r="161" spans="7:17" ht="22.5" x14ac:dyDescent="0.2">
      <c r="G161" s="6" t="s">
        <v>8096</v>
      </c>
      <c r="H161" s="6" t="s">
        <v>5890</v>
      </c>
      <c r="I161" s="6" t="s">
        <v>1829</v>
      </c>
      <c r="J161" s="6" t="s">
        <v>2213</v>
      </c>
      <c r="P161" s="9"/>
      <c r="Q161" s="11"/>
    </row>
    <row r="162" spans="7:17" ht="22.5" x14ac:dyDescent="0.2">
      <c r="G162" s="6" t="s">
        <v>8096</v>
      </c>
      <c r="H162" s="6" t="s">
        <v>5890</v>
      </c>
      <c r="I162" s="6" t="s">
        <v>1829</v>
      </c>
      <c r="J162" s="6" t="s">
        <v>1151</v>
      </c>
      <c r="P162" s="9"/>
      <c r="Q162" s="11"/>
    </row>
    <row r="163" spans="7:17" ht="22.5" x14ac:dyDescent="0.2">
      <c r="G163" s="6" t="s">
        <v>8096</v>
      </c>
      <c r="H163" s="6" t="s">
        <v>5890</v>
      </c>
      <c r="I163" s="6" t="s">
        <v>1829</v>
      </c>
      <c r="J163" s="6" t="s">
        <v>1829</v>
      </c>
      <c r="P163" s="9"/>
      <c r="Q163" s="11"/>
    </row>
    <row r="164" spans="7:17" ht="22.5" x14ac:dyDescent="0.2">
      <c r="G164" s="6" t="s">
        <v>8096</v>
      </c>
      <c r="H164" s="6" t="s">
        <v>5890</v>
      </c>
      <c r="I164" s="6" t="s">
        <v>1829</v>
      </c>
      <c r="J164" s="6" t="s">
        <v>4093</v>
      </c>
      <c r="P164" s="9"/>
      <c r="Q164" s="11"/>
    </row>
    <row r="165" spans="7:17" ht="22.5" x14ac:dyDescent="0.2">
      <c r="G165" s="6" t="s">
        <v>8096</v>
      </c>
      <c r="H165" s="6" t="s">
        <v>5890</v>
      </c>
      <c r="I165" s="6" t="s">
        <v>1829</v>
      </c>
      <c r="J165" s="6" t="s">
        <v>14737</v>
      </c>
      <c r="P165" s="9"/>
      <c r="Q165" s="11"/>
    </row>
    <row r="166" spans="7:17" ht="22.5" x14ac:dyDescent="0.2">
      <c r="G166" s="6" t="s">
        <v>8096</v>
      </c>
      <c r="H166" s="6" t="s">
        <v>5890</v>
      </c>
      <c r="I166" s="6" t="s">
        <v>9711</v>
      </c>
      <c r="J166" s="6" t="s">
        <v>9711</v>
      </c>
      <c r="P166" s="9"/>
      <c r="Q166" s="11"/>
    </row>
    <row r="167" spans="7:17" ht="22.5" x14ac:dyDescent="0.2">
      <c r="G167" s="6" t="s">
        <v>8096</v>
      </c>
      <c r="H167" s="6" t="s">
        <v>5890</v>
      </c>
      <c r="I167" s="6" t="s">
        <v>13954</v>
      </c>
      <c r="J167" s="6" t="s">
        <v>9458</v>
      </c>
      <c r="P167" s="9"/>
      <c r="Q167" s="11"/>
    </row>
    <row r="168" spans="7:17" ht="22.5" x14ac:dyDescent="0.2">
      <c r="G168" s="6" t="s">
        <v>8096</v>
      </c>
      <c r="H168" s="6" t="s">
        <v>5890</v>
      </c>
      <c r="I168" s="6" t="s">
        <v>13954</v>
      </c>
      <c r="J168" s="6" t="s">
        <v>14553</v>
      </c>
      <c r="P168" s="9"/>
      <c r="Q168" s="11"/>
    </row>
    <row r="169" spans="7:17" ht="22.5" x14ac:dyDescent="0.2">
      <c r="G169" s="6" t="s">
        <v>8096</v>
      </c>
      <c r="H169" s="6" t="s">
        <v>5890</v>
      </c>
      <c r="I169" s="6" t="s">
        <v>13954</v>
      </c>
      <c r="J169" s="6" t="s">
        <v>7347</v>
      </c>
      <c r="P169" s="9"/>
      <c r="Q169" s="11"/>
    </row>
    <row r="170" spans="7:17" ht="22.5" x14ac:dyDescent="0.2">
      <c r="G170" s="6" t="s">
        <v>8096</v>
      </c>
      <c r="H170" s="6" t="s">
        <v>5890</v>
      </c>
      <c r="I170" s="6" t="s">
        <v>13954</v>
      </c>
      <c r="J170" s="6" t="s">
        <v>13954</v>
      </c>
      <c r="P170" s="9"/>
      <c r="Q170" s="11"/>
    </row>
    <row r="171" spans="7:17" x14ac:dyDescent="0.2">
      <c r="G171" s="6" t="s">
        <v>12509</v>
      </c>
      <c r="H171" s="6" t="s">
        <v>2461</v>
      </c>
      <c r="I171" s="6" t="s">
        <v>14613</v>
      </c>
      <c r="J171" s="6" t="s">
        <v>14613</v>
      </c>
      <c r="P171" s="9"/>
      <c r="Q171" s="11"/>
    </row>
    <row r="172" spans="7:17" x14ac:dyDescent="0.2">
      <c r="G172" s="6" t="s">
        <v>12509</v>
      </c>
      <c r="H172" s="6" t="s">
        <v>2461</v>
      </c>
      <c r="I172" s="6" t="s">
        <v>14613</v>
      </c>
      <c r="J172" s="6" t="s">
        <v>6071</v>
      </c>
      <c r="P172" s="9"/>
      <c r="Q172" s="11"/>
    </row>
    <row r="173" spans="7:17" x14ac:dyDescent="0.2">
      <c r="G173" s="6" t="s">
        <v>12509</v>
      </c>
      <c r="H173" s="6" t="s">
        <v>2461</v>
      </c>
      <c r="I173" s="6" t="s">
        <v>14613</v>
      </c>
      <c r="J173" s="6" t="s">
        <v>5279</v>
      </c>
      <c r="P173" s="9"/>
      <c r="Q173" s="11"/>
    </row>
    <row r="174" spans="7:17" x14ac:dyDescent="0.2">
      <c r="G174" s="6" t="s">
        <v>12509</v>
      </c>
      <c r="H174" s="6" t="s">
        <v>2461</v>
      </c>
      <c r="I174" s="6" t="s">
        <v>8754</v>
      </c>
      <c r="J174" s="6" t="s">
        <v>8754</v>
      </c>
      <c r="P174" s="9"/>
      <c r="Q174" s="11"/>
    </row>
    <row r="175" spans="7:17" x14ac:dyDescent="0.2">
      <c r="G175" s="6" t="s">
        <v>12509</v>
      </c>
      <c r="H175" s="6" t="s">
        <v>2461</v>
      </c>
      <c r="I175" s="6" t="s">
        <v>8754</v>
      </c>
      <c r="J175" s="6" t="s">
        <v>9296</v>
      </c>
      <c r="P175" s="9"/>
      <c r="Q175" s="11"/>
    </row>
    <row r="176" spans="7:17" x14ac:dyDescent="0.2">
      <c r="G176" s="6" t="s">
        <v>12509</v>
      </c>
      <c r="H176" s="6" t="s">
        <v>2461</v>
      </c>
      <c r="I176" s="6" t="s">
        <v>8754</v>
      </c>
      <c r="J176" s="6" t="s">
        <v>9567</v>
      </c>
      <c r="P176" s="9"/>
      <c r="Q176" s="11"/>
    </row>
    <row r="177" spans="7:17" x14ac:dyDescent="0.2">
      <c r="G177" s="6" t="s">
        <v>12509</v>
      </c>
      <c r="H177" s="6" t="s">
        <v>2461</v>
      </c>
      <c r="I177" s="6" t="s">
        <v>3656</v>
      </c>
      <c r="J177" s="6" t="s">
        <v>3656</v>
      </c>
      <c r="P177" s="9"/>
      <c r="Q177" s="11"/>
    </row>
    <row r="178" spans="7:17" x14ac:dyDescent="0.2">
      <c r="G178" s="6" t="s">
        <v>12509</v>
      </c>
      <c r="H178" s="6" t="s">
        <v>2461</v>
      </c>
      <c r="I178" s="6" t="s">
        <v>3656</v>
      </c>
      <c r="J178" s="6" t="s">
        <v>4403</v>
      </c>
      <c r="P178" s="9"/>
      <c r="Q178" s="11"/>
    </row>
    <row r="179" spans="7:17" x14ac:dyDescent="0.2">
      <c r="G179" s="6" t="s">
        <v>12509</v>
      </c>
      <c r="H179" s="6" t="s">
        <v>2461</v>
      </c>
      <c r="I179" s="6" t="s">
        <v>5788</v>
      </c>
      <c r="J179" s="6" t="s">
        <v>5788</v>
      </c>
      <c r="P179" s="9"/>
      <c r="Q179" s="11"/>
    </row>
    <row r="180" spans="7:17" x14ac:dyDescent="0.2">
      <c r="G180" s="6" t="s">
        <v>12509</v>
      </c>
      <c r="H180" s="6" t="s">
        <v>2461</v>
      </c>
      <c r="I180" s="6" t="s">
        <v>5788</v>
      </c>
      <c r="J180" s="6" t="s">
        <v>11256</v>
      </c>
      <c r="P180" s="9"/>
      <c r="Q180" s="11"/>
    </row>
    <row r="181" spans="7:17" x14ac:dyDescent="0.2">
      <c r="G181" s="6" t="s">
        <v>12509</v>
      </c>
      <c r="H181" s="6" t="s">
        <v>2461</v>
      </c>
      <c r="I181" s="6" t="s">
        <v>15719</v>
      </c>
      <c r="J181" s="6" t="s">
        <v>15719</v>
      </c>
      <c r="P181" s="9"/>
      <c r="Q181" s="11"/>
    </row>
    <row r="182" spans="7:17" x14ac:dyDescent="0.2">
      <c r="G182" s="6" t="s">
        <v>12509</v>
      </c>
      <c r="H182" s="6" t="s">
        <v>2461</v>
      </c>
      <c r="I182" s="6" t="s">
        <v>10699</v>
      </c>
      <c r="J182" s="6" t="s">
        <v>10699</v>
      </c>
      <c r="P182" s="9"/>
      <c r="Q182" s="11"/>
    </row>
    <row r="183" spans="7:17" x14ac:dyDescent="0.2">
      <c r="G183" s="6" t="s">
        <v>12509</v>
      </c>
      <c r="H183" s="6" t="s">
        <v>2461</v>
      </c>
      <c r="I183" s="6" t="s">
        <v>10699</v>
      </c>
      <c r="J183" s="6" t="s">
        <v>2303</v>
      </c>
      <c r="P183" s="9"/>
      <c r="Q183" s="11"/>
    </row>
    <row r="184" spans="7:17" x14ac:dyDescent="0.2">
      <c r="G184" s="6" t="s">
        <v>12509</v>
      </c>
      <c r="H184" s="6" t="s">
        <v>3431</v>
      </c>
      <c r="I184" s="6" t="s">
        <v>14589</v>
      </c>
      <c r="J184" s="6" t="s">
        <v>16149</v>
      </c>
      <c r="P184" s="9"/>
      <c r="Q184" s="11"/>
    </row>
    <row r="185" spans="7:17" x14ac:dyDescent="0.2">
      <c r="G185" s="6" t="s">
        <v>12509</v>
      </c>
      <c r="H185" s="6" t="s">
        <v>3431</v>
      </c>
      <c r="I185" s="6" t="s">
        <v>14589</v>
      </c>
      <c r="J185" s="6" t="s">
        <v>14589</v>
      </c>
      <c r="P185" s="9"/>
      <c r="Q185" s="11"/>
    </row>
    <row r="186" spans="7:17" x14ac:dyDescent="0.2">
      <c r="G186" s="6" t="s">
        <v>12509</v>
      </c>
      <c r="H186" s="6" t="s">
        <v>3431</v>
      </c>
      <c r="I186" s="6" t="s">
        <v>14589</v>
      </c>
      <c r="J186" s="6" t="s">
        <v>10648</v>
      </c>
      <c r="P186" s="9"/>
      <c r="Q186" s="11"/>
    </row>
    <row r="187" spans="7:17" x14ac:dyDescent="0.2">
      <c r="G187" s="6" t="s">
        <v>12509</v>
      </c>
      <c r="H187" s="6" t="s">
        <v>3431</v>
      </c>
      <c r="I187" s="6" t="s">
        <v>14152</v>
      </c>
      <c r="J187" s="6" t="s">
        <v>9580</v>
      </c>
    </row>
    <row r="188" spans="7:17" x14ac:dyDescent="0.2">
      <c r="G188" s="6" t="s">
        <v>12509</v>
      </c>
      <c r="H188" s="6" t="s">
        <v>3431</v>
      </c>
      <c r="I188" s="6" t="s">
        <v>14152</v>
      </c>
      <c r="J188" s="6" t="s">
        <v>14152</v>
      </c>
    </row>
    <row r="189" spans="7:17" x14ac:dyDescent="0.2">
      <c r="G189" s="6" t="s">
        <v>12509</v>
      </c>
      <c r="H189" s="6" t="s">
        <v>3431</v>
      </c>
      <c r="I189" s="6" t="s">
        <v>14152</v>
      </c>
      <c r="J189" s="6" t="s">
        <v>9036</v>
      </c>
    </row>
    <row r="190" spans="7:17" x14ac:dyDescent="0.2">
      <c r="G190" s="6" t="s">
        <v>12509</v>
      </c>
      <c r="H190" s="6" t="s">
        <v>3431</v>
      </c>
      <c r="I190" s="6" t="s">
        <v>10322</v>
      </c>
      <c r="J190" s="6" t="s">
        <v>11078</v>
      </c>
    </row>
    <row r="191" spans="7:17" x14ac:dyDescent="0.2">
      <c r="G191" s="6" t="s">
        <v>12509</v>
      </c>
      <c r="H191" s="6" t="s">
        <v>3431</v>
      </c>
      <c r="I191" s="6" t="s">
        <v>10322</v>
      </c>
      <c r="J191" s="6" t="s">
        <v>10322</v>
      </c>
    </row>
    <row r="192" spans="7:17" ht="22.5" x14ac:dyDescent="0.2">
      <c r="G192" s="6" t="s">
        <v>12509</v>
      </c>
      <c r="H192" s="6" t="s">
        <v>3431</v>
      </c>
      <c r="I192" s="6" t="s">
        <v>18263</v>
      </c>
      <c r="J192" s="6" t="s">
        <v>2111</v>
      </c>
    </row>
    <row r="193" spans="7:10" ht="22.5" x14ac:dyDescent="0.2">
      <c r="G193" s="6" t="s">
        <v>12509</v>
      </c>
      <c r="H193" s="6" t="s">
        <v>3431</v>
      </c>
      <c r="I193" s="6" t="s">
        <v>18263</v>
      </c>
      <c r="J193" s="6" t="s">
        <v>18263</v>
      </c>
    </row>
    <row r="194" spans="7:10" ht="22.5" x14ac:dyDescent="0.2">
      <c r="G194" s="6" t="s">
        <v>12509</v>
      </c>
      <c r="H194" s="6" t="s">
        <v>3431</v>
      </c>
      <c r="I194" s="6" t="s">
        <v>18263</v>
      </c>
      <c r="J194" s="6" t="s">
        <v>7649</v>
      </c>
    </row>
    <row r="195" spans="7:10" ht="22.5" x14ac:dyDescent="0.2">
      <c r="G195" s="6" t="s">
        <v>12509</v>
      </c>
      <c r="H195" s="6" t="s">
        <v>3431</v>
      </c>
      <c r="I195" s="6" t="s">
        <v>15182</v>
      </c>
      <c r="J195" s="6" t="s">
        <v>3699</v>
      </c>
    </row>
    <row r="196" spans="7:10" ht="22.5" x14ac:dyDescent="0.2">
      <c r="G196" s="6" t="s">
        <v>12509</v>
      </c>
      <c r="H196" s="6" t="s">
        <v>3431</v>
      </c>
      <c r="I196" s="6" t="s">
        <v>15182</v>
      </c>
      <c r="J196" s="6" t="s">
        <v>4403</v>
      </c>
    </row>
    <row r="197" spans="7:10" ht="22.5" x14ac:dyDescent="0.2">
      <c r="G197" s="6" t="s">
        <v>12509</v>
      </c>
      <c r="H197" s="6" t="s">
        <v>3431</v>
      </c>
      <c r="I197" s="6" t="s">
        <v>15182</v>
      </c>
      <c r="J197" s="6" t="s">
        <v>13888</v>
      </c>
    </row>
    <row r="198" spans="7:10" ht="22.5" x14ac:dyDescent="0.2">
      <c r="G198" s="6" t="s">
        <v>12509</v>
      </c>
      <c r="H198" s="6" t="s">
        <v>3431</v>
      </c>
      <c r="I198" s="6" t="s">
        <v>15182</v>
      </c>
      <c r="J198" s="6" t="s">
        <v>4717</v>
      </c>
    </row>
    <row r="199" spans="7:10" ht="22.5" x14ac:dyDescent="0.2">
      <c r="G199" s="6" t="s">
        <v>12509</v>
      </c>
      <c r="H199" s="6" t="s">
        <v>3431</v>
      </c>
      <c r="I199" s="6" t="s">
        <v>15182</v>
      </c>
      <c r="J199" s="6" t="s">
        <v>9210</v>
      </c>
    </row>
    <row r="200" spans="7:10" ht="22.5" x14ac:dyDescent="0.2">
      <c r="G200" s="6" t="s">
        <v>12509</v>
      </c>
      <c r="H200" s="6" t="s">
        <v>3431</v>
      </c>
      <c r="I200" s="6" t="s">
        <v>15182</v>
      </c>
      <c r="J200" s="6" t="s">
        <v>2865</v>
      </c>
    </row>
    <row r="201" spans="7:10" ht="22.5" x14ac:dyDescent="0.2">
      <c r="G201" s="6" t="s">
        <v>12509</v>
      </c>
      <c r="H201" s="6" t="s">
        <v>3431</v>
      </c>
      <c r="I201" s="6" t="s">
        <v>15182</v>
      </c>
      <c r="J201" s="6" t="s">
        <v>12286</v>
      </c>
    </row>
    <row r="202" spans="7:10" ht="22.5" x14ac:dyDescent="0.2">
      <c r="G202" s="6" t="s">
        <v>12509</v>
      </c>
      <c r="H202" s="6" t="s">
        <v>3431</v>
      </c>
      <c r="I202" s="6" t="s">
        <v>15182</v>
      </c>
      <c r="J202" s="6" t="s">
        <v>18632</v>
      </c>
    </row>
    <row r="203" spans="7:10" ht="22.5" x14ac:dyDescent="0.2">
      <c r="G203" s="6" t="s">
        <v>12509</v>
      </c>
      <c r="H203" s="6" t="s">
        <v>3431</v>
      </c>
      <c r="I203" s="6" t="s">
        <v>15182</v>
      </c>
      <c r="J203" s="6" t="s">
        <v>10598</v>
      </c>
    </row>
    <row r="204" spans="7:10" ht="22.5" x14ac:dyDescent="0.2">
      <c r="G204" s="6" t="s">
        <v>12509</v>
      </c>
      <c r="H204" s="6" t="s">
        <v>3431</v>
      </c>
      <c r="I204" s="6" t="s">
        <v>15182</v>
      </c>
      <c r="J204" s="6" t="s">
        <v>15558</v>
      </c>
    </row>
    <row r="205" spans="7:10" ht="22.5" x14ac:dyDescent="0.2">
      <c r="G205" s="6" t="s">
        <v>12509</v>
      </c>
      <c r="H205" s="6" t="s">
        <v>3431</v>
      </c>
      <c r="I205" s="6" t="s">
        <v>15182</v>
      </c>
      <c r="J205" s="6" t="s">
        <v>15182</v>
      </c>
    </row>
    <row r="206" spans="7:10" x14ac:dyDescent="0.2">
      <c r="G206" s="6" t="s">
        <v>12509</v>
      </c>
      <c r="H206" s="6" t="s">
        <v>3431</v>
      </c>
      <c r="I206" s="6" t="s">
        <v>13829</v>
      </c>
      <c r="J206" s="6" t="s">
        <v>12377</v>
      </c>
    </row>
    <row r="207" spans="7:10" x14ac:dyDescent="0.2">
      <c r="G207" s="6" t="s">
        <v>12509</v>
      </c>
      <c r="H207" s="6" t="s">
        <v>3431</v>
      </c>
      <c r="I207" s="6" t="s">
        <v>13829</v>
      </c>
      <c r="J207" s="6" t="s">
        <v>13829</v>
      </c>
    </row>
    <row r="208" spans="7:10" x14ac:dyDescent="0.2">
      <c r="G208" s="6" t="s">
        <v>5960</v>
      </c>
      <c r="H208" s="6" t="s">
        <v>5616</v>
      </c>
      <c r="I208" s="6" t="s">
        <v>14258</v>
      </c>
      <c r="J208" s="6" t="s">
        <v>9265</v>
      </c>
    </row>
    <row r="209" spans="7:10" x14ac:dyDescent="0.2">
      <c r="G209" s="6" t="s">
        <v>5960</v>
      </c>
      <c r="H209" s="6" t="s">
        <v>5616</v>
      </c>
      <c r="I209" s="6" t="s">
        <v>14258</v>
      </c>
      <c r="J209" s="6" t="s">
        <v>14258</v>
      </c>
    </row>
    <row r="210" spans="7:10" x14ac:dyDescent="0.2">
      <c r="G210" s="6" t="s">
        <v>5960</v>
      </c>
      <c r="H210" s="6" t="s">
        <v>5616</v>
      </c>
      <c r="I210" s="6" t="s">
        <v>7322</v>
      </c>
      <c r="J210" s="6" t="s">
        <v>15874</v>
      </c>
    </row>
    <row r="211" spans="7:10" x14ac:dyDescent="0.2">
      <c r="G211" s="6" t="s">
        <v>5960</v>
      </c>
      <c r="H211" s="6" t="s">
        <v>5616</v>
      </c>
      <c r="I211" s="6" t="s">
        <v>7322</v>
      </c>
      <c r="J211" s="6" t="s">
        <v>7322</v>
      </c>
    </row>
    <row r="212" spans="7:10" x14ac:dyDescent="0.2">
      <c r="G212" s="6" t="s">
        <v>5960</v>
      </c>
      <c r="H212" s="6" t="s">
        <v>5616</v>
      </c>
      <c r="I212" s="6" t="s">
        <v>12134</v>
      </c>
      <c r="J212" s="6" t="s">
        <v>17109</v>
      </c>
    </row>
    <row r="213" spans="7:10" x14ac:dyDescent="0.2">
      <c r="G213" s="6" t="s">
        <v>5960</v>
      </c>
      <c r="H213" s="6" t="s">
        <v>5616</v>
      </c>
      <c r="I213" s="6" t="s">
        <v>12134</v>
      </c>
      <c r="J213" s="6" t="s">
        <v>12134</v>
      </c>
    </row>
    <row r="214" spans="7:10" x14ac:dyDescent="0.2">
      <c r="G214" s="6" t="s">
        <v>5960</v>
      </c>
      <c r="H214" s="6" t="s">
        <v>5616</v>
      </c>
      <c r="I214" s="6" t="s">
        <v>5658</v>
      </c>
      <c r="J214" s="6" t="s">
        <v>7559</v>
      </c>
    </row>
    <row r="215" spans="7:10" x14ac:dyDescent="0.2">
      <c r="G215" s="6" t="s">
        <v>5960</v>
      </c>
      <c r="H215" s="6" t="s">
        <v>5616</v>
      </c>
      <c r="I215" s="6" t="s">
        <v>5658</v>
      </c>
      <c r="J215" s="6" t="s">
        <v>17740</v>
      </c>
    </row>
    <row r="216" spans="7:10" x14ac:dyDescent="0.2">
      <c r="G216" s="6" t="s">
        <v>5960</v>
      </c>
      <c r="H216" s="6" t="s">
        <v>5616</v>
      </c>
      <c r="I216" s="6" t="s">
        <v>5658</v>
      </c>
      <c r="J216" s="6" t="s">
        <v>14284</v>
      </c>
    </row>
    <row r="217" spans="7:10" x14ac:dyDescent="0.2">
      <c r="G217" s="6" t="s">
        <v>5960</v>
      </c>
      <c r="H217" s="6" t="s">
        <v>5616</v>
      </c>
      <c r="I217" s="6" t="s">
        <v>5658</v>
      </c>
      <c r="J217" s="6" t="s">
        <v>10314</v>
      </c>
    </row>
    <row r="218" spans="7:10" x14ac:dyDescent="0.2">
      <c r="G218" s="6" t="s">
        <v>5960</v>
      </c>
      <c r="H218" s="6" t="s">
        <v>5616</v>
      </c>
      <c r="I218" s="6" t="s">
        <v>5658</v>
      </c>
      <c r="J218" s="6" t="s">
        <v>878</v>
      </c>
    </row>
    <row r="219" spans="7:10" x14ac:dyDescent="0.2">
      <c r="G219" s="6" t="s">
        <v>5960</v>
      </c>
      <c r="H219" s="6" t="s">
        <v>5616</v>
      </c>
      <c r="I219" s="6" t="s">
        <v>5658</v>
      </c>
      <c r="J219" s="6" t="s">
        <v>5658</v>
      </c>
    </row>
    <row r="220" spans="7:10" x14ac:dyDescent="0.2">
      <c r="G220" s="6" t="s">
        <v>5960</v>
      </c>
      <c r="H220" s="6" t="s">
        <v>5616</v>
      </c>
      <c r="I220" s="6" t="s">
        <v>5658</v>
      </c>
      <c r="J220" s="6" t="s">
        <v>9132</v>
      </c>
    </row>
    <row r="221" spans="7:10" x14ac:dyDescent="0.2">
      <c r="G221" s="6" t="s">
        <v>5960</v>
      </c>
      <c r="H221" s="6" t="s">
        <v>5616</v>
      </c>
      <c r="I221" s="6" t="s">
        <v>13099</v>
      </c>
      <c r="J221" s="6" t="s">
        <v>13099</v>
      </c>
    </row>
    <row r="222" spans="7:10" x14ac:dyDescent="0.2">
      <c r="G222" s="6" t="s">
        <v>5960</v>
      </c>
      <c r="H222" s="6" t="s">
        <v>2700</v>
      </c>
      <c r="I222" s="6" t="s">
        <v>7102</v>
      </c>
      <c r="J222" s="6" t="s">
        <v>7102</v>
      </c>
    </row>
    <row r="223" spans="7:10" x14ac:dyDescent="0.2">
      <c r="G223" s="6" t="s">
        <v>5960</v>
      </c>
      <c r="H223" s="6" t="s">
        <v>2700</v>
      </c>
      <c r="I223" s="6" t="s">
        <v>10382</v>
      </c>
      <c r="J223" s="6" t="s">
        <v>10382</v>
      </c>
    </row>
    <row r="224" spans="7:10" x14ac:dyDescent="0.2">
      <c r="G224" s="6" t="s">
        <v>5960</v>
      </c>
      <c r="H224" s="6" t="s">
        <v>2700</v>
      </c>
      <c r="I224" s="6" t="s">
        <v>15449</v>
      </c>
      <c r="J224" s="6" t="s">
        <v>11215</v>
      </c>
    </row>
    <row r="225" spans="7:10" x14ac:dyDescent="0.2">
      <c r="G225" s="6" t="s">
        <v>5960</v>
      </c>
      <c r="H225" s="6" t="s">
        <v>2700</v>
      </c>
      <c r="I225" s="6" t="s">
        <v>15449</v>
      </c>
      <c r="J225" s="6" t="s">
        <v>15449</v>
      </c>
    </row>
    <row r="226" spans="7:10" x14ac:dyDescent="0.2">
      <c r="G226" s="6" t="s">
        <v>5960</v>
      </c>
      <c r="H226" s="6" t="s">
        <v>2700</v>
      </c>
      <c r="I226" s="6" t="s">
        <v>10076</v>
      </c>
      <c r="J226" s="6" t="s">
        <v>10076</v>
      </c>
    </row>
    <row r="227" spans="7:10" x14ac:dyDescent="0.2">
      <c r="G227" s="6" t="s">
        <v>5960</v>
      </c>
      <c r="H227" s="6" t="s">
        <v>2700</v>
      </c>
      <c r="I227" s="6" t="s">
        <v>10076</v>
      </c>
      <c r="J227" s="6" t="s">
        <v>663</v>
      </c>
    </row>
    <row r="228" spans="7:10" x14ac:dyDescent="0.2">
      <c r="G228" s="6" t="s">
        <v>5960</v>
      </c>
      <c r="H228" s="6" t="s">
        <v>2700</v>
      </c>
      <c r="I228" s="6" t="s">
        <v>5544</v>
      </c>
      <c r="J228" s="6" t="s">
        <v>5544</v>
      </c>
    </row>
    <row r="229" spans="7:10" x14ac:dyDescent="0.2">
      <c r="G229" s="6" t="s">
        <v>5960</v>
      </c>
      <c r="H229" s="6" t="s">
        <v>2700</v>
      </c>
      <c r="I229" s="6" t="s">
        <v>5544</v>
      </c>
      <c r="J229" s="6" t="s">
        <v>8438</v>
      </c>
    </row>
    <row r="230" spans="7:10" x14ac:dyDescent="0.2">
      <c r="G230" s="6" t="s">
        <v>5960</v>
      </c>
      <c r="H230" s="6" t="s">
        <v>2700</v>
      </c>
      <c r="I230" s="6" t="s">
        <v>11011</v>
      </c>
      <c r="J230" s="6" t="s">
        <v>5616</v>
      </c>
    </row>
    <row r="231" spans="7:10" x14ac:dyDescent="0.2">
      <c r="G231" s="6" t="s">
        <v>5960</v>
      </c>
      <c r="H231" s="6" t="s">
        <v>2700</v>
      </c>
      <c r="I231" s="6" t="s">
        <v>11011</v>
      </c>
      <c r="J231" s="6" t="s">
        <v>11011</v>
      </c>
    </row>
    <row r="232" spans="7:10" x14ac:dyDescent="0.2">
      <c r="G232" s="6" t="s">
        <v>5960</v>
      </c>
      <c r="H232" s="6" t="s">
        <v>2700</v>
      </c>
      <c r="I232" s="6" t="s">
        <v>4289</v>
      </c>
      <c r="J232" s="6" t="s">
        <v>4289</v>
      </c>
    </row>
    <row r="233" spans="7:10" x14ac:dyDescent="0.2">
      <c r="G233" s="6" t="s">
        <v>5960</v>
      </c>
      <c r="H233" s="6" t="s">
        <v>2700</v>
      </c>
      <c r="I233" s="6" t="s">
        <v>12930</v>
      </c>
      <c r="J233" s="6" t="s">
        <v>2861</v>
      </c>
    </row>
    <row r="234" spans="7:10" x14ac:dyDescent="0.2">
      <c r="G234" s="6" t="s">
        <v>5960</v>
      </c>
      <c r="H234" s="6" t="s">
        <v>2700</v>
      </c>
      <c r="I234" s="6" t="s">
        <v>12930</v>
      </c>
      <c r="J234" s="6" t="s">
        <v>12930</v>
      </c>
    </row>
    <row r="235" spans="7:10" x14ac:dyDescent="0.2">
      <c r="G235" s="6" t="s">
        <v>5960</v>
      </c>
      <c r="H235" s="6" t="s">
        <v>2700</v>
      </c>
      <c r="I235" s="6" t="s">
        <v>4565</v>
      </c>
      <c r="J235" s="6" t="s">
        <v>4565</v>
      </c>
    </row>
    <row r="236" spans="7:10" ht="22.5" x14ac:dyDescent="0.2">
      <c r="G236" s="6" t="s">
        <v>5960</v>
      </c>
      <c r="H236" s="6" t="s">
        <v>2700</v>
      </c>
      <c r="I236" s="6" t="s">
        <v>11269</v>
      </c>
      <c r="J236" s="6" t="s">
        <v>5027</v>
      </c>
    </row>
    <row r="237" spans="7:10" ht="22.5" x14ac:dyDescent="0.2">
      <c r="G237" s="6" t="s">
        <v>5960</v>
      </c>
      <c r="H237" s="6" t="s">
        <v>2700</v>
      </c>
      <c r="I237" s="6" t="s">
        <v>11269</v>
      </c>
      <c r="J237" s="6" t="s">
        <v>7187</v>
      </c>
    </row>
    <row r="238" spans="7:10" ht="22.5" x14ac:dyDescent="0.2">
      <c r="G238" s="6" t="s">
        <v>5960</v>
      </c>
      <c r="H238" s="6" t="s">
        <v>2700</v>
      </c>
      <c r="I238" s="6" t="s">
        <v>11269</v>
      </c>
      <c r="J238" s="6" t="s">
        <v>11269</v>
      </c>
    </row>
    <row r="239" spans="7:10" ht="22.5" x14ac:dyDescent="0.2">
      <c r="G239" s="6" t="s">
        <v>5960</v>
      </c>
      <c r="H239" s="6" t="s">
        <v>2700</v>
      </c>
      <c r="I239" s="6" t="s">
        <v>11269</v>
      </c>
      <c r="J239" s="6" t="s">
        <v>17575</v>
      </c>
    </row>
    <row r="240" spans="7:10" x14ac:dyDescent="0.2">
      <c r="G240" s="6" t="s">
        <v>5960</v>
      </c>
      <c r="H240" s="6" t="s">
        <v>2700</v>
      </c>
      <c r="I240" s="6" t="s">
        <v>1401</v>
      </c>
      <c r="J240" s="6" t="s">
        <v>976</v>
      </c>
    </row>
    <row r="241" spans="7:10" x14ac:dyDescent="0.2">
      <c r="G241" s="6" t="s">
        <v>5960</v>
      </c>
      <c r="H241" s="6" t="s">
        <v>2700</v>
      </c>
      <c r="I241" s="6" t="s">
        <v>1401</v>
      </c>
      <c r="J241" s="6" t="s">
        <v>9032</v>
      </c>
    </row>
    <row r="242" spans="7:10" x14ac:dyDescent="0.2">
      <c r="G242" s="6" t="s">
        <v>5960</v>
      </c>
      <c r="H242" s="6" t="s">
        <v>2700</v>
      </c>
      <c r="I242" s="6" t="s">
        <v>1401</v>
      </c>
      <c r="J242" s="6" t="s">
        <v>18686</v>
      </c>
    </row>
    <row r="243" spans="7:10" x14ac:dyDescent="0.2">
      <c r="G243" s="6" t="s">
        <v>5960</v>
      </c>
      <c r="H243" s="6" t="s">
        <v>2700</v>
      </c>
      <c r="I243" s="6" t="s">
        <v>1401</v>
      </c>
      <c r="J243" s="6" t="s">
        <v>1401</v>
      </c>
    </row>
    <row r="244" spans="7:10" x14ac:dyDescent="0.2">
      <c r="G244" s="6" t="s">
        <v>5960</v>
      </c>
      <c r="H244" s="6" t="s">
        <v>12707</v>
      </c>
      <c r="I244" s="6" t="s">
        <v>8769</v>
      </c>
      <c r="J244" s="6" t="s">
        <v>14193</v>
      </c>
    </row>
    <row r="245" spans="7:10" x14ac:dyDescent="0.2">
      <c r="G245" s="6" t="s">
        <v>5960</v>
      </c>
      <c r="H245" s="6" t="s">
        <v>12707</v>
      </c>
      <c r="I245" s="6" t="s">
        <v>8769</v>
      </c>
      <c r="J245" s="6" t="s">
        <v>8769</v>
      </c>
    </row>
    <row r="246" spans="7:10" x14ac:dyDescent="0.2">
      <c r="G246" s="6" t="s">
        <v>5960</v>
      </c>
      <c r="H246" s="6" t="s">
        <v>12707</v>
      </c>
      <c r="I246" s="6" t="s">
        <v>8769</v>
      </c>
      <c r="J246" s="6" t="s">
        <v>3014</v>
      </c>
    </row>
    <row r="247" spans="7:10" x14ac:dyDescent="0.2">
      <c r="G247" s="6" t="s">
        <v>5960</v>
      </c>
      <c r="H247" s="6" t="s">
        <v>12707</v>
      </c>
      <c r="I247" s="6" t="s">
        <v>11026</v>
      </c>
      <c r="J247" s="6" t="s">
        <v>11026</v>
      </c>
    </row>
    <row r="248" spans="7:10" x14ac:dyDescent="0.2">
      <c r="G248" s="6" t="s">
        <v>5960</v>
      </c>
      <c r="H248" s="6" t="s">
        <v>12707</v>
      </c>
      <c r="I248" s="6" t="s">
        <v>11026</v>
      </c>
      <c r="J248" s="6" t="s">
        <v>17507</v>
      </c>
    </row>
    <row r="249" spans="7:10" x14ac:dyDescent="0.2">
      <c r="G249" s="6" t="s">
        <v>5960</v>
      </c>
      <c r="H249" s="6" t="s">
        <v>12707</v>
      </c>
      <c r="I249" s="6" t="s">
        <v>5607</v>
      </c>
      <c r="J249" s="6" t="s">
        <v>15671</v>
      </c>
    </row>
    <row r="250" spans="7:10" x14ac:dyDescent="0.2">
      <c r="G250" s="6" t="s">
        <v>5960</v>
      </c>
      <c r="H250" s="6" t="s">
        <v>12707</v>
      </c>
      <c r="I250" s="6" t="s">
        <v>5607</v>
      </c>
      <c r="J250" s="6" t="s">
        <v>7716</v>
      </c>
    </row>
    <row r="251" spans="7:10" x14ac:dyDescent="0.2">
      <c r="G251" s="6" t="s">
        <v>5960</v>
      </c>
      <c r="H251" s="6" t="s">
        <v>12707</v>
      </c>
      <c r="I251" s="6" t="s">
        <v>5607</v>
      </c>
      <c r="J251" s="6" t="s">
        <v>5607</v>
      </c>
    </row>
    <row r="252" spans="7:10" x14ac:dyDescent="0.2">
      <c r="G252" s="6" t="s">
        <v>5960</v>
      </c>
      <c r="H252" s="6" t="s">
        <v>12707</v>
      </c>
      <c r="I252" s="6" t="s">
        <v>10766</v>
      </c>
      <c r="J252" s="6" t="s">
        <v>10766</v>
      </c>
    </row>
    <row r="253" spans="7:10" x14ac:dyDescent="0.2">
      <c r="G253" s="6" t="s">
        <v>5960</v>
      </c>
      <c r="H253" s="6" t="s">
        <v>12707</v>
      </c>
      <c r="I253" s="6" t="s">
        <v>14795</v>
      </c>
      <c r="J253" s="6" t="s">
        <v>14795</v>
      </c>
    </row>
    <row r="254" spans="7:10" x14ac:dyDescent="0.2">
      <c r="G254" s="6" t="s">
        <v>5960</v>
      </c>
      <c r="H254" s="6" t="s">
        <v>12707</v>
      </c>
      <c r="I254" s="6" t="s">
        <v>11958</v>
      </c>
      <c r="J254" s="6" t="s">
        <v>2412</v>
      </c>
    </row>
    <row r="255" spans="7:10" x14ac:dyDescent="0.2">
      <c r="G255" s="6" t="s">
        <v>5960</v>
      </c>
      <c r="H255" s="6" t="s">
        <v>12707</v>
      </c>
      <c r="I255" s="6" t="s">
        <v>11958</v>
      </c>
      <c r="J255" s="6" t="s">
        <v>11958</v>
      </c>
    </row>
    <row r="256" spans="7:10" x14ac:dyDescent="0.2">
      <c r="G256" s="6" t="s">
        <v>5960</v>
      </c>
      <c r="H256" s="6" t="s">
        <v>18822</v>
      </c>
      <c r="I256" s="6" t="s">
        <v>10497</v>
      </c>
      <c r="J256" s="6" t="s">
        <v>14376</v>
      </c>
    </row>
    <row r="257" spans="7:10" x14ac:dyDescent="0.2">
      <c r="G257" s="6" t="s">
        <v>5960</v>
      </c>
      <c r="H257" s="6" t="s">
        <v>18822</v>
      </c>
      <c r="I257" s="6" t="s">
        <v>10497</v>
      </c>
      <c r="J257" s="6" t="s">
        <v>10497</v>
      </c>
    </row>
    <row r="258" spans="7:10" x14ac:dyDescent="0.2">
      <c r="G258" s="6" t="s">
        <v>5960</v>
      </c>
      <c r="H258" s="6" t="s">
        <v>18822</v>
      </c>
      <c r="I258" s="6" t="s">
        <v>18822</v>
      </c>
      <c r="J258" s="6" t="s">
        <v>12682</v>
      </c>
    </row>
    <row r="259" spans="7:10" x14ac:dyDescent="0.2">
      <c r="G259" s="6" t="s">
        <v>5960</v>
      </c>
      <c r="H259" s="6" t="s">
        <v>18822</v>
      </c>
      <c r="I259" s="6" t="s">
        <v>18822</v>
      </c>
      <c r="J259" s="6" t="s">
        <v>18822</v>
      </c>
    </row>
    <row r="260" spans="7:10" x14ac:dyDescent="0.2">
      <c r="G260" s="6" t="s">
        <v>16543</v>
      </c>
      <c r="H260" s="6" t="s">
        <v>16565</v>
      </c>
      <c r="I260" s="6" t="s">
        <v>3229</v>
      </c>
      <c r="J260" s="6" t="s">
        <v>3229</v>
      </c>
    </row>
    <row r="261" spans="7:10" ht="22.5" x14ac:dyDescent="0.2">
      <c r="G261" s="6" t="s">
        <v>16543</v>
      </c>
      <c r="H261" s="6" t="s">
        <v>16565</v>
      </c>
      <c r="I261" s="6" t="s">
        <v>3654</v>
      </c>
      <c r="J261" s="6" t="s">
        <v>1350</v>
      </c>
    </row>
    <row r="262" spans="7:10" ht="22.5" x14ac:dyDescent="0.2">
      <c r="G262" s="6" t="s">
        <v>16543</v>
      </c>
      <c r="H262" s="6" t="s">
        <v>16565</v>
      </c>
      <c r="I262" s="6" t="s">
        <v>3654</v>
      </c>
      <c r="J262" s="6" t="s">
        <v>3654</v>
      </c>
    </row>
    <row r="263" spans="7:10" ht="22.5" x14ac:dyDescent="0.2">
      <c r="G263" s="6" t="s">
        <v>16543</v>
      </c>
      <c r="H263" s="6" t="s">
        <v>16565</v>
      </c>
      <c r="I263" s="6" t="s">
        <v>3654</v>
      </c>
      <c r="J263" s="6" t="s">
        <v>18604</v>
      </c>
    </row>
    <row r="264" spans="7:10" ht="22.5" x14ac:dyDescent="0.2">
      <c r="G264" s="6" t="s">
        <v>16543</v>
      </c>
      <c r="H264" s="6" t="s">
        <v>16565</v>
      </c>
      <c r="I264" s="6" t="s">
        <v>3654</v>
      </c>
      <c r="J264" s="6" t="s">
        <v>7328</v>
      </c>
    </row>
    <row r="265" spans="7:10" ht="22.5" x14ac:dyDescent="0.2">
      <c r="G265" s="6" t="s">
        <v>16543</v>
      </c>
      <c r="H265" s="6" t="s">
        <v>16565</v>
      </c>
      <c r="I265" s="6" t="s">
        <v>18035</v>
      </c>
      <c r="J265" s="6" t="s">
        <v>2169</v>
      </c>
    </row>
    <row r="266" spans="7:10" ht="22.5" x14ac:dyDescent="0.2">
      <c r="G266" s="6" t="s">
        <v>16543</v>
      </c>
      <c r="H266" s="6" t="s">
        <v>16565</v>
      </c>
      <c r="I266" s="6" t="s">
        <v>18035</v>
      </c>
      <c r="J266" s="6" t="s">
        <v>18035</v>
      </c>
    </row>
    <row r="267" spans="7:10" x14ac:dyDescent="0.2">
      <c r="G267" s="6" t="s">
        <v>16543</v>
      </c>
      <c r="H267" s="6" t="s">
        <v>8707</v>
      </c>
      <c r="I267" s="6" t="s">
        <v>7218</v>
      </c>
      <c r="J267" s="6" t="s">
        <v>7218</v>
      </c>
    </row>
    <row r="268" spans="7:10" x14ac:dyDescent="0.2">
      <c r="G268" s="6" t="s">
        <v>16543</v>
      </c>
      <c r="H268" s="6" t="s">
        <v>8707</v>
      </c>
      <c r="I268" s="6" t="s">
        <v>8707</v>
      </c>
      <c r="J268" s="6" t="s">
        <v>9348</v>
      </c>
    </row>
    <row r="269" spans="7:10" x14ac:dyDescent="0.2">
      <c r="G269" s="6" t="s">
        <v>16543</v>
      </c>
      <c r="H269" s="6" t="s">
        <v>8707</v>
      </c>
      <c r="I269" s="6" t="s">
        <v>8707</v>
      </c>
      <c r="J269" s="6" t="s">
        <v>18795</v>
      </c>
    </row>
    <row r="270" spans="7:10" x14ac:dyDescent="0.2">
      <c r="G270" s="6" t="s">
        <v>16543</v>
      </c>
      <c r="H270" s="6" t="s">
        <v>8707</v>
      </c>
      <c r="I270" s="6" t="s">
        <v>8707</v>
      </c>
      <c r="J270" s="6" t="s">
        <v>13102</v>
      </c>
    </row>
    <row r="271" spans="7:10" x14ac:dyDescent="0.2">
      <c r="G271" s="6" t="s">
        <v>16543</v>
      </c>
      <c r="H271" s="6" t="s">
        <v>8707</v>
      </c>
      <c r="I271" s="6" t="s">
        <v>8707</v>
      </c>
      <c r="J271" s="6" t="s">
        <v>8707</v>
      </c>
    </row>
    <row r="272" spans="7:10" x14ac:dyDescent="0.2">
      <c r="G272" s="6" t="s">
        <v>16543</v>
      </c>
      <c r="H272" s="6" t="s">
        <v>8707</v>
      </c>
      <c r="I272" s="6" t="s">
        <v>17689</v>
      </c>
      <c r="J272" s="6" t="s">
        <v>17689</v>
      </c>
    </row>
    <row r="273" spans="7:10" ht="22.5" x14ac:dyDescent="0.2">
      <c r="G273" s="6" t="s">
        <v>16543</v>
      </c>
      <c r="H273" s="6" t="s">
        <v>8707</v>
      </c>
      <c r="I273" s="6" t="s">
        <v>15469</v>
      </c>
      <c r="J273" s="6" t="s">
        <v>8565</v>
      </c>
    </row>
    <row r="274" spans="7:10" ht="22.5" x14ac:dyDescent="0.2">
      <c r="G274" s="6" t="s">
        <v>16543</v>
      </c>
      <c r="H274" s="6" t="s">
        <v>8707</v>
      </c>
      <c r="I274" s="6" t="s">
        <v>15469</v>
      </c>
      <c r="J274" s="6" t="s">
        <v>13889</v>
      </c>
    </row>
    <row r="275" spans="7:10" ht="22.5" x14ac:dyDescent="0.2">
      <c r="G275" s="6" t="s">
        <v>16543</v>
      </c>
      <c r="H275" s="6" t="s">
        <v>8707</v>
      </c>
      <c r="I275" s="6" t="s">
        <v>15469</v>
      </c>
      <c r="J275" s="6" t="s">
        <v>15469</v>
      </c>
    </row>
    <row r="276" spans="7:10" x14ac:dyDescent="0.2">
      <c r="G276" s="6" t="s">
        <v>16543</v>
      </c>
      <c r="H276" s="6" t="s">
        <v>8707</v>
      </c>
      <c r="I276" s="6" t="s">
        <v>4526</v>
      </c>
      <c r="J276" s="6" t="s">
        <v>6443</v>
      </c>
    </row>
    <row r="277" spans="7:10" x14ac:dyDescent="0.2">
      <c r="G277" s="6" t="s">
        <v>16543</v>
      </c>
      <c r="H277" s="6" t="s">
        <v>8707</v>
      </c>
      <c r="I277" s="6" t="s">
        <v>4526</v>
      </c>
      <c r="J277" s="6" t="s">
        <v>677</v>
      </c>
    </row>
    <row r="278" spans="7:10" x14ac:dyDescent="0.2">
      <c r="G278" s="6" t="s">
        <v>16543</v>
      </c>
      <c r="H278" s="6" t="s">
        <v>8707</v>
      </c>
      <c r="I278" s="6" t="s">
        <v>4526</v>
      </c>
      <c r="J278" s="6" t="s">
        <v>4526</v>
      </c>
    </row>
    <row r="279" spans="7:10" ht="22.5" x14ac:dyDescent="0.2">
      <c r="G279" s="6" t="s">
        <v>16543</v>
      </c>
      <c r="H279" s="6" t="s">
        <v>9646</v>
      </c>
      <c r="I279" s="6" t="s">
        <v>8849</v>
      </c>
      <c r="J279" s="6" t="s">
        <v>8849</v>
      </c>
    </row>
    <row r="280" spans="7:10" ht="22.5" x14ac:dyDescent="0.2">
      <c r="G280" s="6" t="s">
        <v>16543</v>
      </c>
      <c r="H280" s="6" t="s">
        <v>9646</v>
      </c>
      <c r="I280" s="6" t="s">
        <v>17993</v>
      </c>
      <c r="J280" s="6" t="s">
        <v>17993</v>
      </c>
    </row>
    <row r="281" spans="7:10" ht="22.5" x14ac:dyDescent="0.2">
      <c r="G281" s="6" t="s">
        <v>16543</v>
      </c>
      <c r="H281" s="6" t="s">
        <v>9646</v>
      </c>
      <c r="I281" s="6" t="s">
        <v>11295</v>
      </c>
      <c r="J281" s="6" t="s">
        <v>11295</v>
      </c>
    </row>
    <row r="282" spans="7:10" ht="22.5" x14ac:dyDescent="0.2">
      <c r="G282" s="6" t="s">
        <v>16543</v>
      </c>
      <c r="H282" s="6" t="s">
        <v>9646</v>
      </c>
      <c r="I282" s="6" t="s">
        <v>13249</v>
      </c>
      <c r="J282" s="6" t="s">
        <v>13249</v>
      </c>
    </row>
    <row r="283" spans="7:10" ht="22.5" x14ac:dyDescent="0.2">
      <c r="G283" s="6" t="s">
        <v>16543</v>
      </c>
      <c r="H283" s="6" t="s">
        <v>9646</v>
      </c>
      <c r="I283" s="6" t="s">
        <v>16998</v>
      </c>
      <c r="J283" s="6" t="s">
        <v>5590</v>
      </c>
    </row>
    <row r="284" spans="7:10" ht="22.5" x14ac:dyDescent="0.2">
      <c r="G284" s="6" t="s">
        <v>16543</v>
      </c>
      <c r="H284" s="6" t="s">
        <v>9646</v>
      </c>
      <c r="I284" s="6" t="s">
        <v>16998</v>
      </c>
      <c r="J284" s="6" t="s">
        <v>15289</v>
      </c>
    </row>
    <row r="285" spans="7:10" ht="22.5" x14ac:dyDescent="0.2">
      <c r="G285" s="6" t="s">
        <v>16543</v>
      </c>
      <c r="H285" s="6" t="s">
        <v>9646</v>
      </c>
      <c r="I285" s="6" t="s">
        <v>16998</v>
      </c>
      <c r="J285" s="6" t="s">
        <v>16998</v>
      </c>
    </row>
    <row r="286" spans="7:10" ht="22.5" x14ac:dyDescent="0.2">
      <c r="G286" s="6" t="s">
        <v>16543</v>
      </c>
      <c r="H286" s="6" t="s">
        <v>9646</v>
      </c>
      <c r="I286" s="6" t="s">
        <v>9646</v>
      </c>
      <c r="J286" s="6" t="s">
        <v>9646</v>
      </c>
    </row>
    <row r="287" spans="7:10" ht="22.5" x14ac:dyDescent="0.2">
      <c r="G287" s="6" t="s">
        <v>3082</v>
      </c>
      <c r="H287" s="6" t="s">
        <v>11114</v>
      </c>
      <c r="I287" s="6" t="s">
        <v>11114</v>
      </c>
      <c r="J287" s="6" t="s">
        <v>11114</v>
      </c>
    </row>
    <row r="288" spans="7:10" ht="22.5" x14ac:dyDescent="0.2">
      <c r="G288" s="6" t="s">
        <v>3082</v>
      </c>
      <c r="H288" s="6" t="s">
        <v>14451</v>
      </c>
      <c r="I288" s="6" t="s">
        <v>5997</v>
      </c>
      <c r="J288" s="6" t="s">
        <v>5997</v>
      </c>
    </row>
    <row r="289" spans="7:10" ht="22.5" x14ac:dyDescent="0.2">
      <c r="G289" s="6" t="s">
        <v>3082</v>
      </c>
      <c r="H289" s="6" t="s">
        <v>14451</v>
      </c>
      <c r="I289" s="6" t="s">
        <v>5997</v>
      </c>
      <c r="J289" s="6" t="s">
        <v>17316</v>
      </c>
    </row>
    <row r="290" spans="7:10" ht="22.5" x14ac:dyDescent="0.2">
      <c r="G290" s="6" t="s">
        <v>3082</v>
      </c>
      <c r="H290" s="6" t="s">
        <v>14451</v>
      </c>
      <c r="I290" s="6" t="s">
        <v>4765</v>
      </c>
      <c r="J290" s="6" t="s">
        <v>4765</v>
      </c>
    </row>
    <row r="291" spans="7:10" ht="22.5" x14ac:dyDescent="0.2">
      <c r="G291" s="6" t="s">
        <v>3082</v>
      </c>
      <c r="H291" s="6" t="s">
        <v>14451</v>
      </c>
      <c r="I291" s="6" t="s">
        <v>4765</v>
      </c>
      <c r="J291" s="6" t="s">
        <v>2850</v>
      </c>
    </row>
    <row r="292" spans="7:10" ht="22.5" x14ac:dyDescent="0.2">
      <c r="G292" s="6" t="s">
        <v>3082</v>
      </c>
      <c r="H292" s="6" t="s">
        <v>14451</v>
      </c>
      <c r="I292" s="6" t="s">
        <v>14367</v>
      </c>
      <c r="J292" s="6" t="s">
        <v>14367</v>
      </c>
    </row>
    <row r="293" spans="7:10" ht="22.5" x14ac:dyDescent="0.2">
      <c r="G293" s="6" t="s">
        <v>3082</v>
      </c>
      <c r="H293" s="6" t="s">
        <v>14451</v>
      </c>
      <c r="I293" s="6" t="s">
        <v>14367</v>
      </c>
      <c r="J293" s="6" t="s">
        <v>10330</v>
      </c>
    </row>
    <row r="294" spans="7:10" ht="22.5" x14ac:dyDescent="0.2">
      <c r="G294" s="6" t="s">
        <v>3082</v>
      </c>
      <c r="H294" s="6" t="s">
        <v>14451</v>
      </c>
      <c r="I294" s="6" t="s">
        <v>14367</v>
      </c>
      <c r="J294" s="6" t="s">
        <v>73</v>
      </c>
    </row>
    <row r="295" spans="7:10" ht="22.5" x14ac:dyDescent="0.2">
      <c r="G295" s="6" t="s">
        <v>3082</v>
      </c>
      <c r="H295" s="6" t="s">
        <v>14451</v>
      </c>
      <c r="I295" s="6" t="s">
        <v>11469</v>
      </c>
      <c r="J295" s="6" t="s">
        <v>9412</v>
      </c>
    </row>
    <row r="296" spans="7:10" ht="22.5" x14ac:dyDescent="0.2">
      <c r="G296" s="6" t="s">
        <v>3082</v>
      </c>
      <c r="H296" s="6" t="s">
        <v>14451</v>
      </c>
      <c r="I296" s="6" t="s">
        <v>11469</v>
      </c>
      <c r="J296" s="6" t="s">
        <v>11861</v>
      </c>
    </row>
    <row r="297" spans="7:10" ht="22.5" x14ac:dyDescent="0.2">
      <c r="G297" s="6" t="s">
        <v>3082</v>
      </c>
      <c r="H297" s="6" t="s">
        <v>14451</v>
      </c>
      <c r="I297" s="6" t="s">
        <v>11469</v>
      </c>
      <c r="J297" s="6" t="s">
        <v>11469</v>
      </c>
    </row>
    <row r="298" spans="7:10" ht="22.5" x14ac:dyDescent="0.2">
      <c r="G298" s="6" t="s">
        <v>3082</v>
      </c>
      <c r="H298" s="6" t="s">
        <v>14451</v>
      </c>
      <c r="I298" s="6" t="s">
        <v>4623</v>
      </c>
      <c r="J298" s="6" t="s">
        <v>6160</v>
      </c>
    </row>
    <row r="299" spans="7:10" ht="22.5" x14ac:dyDescent="0.2">
      <c r="G299" s="6" t="s">
        <v>3082</v>
      </c>
      <c r="H299" s="6" t="s">
        <v>14451</v>
      </c>
      <c r="I299" s="6" t="s">
        <v>4623</v>
      </c>
      <c r="J299" s="6" t="s">
        <v>4623</v>
      </c>
    </row>
    <row r="300" spans="7:10" ht="22.5" x14ac:dyDescent="0.2">
      <c r="G300" s="6" t="s">
        <v>3082</v>
      </c>
      <c r="H300" s="6" t="s">
        <v>14451</v>
      </c>
      <c r="I300" s="6" t="s">
        <v>6001</v>
      </c>
      <c r="J300" s="6" t="s">
        <v>3382</v>
      </c>
    </row>
    <row r="301" spans="7:10" ht="22.5" x14ac:dyDescent="0.2">
      <c r="G301" s="6" t="s">
        <v>3082</v>
      </c>
      <c r="H301" s="6" t="s">
        <v>14451</v>
      </c>
      <c r="I301" s="6" t="s">
        <v>6001</v>
      </c>
      <c r="J301" s="6" t="s">
        <v>6001</v>
      </c>
    </row>
    <row r="302" spans="7:10" ht="22.5" x14ac:dyDescent="0.2">
      <c r="G302" s="6" t="s">
        <v>3082</v>
      </c>
      <c r="H302" s="6" t="s">
        <v>14451</v>
      </c>
      <c r="I302" s="6" t="s">
        <v>4638</v>
      </c>
      <c r="J302" s="6" t="s">
        <v>4638</v>
      </c>
    </row>
    <row r="303" spans="7:10" ht="22.5" x14ac:dyDescent="0.2">
      <c r="G303" s="6" t="s">
        <v>18355</v>
      </c>
      <c r="H303" s="6" t="s">
        <v>6676</v>
      </c>
      <c r="I303" s="6" t="s">
        <v>51</v>
      </c>
      <c r="J303" s="6" t="s">
        <v>51</v>
      </c>
    </row>
    <row r="304" spans="7:10" ht="22.5" x14ac:dyDescent="0.2">
      <c r="G304" s="6" t="s">
        <v>18355</v>
      </c>
      <c r="H304" s="6" t="s">
        <v>6676</v>
      </c>
      <c r="I304" s="6" t="s">
        <v>51</v>
      </c>
      <c r="J304" s="6" t="s">
        <v>3925</v>
      </c>
    </row>
    <row r="305" spans="7:10" ht="22.5" x14ac:dyDescent="0.2">
      <c r="G305" s="6" t="s">
        <v>18355</v>
      </c>
      <c r="H305" s="6" t="s">
        <v>6676</v>
      </c>
      <c r="I305" s="6" t="s">
        <v>51</v>
      </c>
      <c r="J305" s="6" t="s">
        <v>5597</v>
      </c>
    </row>
    <row r="306" spans="7:10" ht="22.5" x14ac:dyDescent="0.2">
      <c r="G306" s="6" t="s">
        <v>18355</v>
      </c>
      <c r="H306" s="6" t="s">
        <v>6676</v>
      </c>
      <c r="I306" s="6" t="s">
        <v>51</v>
      </c>
      <c r="J306" s="6" t="s">
        <v>16178</v>
      </c>
    </row>
    <row r="307" spans="7:10" ht="22.5" x14ac:dyDescent="0.2">
      <c r="G307" s="6" t="s">
        <v>18355</v>
      </c>
      <c r="H307" s="6" t="s">
        <v>6676</v>
      </c>
      <c r="I307" s="6" t="s">
        <v>51</v>
      </c>
      <c r="J307" s="6" t="s">
        <v>9378</v>
      </c>
    </row>
    <row r="308" spans="7:10" ht="22.5" x14ac:dyDescent="0.2">
      <c r="G308" s="6" t="s">
        <v>18355</v>
      </c>
      <c r="H308" s="6" t="s">
        <v>6676</v>
      </c>
      <c r="I308" s="6" t="s">
        <v>51</v>
      </c>
      <c r="J308" s="6" t="s">
        <v>12226</v>
      </c>
    </row>
    <row r="309" spans="7:10" ht="22.5" x14ac:dyDescent="0.2">
      <c r="G309" s="6" t="s">
        <v>18355</v>
      </c>
      <c r="H309" s="6" t="s">
        <v>6676</v>
      </c>
      <c r="I309" s="6" t="s">
        <v>51</v>
      </c>
      <c r="J309" s="6" t="s">
        <v>12697</v>
      </c>
    </row>
    <row r="310" spans="7:10" ht="22.5" x14ac:dyDescent="0.2">
      <c r="G310" s="6" t="s">
        <v>18355</v>
      </c>
      <c r="H310" s="6" t="s">
        <v>6676</v>
      </c>
      <c r="I310" s="6" t="s">
        <v>51</v>
      </c>
      <c r="J310" s="6" t="s">
        <v>3932</v>
      </c>
    </row>
    <row r="311" spans="7:10" ht="22.5" x14ac:dyDescent="0.2">
      <c r="G311" s="6" t="s">
        <v>18355</v>
      </c>
      <c r="H311" s="6" t="s">
        <v>6676</v>
      </c>
      <c r="I311" s="6" t="s">
        <v>51</v>
      </c>
      <c r="J311" s="6" t="s">
        <v>8456</v>
      </c>
    </row>
    <row r="312" spans="7:10" x14ac:dyDescent="0.2">
      <c r="G312" s="6" t="s">
        <v>18355</v>
      </c>
      <c r="H312" s="6" t="s">
        <v>6676</v>
      </c>
      <c r="I312" s="6" t="s">
        <v>8011</v>
      </c>
      <c r="J312" s="6" t="s">
        <v>8011</v>
      </c>
    </row>
    <row r="313" spans="7:10" x14ac:dyDescent="0.2">
      <c r="G313" s="6" t="s">
        <v>18355</v>
      </c>
      <c r="H313" s="6" t="s">
        <v>6676</v>
      </c>
      <c r="I313" s="6" t="s">
        <v>2412</v>
      </c>
      <c r="J313" s="6" t="s">
        <v>2412</v>
      </c>
    </row>
    <row r="314" spans="7:10" x14ac:dyDescent="0.2">
      <c r="G314" s="6" t="s">
        <v>18355</v>
      </c>
      <c r="H314" s="6" t="s">
        <v>6676</v>
      </c>
      <c r="I314" s="6" t="s">
        <v>9655</v>
      </c>
      <c r="J314" s="6" t="s">
        <v>9655</v>
      </c>
    </row>
    <row r="315" spans="7:10" x14ac:dyDescent="0.2">
      <c r="G315" s="6" t="s">
        <v>18355</v>
      </c>
      <c r="H315" s="6" t="s">
        <v>6676</v>
      </c>
      <c r="I315" s="6" t="s">
        <v>9655</v>
      </c>
      <c r="J315" s="6" t="s">
        <v>5827</v>
      </c>
    </row>
    <row r="316" spans="7:10" ht="22.5" x14ac:dyDescent="0.2">
      <c r="G316" s="6" t="s">
        <v>18355</v>
      </c>
      <c r="H316" s="6" t="s">
        <v>6676</v>
      </c>
      <c r="I316" s="6" t="s">
        <v>12893</v>
      </c>
      <c r="J316" s="6" t="s">
        <v>6862</v>
      </c>
    </row>
    <row r="317" spans="7:10" ht="22.5" x14ac:dyDescent="0.2">
      <c r="G317" s="6" t="s">
        <v>18355</v>
      </c>
      <c r="H317" s="6" t="s">
        <v>6676</v>
      </c>
      <c r="I317" s="6" t="s">
        <v>12893</v>
      </c>
      <c r="J317" s="6" t="s">
        <v>12893</v>
      </c>
    </row>
    <row r="318" spans="7:10" ht="22.5" x14ac:dyDescent="0.2">
      <c r="G318" s="6" t="s">
        <v>18355</v>
      </c>
      <c r="H318" s="6" t="s">
        <v>6676</v>
      </c>
      <c r="I318" s="6" t="s">
        <v>12893</v>
      </c>
      <c r="J318" s="6" t="s">
        <v>14748</v>
      </c>
    </row>
    <row r="319" spans="7:10" ht="22.5" x14ac:dyDescent="0.2">
      <c r="G319" s="6" t="s">
        <v>18355</v>
      </c>
      <c r="H319" s="6" t="s">
        <v>6676</v>
      </c>
      <c r="I319" s="6" t="s">
        <v>868</v>
      </c>
      <c r="J319" s="6" t="s">
        <v>17485</v>
      </c>
    </row>
    <row r="320" spans="7:10" ht="22.5" x14ac:dyDescent="0.2">
      <c r="G320" s="6" t="s">
        <v>18355</v>
      </c>
      <c r="H320" s="6" t="s">
        <v>6676</v>
      </c>
      <c r="I320" s="6" t="s">
        <v>868</v>
      </c>
      <c r="J320" s="6" t="s">
        <v>2922</v>
      </c>
    </row>
    <row r="321" spans="7:10" ht="22.5" x14ac:dyDescent="0.2">
      <c r="G321" s="6" t="s">
        <v>18355</v>
      </c>
      <c r="H321" s="6" t="s">
        <v>6676</v>
      </c>
      <c r="I321" s="6" t="s">
        <v>868</v>
      </c>
      <c r="J321" s="6" t="s">
        <v>18453</v>
      </c>
    </row>
    <row r="322" spans="7:10" ht="22.5" x14ac:dyDescent="0.2">
      <c r="G322" s="6" t="s">
        <v>18355</v>
      </c>
      <c r="H322" s="6" t="s">
        <v>6676</v>
      </c>
      <c r="I322" s="6" t="s">
        <v>868</v>
      </c>
      <c r="J322" s="6" t="s">
        <v>13631</v>
      </c>
    </row>
    <row r="323" spans="7:10" ht="22.5" x14ac:dyDescent="0.2">
      <c r="G323" s="6" t="s">
        <v>18355</v>
      </c>
      <c r="H323" s="6" t="s">
        <v>6676</v>
      </c>
      <c r="I323" s="6" t="s">
        <v>868</v>
      </c>
      <c r="J323" s="6" t="s">
        <v>868</v>
      </c>
    </row>
    <row r="324" spans="7:10" x14ac:dyDescent="0.2">
      <c r="G324" s="6" t="s">
        <v>18355</v>
      </c>
      <c r="H324" s="6" t="s">
        <v>6676</v>
      </c>
      <c r="I324" s="6" t="s">
        <v>14657</v>
      </c>
      <c r="J324" s="6" t="s">
        <v>14657</v>
      </c>
    </row>
    <row r="325" spans="7:10" x14ac:dyDescent="0.2">
      <c r="G325" s="6" t="s">
        <v>18355</v>
      </c>
      <c r="H325" s="6" t="s">
        <v>6676</v>
      </c>
      <c r="I325" s="6" t="s">
        <v>2229</v>
      </c>
      <c r="J325" s="6" t="s">
        <v>3699</v>
      </c>
    </row>
    <row r="326" spans="7:10" x14ac:dyDescent="0.2">
      <c r="G326" s="6" t="s">
        <v>18355</v>
      </c>
      <c r="H326" s="6" t="s">
        <v>6676</v>
      </c>
      <c r="I326" s="6" t="s">
        <v>2229</v>
      </c>
      <c r="J326" s="6" t="s">
        <v>2229</v>
      </c>
    </row>
    <row r="327" spans="7:10" x14ac:dyDescent="0.2">
      <c r="G327" s="6" t="s">
        <v>18355</v>
      </c>
      <c r="H327" s="6" t="s">
        <v>6676</v>
      </c>
      <c r="I327" s="6" t="s">
        <v>12424</v>
      </c>
      <c r="J327" s="6" t="s">
        <v>7231</v>
      </c>
    </row>
    <row r="328" spans="7:10" x14ac:dyDescent="0.2">
      <c r="G328" s="6" t="s">
        <v>18355</v>
      </c>
      <c r="H328" s="6" t="s">
        <v>6676</v>
      </c>
      <c r="I328" s="6" t="s">
        <v>12424</v>
      </c>
      <c r="J328" s="6" t="s">
        <v>4286</v>
      </c>
    </row>
    <row r="329" spans="7:10" x14ac:dyDescent="0.2">
      <c r="G329" s="6" t="s">
        <v>18355</v>
      </c>
      <c r="H329" s="6" t="s">
        <v>6676</v>
      </c>
      <c r="I329" s="6" t="s">
        <v>12424</v>
      </c>
      <c r="J329" s="6" t="s">
        <v>6333</v>
      </c>
    </row>
    <row r="330" spans="7:10" x14ac:dyDescent="0.2">
      <c r="G330" s="6" t="s">
        <v>18355</v>
      </c>
      <c r="H330" s="6" t="s">
        <v>6676</v>
      </c>
      <c r="I330" s="6" t="s">
        <v>12424</v>
      </c>
      <c r="J330" s="6" t="s">
        <v>12424</v>
      </c>
    </row>
    <row r="331" spans="7:10" x14ac:dyDescent="0.2">
      <c r="G331" s="6" t="s">
        <v>18355</v>
      </c>
      <c r="H331" s="6" t="s">
        <v>6676</v>
      </c>
      <c r="I331" s="6" t="s">
        <v>11182</v>
      </c>
      <c r="J331" s="6" t="s">
        <v>4436</v>
      </c>
    </row>
    <row r="332" spans="7:10" x14ac:dyDescent="0.2">
      <c r="G332" s="6" t="s">
        <v>18355</v>
      </c>
      <c r="H332" s="6" t="s">
        <v>6676</v>
      </c>
      <c r="I332" s="6" t="s">
        <v>11182</v>
      </c>
      <c r="J332" s="6" t="s">
        <v>11642</v>
      </c>
    </row>
    <row r="333" spans="7:10" x14ac:dyDescent="0.2">
      <c r="G333" s="6" t="s">
        <v>18355</v>
      </c>
      <c r="H333" s="6" t="s">
        <v>6676</v>
      </c>
      <c r="I333" s="6" t="s">
        <v>11182</v>
      </c>
      <c r="J333" s="6" t="s">
        <v>16933</v>
      </c>
    </row>
    <row r="334" spans="7:10" x14ac:dyDescent="0.2">
      <c r="G334" s="6" t="s">
        <v>18355</v>
      </c>
      <c r="H334" s="6" t="s">
        <v>6676</v>
      </c>
      <c r="I334" s="6" t="s">
        <v>11182</v>
      </c>
      <c r="J334" s="6" t="s">
        <v>11182</v>
      </c>
    </row>
    <row r="335" spans="7:10" x14ac:dyDescent="0.2">
      <c r="G335" s="6" t="s">
        <v>18355</v>
      </c>
      <c r="H335" s="6" t="s">
        <v>5156</v>
      </c>
      <c r="I335" s="6" t="s">
        <v>9105</v>
      </c>
      <c r="J335" s="6" t="s">
        <v>9105</v>
      </c>
    </row>
    <row r="336" spans="7:10" x14ac:dyDescent="0.2">
      <c r="G336" s="6" t="s">
        <v>18355</v>
      </c>
      <c r="H336" s="6" t="s">
        <v>5156</v>
      </c>
      <c r="I336" s="6" t="s">
        <v>9105</v>
      </c>
      <c r="J336" s="6" t="s">
        <v>12603</v>
      </c>
    </row>
    <row r="337" spans="7:10" x14ac:dyDescent="0.2">
      <c r="G337" s="6" t="s">
        <v>18355</v>
      </c>
      <c r="H337" s="6" t="s">
        <v>5156</v>
      </c>
      <c r="I337" s="6" t="s">
        <v>9105</v>
      </c>
      <c r="J337" s="6" t="s">
        <v>14362</v>
      </c>
    </row>
    <row r="338" spans="7:10" x14ac:dyDescent="0.2">
      <c r="G338" s="6" t="s">
        <v>18355</v>
      </c>
      <c r="H338" s="6" t="s">
        <v>5156</v>
      </c>
      <c r="I338" s="6" t="s">
        <v>9105</v>
      </c>
      <c r="J338" s="6" t="s">
        <v>12417</v>
      </c>
    </row>
    <row r="339" spans="7:10" x14ac:dyDescent="0.2">
      <c r="G339" s="6" t="s">
        <v>18355</v>
      </c>
      <c r="H339" s="6" t="s">
        <v>5156</v>
      </c>
      <c r="I339" s="6" t="s">
        <v>9105</v>
      </c>
      <c r="J339" s="6" t="s">
        <v>16456</v>
      </c>
    </row>
    <row r="340" spans="7:10" x14ac:dyDescent="0.2">
      <c r="G340" s="6" t="s">
        <v>18355</v>
      </c>
      <c r="H340" s="6" t="s">
        <v>5156</v>
      </c>
      <c r="I340" s="6" t="s">
        <v>9105</v>
      </c>
      <c r="J340" s="6" t="s">
        <v>4890</v>
      </c>
    </row>
    <row r="341" spans="7:10" x14ac:dyDescent="0.2">
      <c r="G341" s="6" t="s">
        <v>18355</v>
      </c>
      <c r="H341" s="6" t="s">
        <v>5156</v>
      </c>
      <c r="I341" s="6" t="s">
        <v>9105</v>
      </c>
      <c r="J341" s="6" t="s">
        <v>16703</v>
      </c>
    </row>
    <row r="342" spans="7:10" x14ac:dyDescent="0.2">
      <c r="G342" s="6" t="s">
        <v>18355</v>
      </c>
      <c r="H342" s="6" t="s">
        <v>5156</v>
      </c>
      <c r="I342" s="6" t="s">
        <v>9105</v>
      </c>
      <c r="J342" s="6" t="s">
        <v>16648</v>
      </c>
    </row>
    <row r="343" spans="7:10" x14ac:dyDescent="0.2">
      <c r="G343" s="6" t="s">
        <v>18355</v>
      </c>
      <c r="H343" s="6" t="s">
        <v>5156</v>
      </c>
      <c r="I343" s="6" t="s">
        <v>9105</v>
      </c>
      <c r="J343" s="6" t="s">
        <v>6291</v>
      </c>
    </row>
    <row r="344" spans="7:10" x14ac:dyDescent="0.2">
      <c r="G344" s="6" t="s">
        <v>18355</v>
      </c>
      <c r="H344" s="6" t="s">
        <v>5156</v>
      </c>
      <c r="I344" s="6" t="s">
        <v>9105</v>
      </c>
      <c r="J344" s="6" t="s">
        <v>18424</v>
      </c>
    </row>
    <row r="345" spans="7:10" x14ac:dyDescent="0.2">
      <c r="G345" s="6" t="s">
        <v>18355</v>
      </c>
      <c r="H345" s="6" t="s">
        <v>5156</v>
      </c>
      <c r="I345" s="6" t="s">
        <v>15524</v>
      </c>
      <c r="J345" s="6" t="s">
        <v>15524</v>
      </c>
    </row>
    <row r="346" spans="7:10" x14ac:dyDescent="0.2">
      <c r="G346" s="6" t="s">
        <v>18355</v>
      </c>
      <c r="H346" s="6" t="s">
        <v>5156</v>
      </c>
      <c r="I346" s="6" t="s">
        <v>15524</v>
      </c>
      <c r="J346" s="6" t="s">
        <v>7341</v>
      </c>
    </row>
    <row r="347" spans="7:10" x14ac:dyDescent="0.2">
      <c r="G347" s="6" t="s">
        <v>18355</v>
      </c>
      <c r="H347" s="6" t="s">
        <v>5156</v>
      </c>
      <c r="I347" s="6" t="s">
        <v>15524</v>
      </c>
      <c r="J347" s="6" t="s">
        <v>878</v>
      </c>
    </row>
    <row r="348" spans="7:10" x14ac:dyDescent="0.2">
      <c r="G348" s="6" t="s">
        <v>18355</v>
      </c>
      <c r="H348" s="6" t="s">
        <v>15161</v>
      </c>
      <c r="I348" s="6" t="s">
        <v>7943</v>
      </c>
      <c r="J348" s="6" t="s">
        <v>7943</v>
      </c>
    </row>
    <row r="349" spans="7:10" x14ac:dyDescent="0.2">
      <c r="G349" s="6" t="s">
        <v>18355</v>
      </c>
      <c r="H349" s="6" t="s">
        <v>15161</v>
      </c>
      <c r="I349" s="6" t="s">
        <v>7943</v>
      </c>
      <c r="J349" s="6" t="s">
        <v>5864</v>
      </c>
    </row>
    <row r="350" spans="7:10" ht="22.5" x14ac:dyDescent="0.2">
      <c r="G350" s="6" t="s">
        <v>18355</v>
      </c>
      <c r="H350" s="6" t="s">
        <v>15161</v>
      </c>
      <c r="I350" s="6" t="s">
        <v>17637</v>
      </c>
      <c r="J350" s="6" t="s">
        <v>12242</v>
      </c>
    </row>
    <row r="351" spans="7:10" ht="22.5" x14ac:dyDescent="0.2">
      <c r="G351" s="6" t="s">
        <v>18355</v>
      </c>
      <c r="H351" s="6" t="s">
        <v>15161</v>
      </c>
      <c r="I351" s="6" t="s">
        <v>17637</v>
      </c>
      <c r="J351" s="6" t="s">
        <v>17637</v>
      </c>
    </row>
    <row r="352" spans="7:10" x14ac:dyDescent="0.2">
      <c r="G352" s="6" t="s">
        <v>18355</v>
      </c>
      <c r="H352" s="6" t="s">
        <v>15161</v>
      </c>
      <c r="I352" s="6" t="s">
        <v>16186</v>
      </c>
      <c r="J352" s="6" t="s">
        <v>16186</v>
      </c>
    </row>
    <row r="353" spans="7:10" ht="22.5" x14ac:dyDescent="0.2">
      <c r="G353" s="6" t="s">
        <v>18355</v>
      </c>
      <c r="H353" s="6" t="s">
        <v>15161</v>
      </c>
      <c r="I353" s="6" t="s">
        <v>12500</v>
      </c>
      <c r="J353" s="6" t="s">
        <v>12500</v>
      </c>
    </row>
    <row r="354" spans="7:10" x14ac:dyDescent="0.2">
      <c r="G354" s="6" t="s">
        <v>18355</v>
      </c>
      <c r="H354" s="6" t="s">
        <v>15161</v>
      </c>
      <c r="I354" s="6" t="s">
        <v>15161</v>
      </c>
      <c r="J354" s="6" t="s">
        <v>10743</v>
      </c>
    </row>
    <row r="355" spans="7:10" x14ac:dyDescent="0.2">
      <c r="G355" s="6" t="s">
        <v>18355</v>
      </c>
      <c r="H355" s="6" t="s">
        <v>15161</v>
      </c>
      <c r="I355" s="6" t="s">
        <v>15161</v>
      </c>
      <c r="J355" s="6" t="s">
        <v>15161</v>
      </c>
    </row>
    <row r="356" spans="7:10" ht="22.5" x14ac:dyDescent="0.2">
      <c r="G356" s="6" t="s">
        <v>18355</v>
      </c>
      <c r="H356" s="6" t="s">
        <v>15161</v>
      </c>
      <c r="I356" s="6" t="s">
        <v>15625</v>
      </c>
      <c r="J356" s="6" t="s">
        <v>15625</v>
      </c>
    </row>
    <row r="357" spans="7:10" x14ac:dyDescent="0.2">
      <c r="G357" s="6" t="s">
        <v>18355</v>
      </c>
      <c r="H357" s="6" t="s">
        <v>15161</v>
      </c>
      <c r="I357" s="6" t="s">
        <v>18274</v>
      </c>
      <c r="J357" s="6" t="s">
        <v>11487</v>
      </c>
    </row>
    <row r="358" spans="7:10" x14ac:dyDescent="0.2">
      <c r="G358" s="6" t="s">
        <v>18355</v>
      </c>
      <c r="H358" s="6" t="s">
        <v>15161</v>
      </c>
      <c r="I358" s="6" t="s">
        <v>18274</v>
      </c>
      <c r="J358" s="6" t="s">
        <v>2656</v>
      </c>
    </row>
    <row r="359" spans="7:10" x14ac:dyDescent="0.2">
      <c r="G359" s="6" t="s">
        <v>18355</v>
      </c>
      <c r="H359" s="6" t="s">
        <v>15161</v>
      </c>
      <c r="I359" s="6" t="s">
        <v>18274</v>
      </c>
      <c r="J359" s="6" t="s">
        <v>3570</v>
      </c>
    </row>
    <row r="360" spans="7:10" x14ac:dyDescent="0.2">
      <c r="G360" s="6" t="s">
        <v>18355</v>
      </c>
      <c r="H360" s="6" t="s">
        <v>15161</v>
      </c>
      <c r="I360" s="6" t="s">
        <v>18274</v>
      </c>
      <c r="J360" s="6" t="s">
        <v>18274</v>
      </c>
    </row>
    <row r="361" spans="7:10" x14ac:dyDescent="0.2">
      <c r="G361" s="6" t="s">
        <v>18355</v>
      </c>
      <c r="H361" s="6" t="s">
        <v>15161</v>
      </c>
      <c r="I361" s="6" t="s">
        <v>457</v>
      </c>
      <c r="J361" s="6" t="s">
        <v>457</v>
      </c>
    </row>
    <row r="362" spans="7:10" ht="22.5" x14ac:dyDescent="0.2">
      <c r="G362" s="6" t="s">
        <v>18355</v>
      </c>
      <c r="H362" s="6" t="s">
        <v>2171</v>
      </c>
      <c r="I362" s="6" t="s">
        <v>382</v>
      </c>
      <c r="J362" s="6" t="s">
        <v>382</v>
      </c>
    </row>
    <row r="363" spans="7:10" ht="22.5" x14ac:dyDescent="0.2">
      <c r="G363" s="6" t="s">
        <v>18355</v>
      </c>
      <c r="H363" s="6" t="s">
        <v>2171</v>
      </c>
      <c r="I363" s="6" t="s">
        <v>9567</v>
      </c>
      <c r="J363" s="6" t="s">
        <v>9567</v>
      </c>
    </row>
    <row r="364" spans="7:10" ht="22.5" x14ac:dyDescent="0.2">
      <c r="G364" s="6" t="s">
        <v>18355</v>
      </c>
      <c r="H364" s="6" t="s">
        <v>2171</v>
      </c>
      <c r="I364" s="6" t="s">
        <v>2171</v>
      </c>
      <c r="J364" s="6" t="s">
        <v>9701</v>
      </c>
    </row>
    <row r="365" spans="7:10" ht="22.5" x14ac:dyDescent="0.2">
      <c r="G365" s="6" t="s">
        <v>18355</v>
      </c>
      <c r="H365" s="6" t="s">
        <v>2171</v>
      </c>
      <c r="I365" s="6" t="s">
        <v>2171</v>
      </c>
      <c r="J365" s="6" t="s">
        <v>11011</v>
      </c>
    </row>
    <row r="366" spans="7:10" ht="22.5" x14ac:dyDescent="0.2">
      <c r="G366" s="6" t="s">
        <v>18355</v>
      </c>
      <c r="H366" s="6" t="s">
        <v>2171</v>
      </c>
      <c r="I366" s="6" t="s">
        <v>2171</v>
      </c>
      <c r="J366" s="6" t="s">
        <v>5442</v>
      </c>
    </row>
    <row r="367" spans="7:10" ht="22.5" x14ac:dyDescent="0.2">
      <c r="G367" s="6" t="s">
        <v>18355</v>
      </c>
      <c r="H367" s="6" t="s">
        <v>2171</v>
      </c>
      <c r="I367" s="6" t="s">
        <v>2171</v>
      </c>
      <c r="J367" s="6" t="s">
        <v>14784</v>
      </c>
    </row>
    <row r="368" spans="7:10" ht="22.5" x14ac:dyDescent="0.2">
      <c r="G368" s="6" t="s">
        <v>18355</v>
      </c>
      <c r="H368" s="6" t="s">
        <v>2171</v>
      </c>
      <c r="I368" s="6" t="s">
        <v>2171</v>
      </c>
      <c r="J368" s="6" t="s">
        <v>2171</v>
      </c>
    </row>
    <row r="369" spans="7:10" x14ac:dyDescent="0.2">
      <c r="G369" s="6" t="s">
        <v>17539</v>
      </c>
      <c r="H369" s="6" t="s">
        <v>10726</v>
      </c>
      <c r="I369" s="6" t="s">
        <v>17680</v>
      </c>
      <c r="J369" s="6" t="s">
        <v>6372</v>
      </c>
    </row>
    <row r="370" spans="7:10" x14ac:dyDescent="0.2">
      <c r="G370" s="6" t="s">
        <v>17539</v>
      </c>
      <c r="H370" s="6" t="s">
        <v>10726</v>
      </c>
      <c r="I370" s="6" t="s">
        <v>17680</v>
      </c>
      <c r="J370" s="6" t="s">
        <v>1283</v>
      </c>
    </row>
    <row r="371" spans="7:10" x14ac:dyDescent="0.2">
      <c r="G371" s="6" t="s">
        <v>17539</v>
      </c>
      <c r="H371" s="6" t="s">
        <v>10726</v>
      </c>
      <c r="I371" s="6" t="s">
        <v>17680</v>
      </c>
      <c r="J371" s="6" t="s">
        <v>17680</v>
      </c>
    </row>
    <row r="372" spans="7:10" ht="22.5" x14ac:dyDescent="0.2">
      <c r="G372" s="6" t="s">
        <v>17539</v>
      </c>
      <c r="H372" s="6" t="s">
        <v>10726</v>
      </c>
      <c r="I372" s="6" t="s">
        <v>18073</v>
      </c>
      <c r="J372" s="6" t="s">
        <v>11791</v>
      </c>
    </row>
    <row r="373" spans="7:10" ht="22.5" x14ac:dyDescent="0.2">
      <c r="G373" s="6" t="s">
        <v>17539</v>
      </c>
      <c r="H373" s="6" t="s">
        <v>10726</v>
      </c>
      <c r="I373" s="6" t="s">
        <v>18073</v>
      </c>
      <c r="J373" s="6" t="s">
        <v>18073</v>
      </c>
    </row>
    <row r="374" spans="7:10" ht="22.5" x14ac:dyDescent="0.2">
      <c r="G374" s="6" t="s">
        <v>17539</v>
      </c>
      <c r="H374" s="6" t="s">
        <v>10726</v>
      </c>
      <c r="I374" s="6" t="s">
        <v>18073</v>
      </c>
      <c r="J374" s="6" t="s">
        <v>3950</v>
      </c>
    </row>
    <row r="375" spans="7:10" ht="22.5" x14ac:dyDescent="0.2">
      <c r="G375" s="6" t="s">
        <v>17539</v>
      </c>
      <c r="H375" s="6" t="s">
        <v>10726</v>
      </c>
      <c r="I375" s="6" t="s">
        <v>18073</v>
      </c>
      <c r="J375" s="6" t="s">
        <v>10889</v>
      </c>
    </row>
    <row r="376" spans="7:10" ht="22.5" x14ac:dyDescent="0.2">
      <c r="G376" s="6" t="s">
        <v>17539</v>
      </c>
      <c r="H376" s="6" t="s">
        <v>628</v>
      </c>
      <c r="I376" s="6" t="s">
        <v>12144</v>
      </c>
      <c r="J376" s="6" t="s">
        <v>6995</v>
      </c>
    </row>
    <row r="377" spans="7:10" ht="22.5" x14ac:dyDescent="0.2">
      <c r="G377" s="6" t="s">
        <v>17539</v>
      </c>
      <c r="H377" s="6" t="s">
        <v>628</v>
      </c>
      <c r="I377" s="6" t="s">
        <v>12144</v>
      </c>
      <c r="J377" s="6" t="s">
        <v>9387</v>
      </c>
    </row>
    <row r="378" spans="7:10" ht="22.5" x14ac:dyDescent="0.2">
      <c r="G378" s="6" t="s">
        <v>17539</v>
      </c>
      <c r="H378" s="6" t="s">
        <v>628</v>
      </c>
      <c r="I378" s="6" t="s">
        <v>12144</v>
      </c>
      <c r="J378" s="6" t="s">
        <v>12144</v>
      </c>
    </row>
    <row r="379" spans="7:10" ht="22.5" x14ac:dyDescent="0.2">
      <c r="G379" s="6" t="s">
        <v>17539</v>
      </c>
      <c r="H379" s="6" t="s">
        <v>628</v>
      </c>
      <c r="I379" s="6" t="s">
        <v>12144</v>
      </c>
      <c r="J379" s="6" t="s">
        <v>8301</v>
      </c>
    </row>
    <row r="380" spans="7:10" ht="22.5" x14ac:dyDescent="0.2">
      <c r="G380" s="6" t="s">
        <v>17539</v>
      </c>
      <c r="H380" s="6" t="s">
        <v>628</v>
      </c>
      <c r="I380" s="6" t="s">
        <v>3959</v>
      </c>
      <c r="J380" s="6" t="s">
        <v>7704</v>
      </c>
    </row>
    <row r="381" spans="7:10" ht="22.5" x14ac:dyDescent="0.2">
      <c r="G381" s="6" t="s">
        <v>17539</v>
      </c>
      <c r="H381" s="6" t="s">
        <v>628</v>
      </c>
      <c r="I381" s="6" t="s">
        <v>3959</v>
      </c>
      <c r="J381" s="6" t="s">
        <v>10104</v>
      </c>
    </row>
    <row r="382" spans="7:10" ht="22.5" x14ac:dyDescent="0.2">
      <c r="G382" s="6" t="s">
        <v>17539</v>
      </c>
      <c r="H382" s="6" t="s">
        <v>628</v>
      </c>
      <c r="I382" s="6" t="s">
        <v>3959</v>
      </c>
      <c r="J382" s="6" t="s">
        <v>3959</v>
      </c>
    </row>
    <row r="383" spans="7:10" x14ac:dyDescent="0.2">
      <c r="G383" s="6" t="s">
        <v>17539</v>
      </c>
      <c r="H383" s="6" t="s">
        <v>7760</v>
      </c>
      <c r="I383" s="6" t="s">
        <v>3620</v>
      </c>
      <c r="J383" s="6" t="s">
        <v>3620</v>
      </c>
    </row>
    <row r="384" spans="7:10" x14ac:dyDescent="0.2">
      <c r="G384" s="6" t="s">
        <v>17539</v>
      </c>
      <c r="H384" s="6" t="s">
        <v>7760</v>
      </c>
      <c r="I384" s="6" t="s">
        <v>7760</v>
      </c>
      <c r="J384" s="6" t="s">
        <v>1668</v>
      </c>
    </row>
    <row r="385" spans="7:10" x14ac:dyDescent="0.2">
      <c r="G385" s="6" t="s">
        <v>17539</v>
      </c>
      <c r="H385" s="6" t="s">
        <v>7760</v>
      </c>
      <c r="I385" s="6" t="s">
        <v>7760</v>
      </c>
      <c r="J385" s="6" t="s">
        <v>7760</v>
      </c>
    </row>
    <row r="386" spans="7:10" x14ac:dyDescent="0.2">
      <c r="G386" s="6" t="s">
        <v>17539</v>
      </c>
      <c r="H386" s="6" t="s">
        <v>7760</v>
      </c>
      <c r="I386" s="6" t="s">
        <v>2681</v>
      </c>
      <c r="J386" s="6" t="s">
        <v>11494</v>
      </c>
    </row>
    <row r="387" spans="7:10" x14ac:dyDescent="0.2">
      <c r="G387" s="6" t="s">
        <v>17539</v>
      </c>
      <c r="H387" s="6" t="s">
        <v>7760</v>
      </c>
      <c r="I387" s="6" t="s">
        <v>2681</v>
      </c>
      <c r="J387" s="6" t="s">
        <v>2681</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workbookViewId="0">
      <selection activeCell="B1" sqref="B1:B18298"/>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13528</v>
      </c>
    </row>
    <row r="2" spans="1:2" x14ac:dyDescent="0.25">
      <c r="A2" s="62">
        <v>10101502</v>
      </c>
      <c r="B2" s="63" t="s">
        <v>15644</v>
      </c>
    </row>
    <row r="3" spans="1:2" x14ac:dyDescent="0.25">
      <c r="A3" s="62">
        <v>10101504</v>
      </c>
      <c r="B3" s="63" t="s">
        <v>6214</v>
      </c>
    </row>
    <row r="4" spans="1:2" x14ac:dyDescent="0.25">
      <c r="A4" s="62">
        <v>10101505</v>
      </c>
      <c r="B4" s="63" t="s">
        <v>6083</v>
      </c>
    </row>
    <row r="5" spans="1:2" x14ac:dyDescent="0.25">
      <c r="A5" s="62">
        <v>10101506</v>
      </c>
      <c r="B5" s="63" t="s">
        <v>12254</v>
      </c>
    </row>
    <row r="6" spans="1:2" x14ac:dyDescent="0.25">
      <c r="A6" s="62">
        <v>10101507</v>
      </c>
      <c r="B6" s="63" t="s">
        <v>10587</v>
      </c>
    </row>
    <row r="7" spans="1:2" x14ac:dyDescent="0.25">
      <c r="A7" s="62">
        <v>10101508</v>
      </c>
      <c r="B7" s="63" t="s">
        <v>3874</v>
      </c>
    </row>
    <row r="8" spans="1:2" x14ac:dyDescent="0.25">
      <c r="A8" s="62">
        <v>10101509</v>
      </c>
      <c r="B8" s="63" t="s">
        <v>8395</v>
      </c>
    </row>
    <row r="9" spans="1:2" x14ac:dyDescent="0.25">
      <c r="A9" s="62">
        <v>10101510</v>
      </c>
      <c r="B9" s="63" t="s">
        <v>3911</v>
      </c>
    </row>
    <row r="10" spans="1:2" x14ac:dyDescent="0.25">
      <c r="A10" s="62">
        <v>10101511</v>
      </c>
      <c r="B10" s="63" t="s">
        <v>957</v>
      </c>
    </row>
    <row r="11" spans="1:2" x14ac:dyDescent="0.25">
      <c r="A11" s="62">
        <v>10101512</v>
      </c>
      <c r="B11" s="63" t="s">
        <v>9958</v>
      </c>
    </row>
    <row r="12" spans="1:2" x14ac:dyDescent="0.25">
      <c r="A12" s="62">
        <v>10101513</v>
      </c>
      <c r="B12" s="63" t="s">
        <v>5968</v>
      </c>
    </row>
    <row r="13" spans="1:2" x14ac:dyDescent="0.25">
      <c r="A13" s="62">
        <v>10101514</v>
      </c>
      <c r="B13" s="63" t="s">
        <v>15765</v>
      </c>
    </row>
    <row r="14" spans="1:2" x14ac:dyDescent="0.25">
      <c r="A14" s="62">
        <v>10101515</v>
      </c>
      <c r="B14" s="63" t="s">
        <v>5986</v>
      </c>
    </row>
    <row r="15" spans="1:2" x14ac:dyDescent="0.25">
      <c r="A15" s="62">
        <v>10101516</v>
      </c>
      <c r="B15" s="63" t="s">
        <v>6568</v>
      </c>
    </row>
    <row r="16" spans="1:2" x14ac:dyDescent="0.25">
      <c r="A16" s="62">
        <v>10101517</v>
      </c>
      <c r="B16" s="63" t="s">
        <v>13662</v>
      </c>
    </row>
    <row r="17" spans="1:2" x14ac:dyDescent="0.25">
      <c r="A17" s="62">
        <v>10101601</v>
      </c>
      <c r="B17" s="63" t="s">
        <v>5546</v>
      </c>
    </row>
    <row r="18" spans="1:2" x14ac:dyDescent="0.25">
      <c r="A18" s="62">
        <v>10101602</v>
      </c>
      <c r="B18" s="63" t="s">
        <v>8488</v>
      </c>
    </row>
    <row r="19" spans="1:2" x14ac:dyDescent="0.25">
      <c r="A19" s="62">
        <v>10101603</v>
      </c>
      <c r="B19" s="63" t="s">
        <v>12684</v>
      </c>
    </row>
    <row r="20" spans="1:2" x14ac:dyDescent="0.25">
      <c r="A20" s="62">
        <v>10101604</v>
      </c>
      <c r="B20" s="63" t="s">
        <v>9169</v>
      </c>
    </row>
    <row r="21" spans="1:2" x14ac:dyDescent="0.25">
      <c r="A21" s="62">
        <v>10101605</v>
      </c>
      <c r="B21" s="63" t="s">
        <v>5907</v>
      </c>
    </row>
    <row r="22" spans="1:2" x14ac:dyDescent="0.25">
      <c r="A22" s="62">
        <v>10101701</v>
      </c>
      <c r="B22" s="63" t="s">
        <v>964</v>
      </c>
    </row>
    <row r="23" spans="1:2" x14ac:dyDescent="0.25">
      <c r="A23" s="62">
        <v>10101702</v>
      </c>
      <c r="B23" s="63" t="s">
        <v>6479</v>
      </c>
    </row>
    <row r="24" spans="1:2" x14ac:dyDescent="0.25">
      <c r="A24" s="62">
        <v>10101703</v>
      </c>
      <c r="B24" s="63" t="s">
        <v>4305</v>
      </c>
    </row>
    <row r="25" spans="1:2" x14ac:dyDescent="0.25">
      <c r="A25" s="62">
        <v>10101704</v>
      </c>
      <c r="B25" s="63" t="s">
        <v>1929</v>
      </c>
    </row>
    <row r="26" spans="1:2" x14ac:dyDescent="0.25">
      <c r="A26" s="62">
        <v>10101705</v>
      </c>
      <c r="B26" s="63" t="s">
        <v>4027</v>
      </c>
    </row>
    <row r="27" spans="1:2" x14ac:dyDescent="0.25">
      <c r="A27" s="62">
        <v>10101801</v>
      </c>
      <c r="B27" s="63" t="s">
        <v>15717</v>
      </c>
    </row>
    <row r="28" spans="1:2" x14ac:dyDescent="0.25">
      <c r="A28" s="62">
        <v>10101802</v>
      </c>
      <c r="B28" s="63" t="s">
        <v>14221</v>
      </c>
    </row>
    <row r="29" spans="1:2" x14ac:dyDescent="0.25">
      <c r="A29" s="62">
        <v>10101803</v>
      </c>
      <c r="B29" s="63" t="s">
        <v>14685</v>
      </c>
    </row>
    <row r="30" spans="1:2" x14ac:dyDescent="0.25">
      <c r="A30" s="62">
        <v>10101804</v>
      </c>
      <c r="B30" s="63" t="s">
        <v>16489</v>
      </c>
    </row>
    <row r="31" spans="1:2" x14ac:dyDescent="0.25">
      <c r="A31" s="62">
        <v>10101805</v>
      </c>
      <c r="B31" s="63" t="s">
        <v>7783</v>
      </c>
    </row>
    <row r="32" spans="1:2" x14ac:dyDescent="0.25">
      <c r="A32" s="62">
        <v>10101806</v>
      </c>
      <c r="B32" s="63" t="s">
        <v>15539</v>
      </c>
    </row>
    <row r="33" spans="1:2" x14ac:dyDescent="0.25">
      <c r="A33" s="62">
        <v>10101807</v>
      </c>
      <c r="B33" s="63" t="s">
        <v>10741</v>
      </c>
    </row>
    <row r="34" spans="1:2" x14ac:dyDescent="0.25">
      <c r="A34" s="62">
        <v>10101808</v>
      </c>
      <c r="B34" s="63" t="s">
        <v>7437</v>
      </c>
    </row>
    <row r="35" spans="1:2" x14ac:dyDescent="0.25">
      <c r="A35" s="62">
        <v>10101901</v>
      </c>
      <c r="B35" s="63" t="s">
        <v>10158</v>
      </c>
    </row>
    <row r="36" spans="1:2" x14ac:dyDescent="0.25">
      <c r="A36" s="62">
        <v>10101902</v>
      </c>
      <c r="B36" s="63" t="s">
        <v>14171</v>
      </c>
    </row>
    <row r="37" spans="1:2" x14ac:dyDescent="0.25">
      <c r="A37" s="62">
        <v>10101903</v>
      </c>
      <c r="B37" s="63" t="s">
        <v>8349</v>
      </c>
    </row>
    <row r="38" spans="1:2" x14ac:dyDescent="0.25">
      <c r="A38" s="62">
        <v>10101904</v>
      </c>
      <c r="B38" s="63" t="s">
        <v>16405</v>
      </c>
    </row>
    <row r="39" spans="1:2" x14ac:dyDescent="0.25">
      <c r="A39" s="62">
        <v>10102001</v>
      </c>
      <c r="B39" s="63" t="s">
        <v>9779</v>
      </c>
    </row>
    <row r="40" spans="1:2" x14ac:dyDescent="0.25">
      <c r="A40" s="62">
        <v>10102002</v>
      </c>
      <c r="B40" s="63" t="s">
        <v>4571</v>
      </c>
    </row>
    <row r="41" spans="1:2" x14ac:dyDescent="0.25">
      <c r="A41" s="62">
        <v>10111301</v>
      </c>
      <c r="B41" s="63" t="s">
        <v>17400</v>
      </c>
    </row>
    <row r="42" spans="1:2" x14ac:dyDescent="0.25">
      <c r="A42" s="62">
        <v>10111302</v>
      </c>
      <c r="B42" s="63" t="s">
        <v>17111</v>
      </c>
    </row>
    <row r="43" spans="1:2" x14ac:dyDescent="0.25">
      <c r="A43" s="62">
        <v>10111303</v>
      </c>
      <c r="B43" s="63" t="s">
        <v>12218</v>
      </c>
    </row>
    <row r="44" spans="1:2" x14ac:dyDescent="0.25">
      <c r="A44" s="62">
        <v>10111304</v>
      </c>
      <c r="B44" s="63" t="s">
        <v>7707</v>
      </c>
    </row>
    <row r="45" spans="1:2" x14ac:dyDescent="0.25">
      <c r="A45" s="62">
        <v>10111305</v>
      </c>
      <c r="B45" s="63" t="s">
        <v>16782</v>
      </c>
    </row>
    <row r="46" spans="1:2" x14ac:dyDescent="0.25">
      <c r="A46" s="62">
        <v>10111306</v>
      </c>
      <c r="B46" s="63" t="s">
        <v>18290</v>
      </c>
    </row>
    <row r="47" spans="1:2" x14ac:dyDescent="0.25">
      <c r="A47" s="62">
        <v>10111307</v>
      </c>
      <c r="B47" s="63" t="s">
        <v>11509</v>
      </c>
    </row>
    <row r="48" spans="1:2" x14ac:dyDescent="0.25">
      <c r="A48" s="62">
        <v>10121501</v>
      </c>
      <c r="B48" s="63" t="s">
        <v>6278</v>
      </c>
    </row>
    <row r="49" spans="1:2" x14ac:dyDescent="0.25">
      <c r="A49" s="62">
        <v>10121502</v>
      </c>
      <c r="B49" s="63" t="s">
        <v>16358</v>
      </c>
    </row>
    <row r="50" spans="1:2" x14ac:dyDescent="0.25">
      <c r="A50" s="62">
        <v>10121503</v>
      </c>
      <c r="B50" s="63" t="s">
        <v>816</v>
      </c>
    </row>
    <row r="51" spans="1:2" x14ac:dyDescent="0.25">
      <c r="A51" s="62">
        <v>10121504</v>
      </c>
      <c r="B51" s="63" t="s">
        <v>18562</v>
      </c>
    </row>
    <row r="52" spans="1:2" x14ac:dyDescent="0.25">
      <c r="A52" s="62">
        <v>10121505</v>
      </c>
      <c r="B52" s="63" t="s">
        <v>5606</v>
      </c>
    </row>
    <row r="53" spans="1:2" x14ac:dyDescent="0.25">
      <c r="A53" s="62">
        <v>10121506</v>
      </c>
      <c r="B53" s="63" t="s">
        <v>10765</v>
      </c>
    </row>
    <row r="54" spans="1:2" x14ac:dyDescent="0.25">
      <c r="A54" s="62">
        <v>10121601</v>
      </c>
      <c r="B54" s="63" t="s">
        <v>11262</v>
      </c>
    </row>
    <row r="55" spans="1:2" x14ac:dyDescent="0.25">
      <c r="A55" s="62">
        <v>10121602</v>
      </c>
      <c r="B55" s="63" t="s">
        <v>10830</v>
      </c>
    </row>
    <row r="56" spans="1:2" x14ac:dyDescent="0.25">
      <c r="A56" s="62">
        <v>10121603</v>
      </c>
      <c r="B56" s="63" t="s">
        <v>15845</v>
      </c>
    </row>
    <row r="57" spans="1:2" x14ac:dyDescent="0.25">
      <c r="A57" s="62">
        <v>10121604</v>
      </c>
      <c r="B57" s="63" t="s">
        <v>14706</v>
      </c>
    </row>
    <row r="58" spans="1:2" x14ac:dyDescent="0.25">
      <c r="A58" s="62">
        <v>10121701</v>
      </c>
      <c r="B58" s="63" t="s">
        <v>13995</v>
      </c>
    </row>
    <row r="59" spans="1:2" x14ac:dyDescent="0.25">
      <c r="A59" s="62">
        <v>10121702</v>
      </c>
      <c r="B59" s="63" t="s">
        <v>18067</v>
      </c>
    </row>
    <row r="60" spans="1:2" x14ac:dyDescent="0.25">
      <c r="A60" s="62">
        <v>10121703</v>
      </c>
      <c r="B60" s="63" t="s">
        <v>4132</v>
      </c>
    </row>
    <row r="61" spans="1:2" x14ac:dyDescent="0.25">
      <c r="A61" s="62">
        <v>10121801</v>
      </c>
      <c r="B61" s="63" t="s">
        <v>1135</v>
      </c>
    </row>
    <row r="62" spans="1:2" x14ac:dyDescent="0.25">
      <c r="A62" s="62">
        <v>10121802</v>
      </c>
      <c r="B62" s="63" t="s">
        <v>1989</v>
      </c>
    </row>
    <row r="63" spans="1:2" x14ac:dyDescent="0.25">
      <c r="A63" s="62">
        <v>10121803</v>
      </c>
      <c r="B63" s="63" t="s">
        <v>11436</v>
      </c>
    </row>
    <row r="64" spans="1:2" x14ac:dyDescent="0.25">
      <c r="A64" s="62">
        <v>10121804</v>
      </c>
      <c r="B64" s="63" t="s">
        <v>3464</v>
      </c>
    </row>
    <row r="65" spans="1:2" x14ac:dyDescent="0.25">
      <c r="A65" s="62">
        <v>10121805</v>
      </c>
      <c r="B65" s="63" t="s">
        <v>12716</v>
      </c>
    </row>
    <row r="66" spans="1:2" x14ac:dyDescent="0.25">
      <c r="A66" s="62">
        <v>10121806</v>
      </c>
      <c r="B66" s="63" t="s">
        <v>3232</v>
      </c>
    </row>
    <row r="67" spans="1:2" x14ac:dyDescent="0.25">
      <c r="A67" s="62">
        <v>10121901</v>
      </c>
      <c r="B67" s="63" t="s">
        <v>7686</v>
      </c>
    </row>
    <row r="68" spans="1:2" x14ac:dyDescent="0.25">
      <c r="A68" s="62">
        <v>10122001</v>
      </c>
      <c r="B68" s="63" t="s">
        <v>4467</v>
      </c>
    </row>
    <row r="69" spans="1:2" x14ac:dyDescent="0.25">
      <c r="A69" s="62">
        <v>10122002</v>
      </c>
      <c r="B69" s="63" t="s">
        <v>6422</v>
      </c>
    </row>
    <row r="70" spans="1:2" x14ac:dyDescent="0.25">
      <c r="A70" s="62">
        <v>10122003</v>
      </c>
      <c r="B70" s="63" t="s">
        <v>961</v>
      </c>
    </row>
    <row r="71" spans="1:2" x14ac:dyDescent="0.25">
      <c r="A71" s="62">
        <v>10122101</v>
      </c>
      <c r="B71" s="63" t="s">
        <v>108</v>
      </c>
    </row>
    <row r="72" spans="1:2" x14ac:dyDescent="0.25">
      <c r="A72" s="62">
        <v>10122102</v>
      </c>
      <c r="B72" s="63" t="s">
        <v>10511</v>
      </c>
    </row>
    <row r="73" spans="1:2" x14ac:dyDescent="0.25">
      <c r="A73" s="62">
        <v>10122103</v>
      </c>
      <c r="B73" s="63" t="s">
        <v>1073</v>
      </c>
    </row>
    <row r="74" spans="1:2" x14ac:dyDescent="0.25">
      <c r="A74" s="62">
        <v>10131506</v>
      </c>
      <c r="B74" s="63" t="s">
        <v>11513</v>
      </c>
    </row>
    <row r="75" spans="1:2" x14ac:dyDescent="0.25">
      <c r="A75" s="62">
        <v>10131507</v>
      </c>
      <c r="B75" s="63" t="s">
        <v>5747</v>
      </c>
    </row>
    <row r="76" spans="1:2" x14ac:dyDescent="0.25">
      <c r="A76" s="62">
        <v>10131508</v>
      </c>
      <c r="B76" s="63" t="s">
        <v>2070</v>
      </c>
    </row>
    <row r="77" spans="1:2" x14ac:dyDescent="0.25">
      <c r="A77" s="62">
        <v>10131601</v>
      </c>
      <c r="B77" s="63" t="s">
        <v>5440</v>
      </c>
    </row>
    <row r="78" spans="1:2" x14ac:dyDescent="0.25">
      <c r="A78" s="62">
        <v>10131602</v>
      </c>
      <c r="B78" s="63" t="s">
        <v>5661</v>
      </c>
    </row>
    <row r="79" spans="1:2" x14ac:dyDescent="0.25">
      <c r="A79" s="62">
        <v>10131603</v>
      </c>
      <c r="B79" s="63" t="s">
        <v>4540</v>
      </c>
    </row>
    <row r="80" spans="1:2" x14ac:dyDescent="0.25">
      <c r="A80" s="62">
        <v>10131604</v>
      </c>
      <c r="B80" s="63" t="s">
        <v>16579</v>
      </c>
    </row>
    <row r="81" spans="1:2" x14ac:dyDescent="0.25">
      <c r="A81" s="62">
        <v>10131701</v>
      </c>
      <c r="B81" s="63" t="s">
        <v>7143</v>
      </c>
    </row>
    <row r="82" spans="1:2" x14ac:dyDescent="0.25">
      <c r="A82" s="62">
        <v>10131702</v>
      </c>
      <c r="B82" s="63" t="s">
        <v>6703</v>
      </c>
    </row>
    <row r="83" spans="1:2" x14ac:dyDescent="0.25">
      <c r="A83" s="62">
        <v>10141501</v>
      </c>
      <c r="B83" s="63" t="s">
        <v>14957</v>
      </c>
    </row>
    <row r="84" spans="1:2" x14ac:dyDescent="0.25">
      <c r="A84" s="62">
        <v>10141502</v>
      </c>
      <c r="B84" s="63" t="s">
        <v>1078</v>
      </c>
    </row>
    <row r="85" spans="1:2" x14ac:dyDescent="0.25">
      <c r="A85" s="62">
        <v>10141503</v>
      </c>
      <c r="B85" s="63" t="s">
        <v>3240</v>
      </c>
    </row>
    <row r="86" spans="1:2" x14ac:dyDescent="0.25">
      <c r="A86" s="62">
        <v>10141504</v>
      </c>
      <c r="B86" s="63" t="s">
        <v>13801</v>
      </c>
    </row>
    <row r="87" spans="1:2" x14ac:dyDescent="0.25">
      <c r="A87" s="62">
        <v>10141601</v>
      </c>
      <c r="B87" s="63" t="s">
        <v>8712</v>
      </c>
    </row>
    <row r="88" spans="1:2" x14ac:dyDescent="0.25">
      <c r="A88" s="62">
        <v>10141602</v>
      </c>
      <c r="B88" s="63" t="s">
        <v>2010</v>
      </c>
    </row>
    <row r="89" spans="1:2" x14ac:dyDescent="0.25">
      <c r="A89" s="62">
        <v>10141603</v>
      </c>
      <c r="B89" s="63" t="s">
        <v>7236</v>
      </c>
    </row>
    <row r="90" spans="1:2" x14ac:dyDescent="0.25">
      <c r="A90" s="62">
        <v>10141604</v>
      </c>
      <c r="B90" s="63" t="s">
        <v>4684</v>
      </c>
    </row>
    <row r="91" spans="1:2" x14ac:dyDescent="0.25">
      <c r="A91" s="62">
        <v>10141605</v>
      </c>
      <c r="B91" s="63" t="s">
        <v>7043</v>
      </c>
    </row>
    <row r="92" spans="1:2" x14ac:dyDescent="0.25">
      <c r="A92" s="62">
        <v>10141606</v>
      </c>
      <c r="B92" s="63" t="s">
        <v>11380</v>
      </c>
    </row>
    <row r="93" spans="1:2" x14ac:dyDescent="0.25">
      <c r="A93" s="62">
        <v>10141607</v>
      </c>
      <c r="B93" s="63" t="s">
        <v>4280</v>
      </c>
    </row>
    <row r="94" spans="1:2" x14ac:dyDescent="0.25">
      <c r="A94" s="62">
        <v>10141608</v>
      </c>
      <c r="B94" s="63" t="s">
        <v>6189</v>
      </c>
    </row>
    <row r="95" spans="1:2" x14ac:dyDescent="0.25">
      <c r="A95" s="62">
        <v>10141609</v>
      </c>
      <c r="B95" s="63" t="s">
        <v>7453</v>
      </c>
    </row>
    <row r="96" spans="1:2" x14ac:dyDescent="0.25">
      <c r="A96" s="62">
        <v>10141610</v>
      </c>
      <c r="B96" s="63" t="s">
        <v>14404</v>
      </c>
    </row>
    <row r="97" spans="1:2" x14ac:dyDescent="0.25">
      <c r="A97" s="62">
        <v>10141611</v>
      </c>
      <c r="B97" s="63" t="s">
        <v>11665</v>
      </c>
    </row>
    <row r="98" spans="1:2" x14ac:dyDescent="0.25">
      <c r="A98" s="62">
        <v>10151501</v>
      </c>
      <c r="B98" s="63" t="s">
        <v>1469</v>
      </c>
    </row>
    <row r="99" spans="1:2" x14ac:dyDescent="0.25">
      <c r="A99" s="62">
        <v>10151502</v>
      </c>
      <c r="B99" s="63" t="s">
        <v>18814</v>
      </c>
    </row>
    <row r="100" spans="1:2" x14ac:dyDescent="0.25">
      <c r="A100" s="62">
        <v>10151503</v>
      </c>
      <c r="B100" s="63" t="s">
        <v>5031</v>
      </c>
    </row>
    <row r="101" spans="1:2" x14ac:dyDescent="0.25">
      <c r="A101" s="62">
        <v>10151504</v>
      </c>
      <c r="B101" s="63" t="s">
        <v>14688</v>
      </c>
    </row>
    <row r="102" spans="1:2" x14ac:dyDescent="0.25">
      <c r="A102" s="62">
        <v>10151505</v>
      </c>
      <c r="B102" s="63" t="s">
        <v>4732</v>
      </c>
    </row>
    <row r="103" spans="1:2" x14ac:dyDescent="0.25">
      <c r="A103" s="62">
        <v>10151506</v>
      </c>
      <c r="B103" s="63" t="s">
        <v>16716</v>
      </c>
    </row>
    <row r="104" spans="1:2" x14ac:dyDescent="0.25">
      <c r="A104" s="62">
        <v>10151507</v>
      </c>
      <c r="B104" s="63" t="s">
        <v>4006</v>
      </c>
    </row>
    <row r="105" spans="1:2" x14ac:dyDescent="0.25">
      <c r="A105" s="62">
        <v>10151508</v>
      </c>
      <c r="B105" s="63" t="s">
        <v>16537</v>
      </c>
    </row>
    <row r="106" spans="1:2" x14ac:dyDescent="0.25">
      <c r="A106" s="62">
        <v>10151509</v>
      </c>
      <c r="B106" s="63" t="s">
        <v>7539</v>
      </c>
    </row>
    <row r="107" spans="1:2" x14ac:dyDescent="0.25">
      <c r="A107" s="62">
        <v>10151510</v>
      </c>
      <c r="B107" s="63" t="s">
        <v>10360</v>
      </c>
    </row>
    <row r="108" spans="1:2" x14ac:dyDescent="0.25">
      <c r="A108" s="62">
        <v>10151511</v>
      </c>
      <c r="B108" s="63" t="s">
        <v>322</v>
      </c>
    </row>
    <row r="109" spans="1:2" x14ac:dyDescent="0.25">
      <c r="A109" s="62">
        <v>10151512</v>
      </c>
      <c r="B109" s="63" t="s">
        <v>10391</v>
      </c>
    </row>
    <row r="110" spans="1:2" x14ac:dyDescent="0.25">
      <c r="A110" s="62">
        <v>10151513</v>
      </c>
      <c r="B110" s="63" t="s">
        <v>11088</v>
      </c>
    </row>
    <row r="111" spans="1:2" x14ac:dyDescent="0.25">
      <c r="A111" s="62">
        <v>10151514</v>
      </c>
      <c r="B111" s="63" t="s">
        <v>2489</v>
      </c>
    </row>
    <row r="112" spans="1:2" x14ac:dyDescent="0.25">
      <c r="A112" s="62">
        <v>10151515</v>
      </c>
      <c r="B112" s="63" t="s">
        <v>2287</v>
      </c>
    </row>
    <row r="113" spans="1:2" x14ac:dyDescent="0.25">
      <c r="A113" s="62">
        <v>10151516</v>
      </c>
      <c r="B113" s="63" t="s">
        <v>2428</v>
      </c>
    </row>
    <row r="114" spans="1:2" x14ac:dyDescent="0.25">
      <c r="A114" s="62">
        <v>10151517</v>
      </c>
      <c r="B114" s="63" t="s">
        <v>207</v>
      </c>
    </row>
    <row r="115" spans="1:2" x14ac:dyDescent="0.25">
      <c r="A115" s="62">
        <v>10151518</v>
      </c>
      <c r="B115" s="63" t="s">
        <v>9597</v>
      </c>
    </row>
    <row r="116" spans="1:2" x14ac:dyDescent="0.25">
      <c r="A116" s="62">
        <v>10151519</v>
      </c>
      <c r="B116" s="63" t="s">
        <v>8189</v>
      </c>
    </row>
    <row r="117" spans="1:2" x14ac:dyDescent="0.25">
      <c r="A117" s="62">
        <v>10151520</v>
      </c>
      <c r="B117" s="63" t="s">
        <v>1697</v>
      </c>
    </row>
    <row r="118" spans="1:2" x14ac:dyDescent="0.25">
      <c r="A118" s="62">
        <v>10151521</v>
      </c>
      <c r="B118" s="63" t="s">
        <v>15850</v>
      </c>
    </row>
    <row r="119" spans="1:2" x14ac:dyDescent="0.25">
      <c r="A119" s="62">
        <v>10151522</v>
      </c>
      <c r="B119" s="63" t="s">
        <v>10483</v>
      </c>
    </row>
    <row r="120" spans="1:2" x14ac:dyDescent="0.25">
      <c r="A120" s="62">
        <v>10151523</v>
      </c>
      <c r="B120" s="63" t="s">
        <v>3146</v>
      </c>
    </row>
    <row r="121" spans="1:2" x14ac:dyDescent="0.25">
      <c r="A121" s="62">
        <v>10151524</v>
      </c>
      <c r="B121" s="63" t="s">
        <v>11221</v>
      </c>
    </row>
    <row r="122" spans="1:2" x14ac:dyDescent="0.25">
      <c r="A122" s="62">
        <v>10151525</v>
      </c>
      <c r="B122" s="63" t="s">
        <v>9749</v>
      </c>
    </row>
    <row r="123" spans="1:2" x14ac:dyDescent="0.25">
      <c r="A123" s="62">
        <v>10151526</v>
      </c>
      <c r="B123" s="63" t="s">
        <v>637</v>
      </c>
    </row>
    <row r="124" spans="1:2" x14ac:dyDescent="0.25">
      <c r="A124" s="62">
        <v>10151527</v>
      </c>
      <c r="B124" s="63" t="s">
        <v>7446</v>
      </c>
    </row>
    <row r="125" spans="1:2" x14ac:dyDescent="0.25">
      <c r="A125" s="62">
        <v>10151528</v>
      </c>
      <c r="B125" s="63" t="s">
        <v>2116</v>
      </c>
    </row>
    <row r="126" spans="1:2" x14ac:dyDescent="0.25">
      <c r="A126" s="62">
        <v>10151529</v>
      </c>
      <c r="B126" s="63" t="s">
        <v>13164</v>
      </c>
    </row>
    <row r="127" spans="1:2" x14ac:dyDescent="0.25">
      <c r="A127" s="62">
        <v>10151530</v>
      </c>
      <c r="B127" s="63" t="s">
        <v>2966</v>
      </c>
    </row>
    <row r="128" spans="1:2" x14ac:dyDescent="0.25">
      <c r="A128" s="62">
        <v>10151531</v>
      </c>
      <c r="B128" s="63" t="s">
        <v>13545</v>
      </c>
    </row>
    <row r="129" spans="1:2" x14ac:dyDescent="0.25">
      <c r="A129" s="62">
        <v>10151532</v>
      </c>
      <c r="B129" s="63" t="s">
        <v>10706</v>
      </c>
    </row>
    <row r="130" spans="1:2" x14ac:dyDescent="0.25">
      <c r="A130" s="62">
        <v>10151533</v>
      </c>
      <c r="B130" s="63" t="s">
        <v>15009</v>
      </c>
    </row>
    <row r="131" spans="1:2" x14ac:dyDescent="0.25">
      <c r="A131" s="62">
        <v>10151534</v>
      </c>
      <c r="B131" s="63" t="s">
        <v>1432</v>
      </c>
    </row>
    <row r="132" spans="1:2" x14ac:dyDescent="0.25">
      <c r="A132" s="62">
        <v>10151535</v>
      </c>
      <c r="B132" s="63" t="s">
        <v>1358</v>
      </c>
    </row>
    <row r="133" spans="1:2" x14ac:dyDescent="0.25">
      <c r="A133" s="62">
        <v>10151601</v>
      </c>
      <c r="B133" s="63" t="s">
        <v>79</v>
      </c>
    </row>
    <row r="134" spans="1:2" x14ac:dyDescent="0.25">
      <c r="A134" s="62">
        <v>10151602</v>
      </c>
      <c r="B134" s="63" t="s">
        <v>9438</v>
      </c>
    </row>
    <row r="135" spans="1:2" x14ac:dyDescent="0.25">
      <c r="A135" s="62">
        <v>10151603</v>
      </c>
      <c r="B135" s="63" t="s">
        <v>3851</v>
      </c>
    </row>
    <row r="136" spans="1:2" x14ac:dyDescent="0.25">
      <c r="A136" s="62">
        <v>10151604</v>
      </c>
      <c r="B136" s="63" t="s">
        <v>15807</v>
      </c>
    </row>
    <row r="137" spans="1:2" x14ac:dyDescent="0.25">
      <c r="A137" s="62">
        <v>10151605</v>
      </c>
      <c r="B137" s="63" t="s">
        <v>12435</v>
      </c>
    </row>
    <row r="138" spans="1:2" x14ac:dyDescent="0.25">
      <c r="A138" s="62">
        <v>10151606</v>
      </c>
      <c r="B138" s="63" t="s">
        <v>1672</v>
      </c>
    </row>
    <row r="139" spans="1:2" x14ac:dyDescent="0.25">
      <c r="A139" s="62">
        <v>10151607</v>
      </c>
      <c r="B139" s="63" t="s">
        <v>4414</v>
      </c>
    </row>
    <row r="140" spans="1:2" x14ac:dyDescent="0.25">
      <c r="A140" s="62">
        <v>10151608</v>
      </c>
      <c r="B140" s="63" t="s">
        <v>16348</v>
      </c>
    </row>
    <row r="141" spans="1:2" x14ac:dyDescent="0.25">
      <c r="A141" s="62">
        <v>10151609</v>
      </c>
      <c r="B141" s="63" t="s">
        <v>3117</v>
      </c>
    </row>
    <row r="142" spans="1:2" x14ac:dyDescent="0.25">
      <c r="A142" s="62">
        <v>10151610</v>
      </c>
      <c r="B142" s="63" t="s">
        <v>17973</v>
      </c>
    </row>
    <row r="143" spans="1:2" x14ac:dyDescent="0.25">
      <c r="A143" s="62">
        <v>10151611</v>
      </c>
      <c r="B143" s="63" t="s">
        <v>18280</v>
      </c>
    </row>
    <row r="144" spans="1:2" x14ac:dyDescent="0.25">
      <c r="A144" s="62">
        <v>10151701</v>
      </c>
      <c r="B144" s="63" t="s">
        <v>175</v>
      </c>
    </row>
    <row r="145" spans="1:2" x14ac:dyDescent="0.25">
      <c r="A145" s="62">
        <v>10151702</v>
      </c>
      <c r="B145" s="63" t="s">
        <v>3648</v>
      </c>
    </row>
    <row r="146" spans="1:2" x14ac:dyDescent="0.25">
      <c r="A146" s="62">
        <v>10151703</v>
      </c>
      <c r="B146" s="63" t="s">
        <v>14020</v>
      </c>
    </row>
    <row r="147" spans="1:2" x14ac:dyDescent="0.25">
      <c r="A147" s="62">
        <v>10151704</v>
      </c>
      <c r="B147" s="63" t="s">
        <v>8025</v>
      </c>
    </row>
    <row r="148" spans="1:2" x14ac:dyDescent="0.25">
      <c r="A148" s="62">
        <v>10151705</v>
      </c>
      <c r="B148" s="63" t="s">
        <v>17202</v>
      </c>
    </row>
    <row r="149" spans="1:2" x14ac:dyDescent="0.25">
      <c r="A149" s="62">
        <v>10151706</v>
      </c>
      <c r="B149" s="63" t="s">
        <v>7637</v>
      </c>
    </row>
    <row r="150" spans="1:2" x14ac:dyDescent="0.25">
      <c r="A150" s="62">
        <v>10151801</v>
      </c>
      <c r="B150" s="63" t="s">
        <v>11508</v>
      </c>
    </row>
    <row r="151" spans="1:2" x14ac:dyDescent="0.25">
      <c r="A151" s="62">
        <v>10151802</v>
      </c>
      <c r="B151" s="63" t="s">
        <v>16076</v>
      </c>
    </row>
    <row r="152" spans="1:2" x14ac:dyDescent="0.25">
      <c r="A152" s="62">
        <v>10151803</v>
      </c>
      <c r="B152" s="63" t="s">
        <v>9666</v>
      </c>
    </row>
    <row r="153" spans="1:2" x14ac:dyDescent="0.25">
      <c r="A153" s="62">
        <v>10151804</v>
      </c>
      <c r="B153" s="63" t="s">
        <v>16090</v>
      </c>
    </row>
    <row r="154" spans="1:2" x14ac:dyDescent="0.25">
      <c r="A154" s="62">
        <v>10151805</v>
      </c>
      <c r="B154" s="63" t="s">
        <v>965</v>
      </c>
    </row>
    <row r="155" spans="1:2" x14ac:dyDescent="0.25">
      <c r="A155" s="62">
        <v>10151806</v>
      </c>
      <c r="B155" s="63" t="s">
        <v>5051</v>
      </c>
    </row>
    <row r="156" spans="1:2" x14ac:dyDescent="0.25">
      <c r="A156" s="62">
        <v>10151807</v>
      </c>
      <c r="B156" s="63" t="s">
        <v>14374</v>
      </c>
    </row>
    <row r="157" spans="1:2" x14ac:dyDescent="0.25">
      <c r="A157" s="62">
        <v>10151808</v>
      </c>
      <c r="B157" s="63" t="s">
        <v>16794</v>
      </c>
    </row>
    <row r="158" spans="1:2" x14ac:dyDescent="0.25">
      <c r="A158" s="62">
        <v>10151809</v>
      </c>
      <c r="B158" s="63" t="s">
        <v>3606</v>
      </c>
    </row>
    <row r="159" spans="1:2" x14ac:dyDescent="0.25">
      <c r="A159" s="62">
        <v>10151810</v>
      </c>
      <c r="B159" s="63" t="s">
        <v>1794</v>
      </c>
    </row>
    <row r="160" spans="1:2" x14ac:dyDescent="0.25">
      <c r="A160" s="62">
        <v>10151811</v>
      </c>
      <c r="B160" s="63" t="s">
        <v>7066</v>
      </c>
    </row>
    <row r="161" spans="1:2" x14ac:dyDescent="0.25">
      <c r="A161" s="62">
        <v>10151901</v>
      </c>
      <c r="B161" s="63" t="s">
        <v>17180</v>
      </c>
    </row>
    <row r="162" spans="1:2" x14ac:dyDescent="0.25">
      <c r="A162" s="62">
        <v>10151902</v>
      </c>
      <c r="B162" s="63" t="s">
        <v>13228</v>
      </c>
    </row>
    <row r="163" spans="1:2" x14ac:dyDescent="0.25">
      <c r="A163" s="62">
        <v>10151903</v>
      </c>
      <c r="B163" s="63" t="s">
        <v>15970</v>
      </c>
    </row>
    <row r="164" spans="1:2" x14ac:dyDescent="0.25">
      <c r="A164" s="62">
        <v>10151904</v>
      </c>
      <c r="B164" s="63" t="s">
        <v>785</v>
      </c>
    </row>
    <row r="165" spans="1:2" x14ac:dyDescent="0.25">
      <c r="A165" s="62">
        <v>10151905</v>
      </c>
      <c r="B165" s="63" t="s">
        <v>15794</v>
      </c>
    </row>
    <row r="166" spans="1:2" x14ac:dyDescent="0.25">
      <c r="A166" s="62">
        <v>10151906</v>
      </c>
      <c r="B166" s="63" t="s">
        <v>13432</v>
      </c>
    </row>
    <row r="167" spans="1:2" x14ac:dyDescent="0.25">
      <c r="A167" s="62">
        <v>10151907</v>
      </c>
      <c r="B167" s="63" t="s">
        <v>15417</v>
      </c>
    </row>
    <row r="168" spans="1:2" x14ac:dyDescent="0.25">
      <c r="A168" s="62">
        <v>10152001</v>
      </c>
      <c r="B168" s="63" t="s">
        <v>719</v>
      </c>
    </row>
    <row r="169" spans="1:2" x14ac:dyDescent="0.25">
      <c r="A169" s="62">
        <v>10152002</v>
      </c>
      <c r="B169" s="63" t="s">
        <v>5524</v>
      </c>
    </row>
    <row r="170" spans="1:2" x14ac:dyDescent="0.25">
      <c r="A170" s="62">
        <v>10152003</v>
      </c>
      <c r="B170" s="63" t="s">
        <v>11195</v>
      </c>
    </row>
    <row r="171" spans="1:2" x14ac:dyDescent="0.25">
      <c r="A171" s="62">
        <v>10152101</v>
      </c>
      <c r="B171" s="63" t="s">
        <v>17377</v>
      </c>
    </row>
    <row r="172" spans="1:2" x14ac:dyDescent="0.25">
      <c r="A172" s="62">
        <v>10152102</v>
      </c>
      <c r="B172" s="63" t="s">
        <v>1107</v>
      </c>
    </row>
    <row r="173" spans="1:2" x14ac:dyDescent="0.25">
      <c r="A173" s="62">
        <v>10152103</v>
      </c>
      <c r="B173" s="63" t="s">
        <v>5493</v>
      </c>
    </row>
    <row r="174" spans="1:2" x14ac:dyDescent="0.25">
      <c r="A174" s="62">
        <v>10152104</v>
      </c>
      <c r="B174" s="63" t="s">
        <v>9829</v>
      </c>
    </row>
    <row r="175" spans="1:2" x14ac:dyDescent="0.25">
      <c r="A175" s="62">
        <v>10152201</v>
      </c>
      <c r="B175" s="63" t="s">
        <v>12825</v>
      </c>
    </row>
    <row r="176" spans="1:2" x14ac:dyDescent="0.25">
      <c r="A176" s="62">
        <v>10152202</v>
      </c>
      <c r="B176" s="63" t="s">
        <v>10033</v>
      </c>
    </row>
    <row r="177" spans="1:2" x14ac:dyDescent="0.25">
      <c r="A177" s="62">
        <v>10161501</v>
      </c>
      <c r="B177" s="63" t="s">
        <v>17512</v>
      </c>
    </row>
    <row r="178" spans="1:2" x14ac:dyDescent="0.25">
      <c r="A178" s="62">
        <v>10161502</v>
      </c>
      <c r="B178" s="63" t="s">
        <v>16482</v>
      </c>
    </row>
    <row r="179" spans="1:2" x14ac:dyDescent="0.25">
      <c r="A179" s="62">
        <v>10161503</v>
      </c>
      <c r="B179" s="63" t="s">
        <v>10736</v>
      </c>
    </row>
    <row r="180" spans="1:2" x14ac:dyDescent="0.25">
      <c r="A180" s="62">
        <v>10161504</v>
      </c>
      <c r="B180" s="63" t="s">
        <v>3794</v>
      </c>
    </row>
    <row r="181" spans="1:2" x14ac:dyDescent="0.25">
      <c r="A181" s="62">
        <v>10161505</v>
      </c>
      <c r="B181" s="63" t="s">
        <v>14010</v>
      </c>
    </row>
    <row r="182" spans="1:2" x14ac:dyDescent="0.25">
      <c r="A182" s="62">
        <v>10161506</v>
      </c>
      <c r="B182" s="63" t="s">
        <v>18473</v>
      </c>
    </row>
    <row r="183" spans="1:2" x14ac:dyDescent="0.25">
      <c r="A183" s="62">
        <v>10161507</v>
      </c>
      <c r="B183" s="63" t="s">
        <v>973</v>
      </c>
    </row>
    <row r="184" spans="1:2" x14ac:dyDescent="0.25">
      <c r="A184" s="62">
        <v>10161508</v>
      </c>
      <c r="B184" s="63" t="s">
        <v>16997</v>
      </c>
    </row>
    <row r="185" spans="1:2" x14ac:dyDescent="0.25">
      <c r="A185" s="62">
        <v>10161509</v>
      </c>
      <c r="B185" s="63" t="s">
        <v>10493</v>
      </c>
    </row>
    <row r="186" spans="1:2" x14ac:dyDescent="0.25">
      <c r="A186" s="62">
        <v>10161510</v>
      </c>
      <c r="B186" s="63" t="s">
        <v>11136</v>
      </c>
    </row>
    <row r="187" spans="1:2" x14ac:dyDescent="0.25">
      <c r="A187" s="62">
        <v>10161511</v>
      </c>
      <c r="B187" s="63" t="s">
        <v>7921</v>
      </c>
    </row>
    <row r="188" spans="1:2" x14ac:dyDescent="0.25">
      <c r="A188" s="62">
        <v>10161512</v>
      </c>
      <c r="B188" s="63" t="s">
        <v>8855</v>
      </c>
    </row>
    <row r="189" spans="1:2" x14ac:dyDescent="0.25">
      <c r="A189" s="62">
        <v>10161513</v>
      </c>
      <c r="B189" s="63" t="s">
        <v>14894</v>
      </c>
    </row>
    <row r="190" spans="1:2" x14ac:dyDescent="0.25">
      <c r="A190" s="62">
        <v>10161601</v>
      </c>
      <c r="B190" s="63" t="s">
        <v>1925</v>
      </c>
    </row>
    <row r="191" spans="1:2" x14ac:dyDescent="0.25">
      <c r="A191" s="62">
        <v>10161602</v>
      </c>
      <c r="B191" s="63" t="s">
        <v>4523</v>
      </c>
    </row>
    <row r="192" spans="1:2" x14ac:dyDescent="0.25">
      <c r="A192" s="62">
        <v>10161603</v>
      </c>
      <c r="B192" s="63" t="s">
        <v>4528</v>
      </c>
    </row>
    <row r="193" spans="1:2" x14ac:dyDescent="0.25">
      <c r="A193" s="62">
        <v>10161604</v>
      </c>
      <c r="B193" s="63" t="s">
        <v>16610</v>
      </c>
    </row>
    <row r="194" spans="1:2" x14ac:dyDescent="0.25">
      <c r="A194" s="62">
        <v>10161605</v>
      </c>
      <c r="B194" s="63" t="s">
        <v>13767</v>
      </c>
    </row>
    <row r="195" spans="1:2" x14ac:dyDescent="0.25">
      <c r="A195" s="62">
        <v>10161701</v>
      </c>
      <c r="B195" s="63" t="s">
        <v>3192</v>
      </c>
    </row>
    <row r="196" spans="1:2" x14ac:dyDescent="0.25">
      <c r="A196" s="62">
        <v>10161702</v>
      </c>
      <c r="B196" s="63" t="s">
        <v>13289</v>
      </c>
    </row>
    <row r="197" spans="1:2" x14ac:dyDescent="0.25">
      <c r="A197" s="62">
        <v>10161703</v>
      </c>
      <c r="B197" s="63" t="s">
        <v>12568</v>
      </c>
    </row>
    <row r="198" spans="1:2" x14ac:dyDescent="0.25">
      <c r="A198" s="62">
        <v>10161704</v>
      </c>
      <c r="B198" s="63" t="s">
        <v>11300</v>
      </c>
    </row>
    <row r="199" spans="1:2" x14ac:dyDescent="0.25">
      <c r="A199" s="62">
        <v>10161705</v>
      </c>
      <c r="B199" s="63" t="s">
        <v>3154</v>
      </c>
    </row>
    <row r="200" spans="1:2" x14ac:dyDescent="0.25">
      <c r="A200" s="62">
        <v>10161707</v>
      </c>
      <c r="B200" s="63" t="s">
        <v>9720</v>
      </c>
    </row>
    <row r="201" spans="1:2" x14ac:dyDescent="0.25">
      <c r="A201" s="62">
        <v>10161801</v>
      </c>
      <c r="B201" s="63" t="s">
        <v>7795</v>
      </c>
    </row>
    <row r="202" spans="1:2" x14ac:dyDescent="0.25">
      <c r="A202" s="62">
        <v>10161802</v>
      </c>
      <c r="B202" s="63" t="s">
        <v>13526</v>
      </c>
    </row>
    <row r="203" spans="1:2" x14ac:dyDescent="0.25">
      <c r="A203" s="62">
        <v>10161803</v>
      </c>
      <c r="B203" s="63" t="s">
        <v>3521</v>
      </c>
    </row>
    <row r="204" spans="1:2" x14ac:dyDescent="0.25">
      <c r="A204" s="62">
        <v>10161804</v>
      </c>
      <c r="B204" s="63" t="s">
        <v>6606</v>
      </c>
    </row>
    <row r="205" spans="1:2" x14ac:dyDescent="0.25">
      <c r="A205" s="62">
        <v>10161901</v>
      </c>
      <c r="B205" s="63" t="s">
        <v>14763</v>
      </c>
    </row>
    <row r="206" spans="1:2" x14ac:dyDescent="0.25">
      <c r="A206" s="62">
        <v>10161902</v>
      </c>
      <c r="B206" s="63" t="s">
        <v>16837</v>
      </c>
    </row>
    <row r="207" spans="1:2" x14ac:dyDescent="0.25">
      <c r="A207" s="62">
        <v>10161903</v>
      </c>
      <c r="B207" s="63" t="s">
        <v>18012</v>
      </c>
    </row>
    <row r="208" spans="1:2" x14ac:dyDescent="0.25">
      <c r="A208" s="62">
        <v>10161904</v>
      </c>
      <c r="B208" s="63" t="s">
        <v>9944</v>
      </c>
    </row>
    <row r="209" spans="1:2" x14ac:dyDescent="0.25">
      <c r="A209" s="62">
        <v>10161905</v>
      </c>
      <c r="B209" s="63" t="s">
        <v>861</v>
      </c>
    </row>
    <row r="210" spans="1:2" x14ac:dyDescent="0.25">
      <c r="A210" s="62">
        <v>10161906</v>
      </c>
      <c r="B210" s="63" t="s">
        <v>10590</v>
      </c>
    </row>
    <row r="211" spans="1:2" x14ac:dyDescent="0.25">
      <c r="A211" s="62">
        <v>10161907</v>
      </c>
      <c r="B211" s="63" t="s">
        <v>1352</v>
      </c>
    </row>
    <row r="212" spans="1:2" x14ac:dyDescent="0.25">
      <c r="A212" s="62">
        <v>10161908</v>
      </c>
      <c r="B212" s="63" t="s">
        <v>11956</v>
      </c>
    </row>
    <row r="213" spans="1:2" x14ac:dyDescent="0.25">
      <c r="A213" s="62">
        <v>10171501</v>
      </c>
      <c r="B213" s="63" t="s">
        <v>19</v>
      </c>
    </row>
    <row r="214" spans="1:2" x14ac:dyDescent="0.25">
      <c r="A214" s="62">
        <v>10171502</v>
      </c>
      <c r="B214" s="63" t="s">
        <v>17615</v>
      </c>
    </row>
    <row r="215" spans="1:2" x14ac:dyDescent="0.25">
      <c r="A215" s="62">
        <v>10171503</v>
      </c>
      <c r="B215" s="63" t="s">
        <v>6485</v>
      </c>
    </row>
    <row r="216" spans="1:2" x14ac:dyDescent="0.25">
      <c r="A216" s="62">
        <v>10171504</v>
      </c>
      <c r="B216" s="63" t="s">
        <v>4501</v>
      </c>
    </row>
    <row r="217" spans="1:2" x14ac:dyDescent="0.25">
      <c r="A217" s="62">
        <v>10171601</v>
      </c>
      <c r="B217" s="63" t="s">
        <v>17571</v>
      </c>
    </row>
    <row r="218" spans="1:2" x14ac:dyDescent="0.25">
      <c r="A218" s="62">
        <v>10171602</v>
      </c>
      <c r="B218" s="63" t="s">
        <v>2206</v>
      </c>
    </row>
    <row r="219" spans="1:2" x14ac:dyDescent="0.25">
      <c r="A219" s="62">
        <v>10171603</v>
      </c>
      <c r="B219" s="63" t="s">
        <v>5125</v>
      </c>
    </row>
    <row r="220" spans="1:2" x14ac:dyDescent="0.25">
      <c r="A220" s="62">
        <v>10171604</v>
      </c>
      <c r="B220" s="63" t="s">
        <v>5794</v>
      </c>
    </row>
    <row r="221" spans="1:2" x14ac:dyDescent="0.25">
      <c r="A221" s="62">
        <v>10171605</v>
      </c>
      <c r="B221" s="63" t="s">
        <v>4186</v>
      </c>
    </row>
    <row r="222" spans="1:2" x14ac:dyDescent="0.25">
      <c r="A222" s="62">
        <v>10171701</v>
      </c>
      <c r="B222" s="63" t="s">
        <v>7321</v>
      </c>
    </row>
    <row r="223" spans="1:2" x14ac:dyDescent="0.25">
      <c r="A223" s="62">
        <v>10171702</v>
      </c>
      <c r="B223" s="63" t="s">
        <v>5085</v>
      </c>
    </row>
    <row r="224" spans="1:2" x14ac:dyDescent="0.25">
      <c r="A224" s="62">
        <v>10191506</v>
      </c>
      <c r="B224" s="63" t="s">
        <v>16993</v>
      </c>
    </row>
    <row r="225" spans="1:2" x14ac:dyDescent="0.25">
      <c r="A225" s="62">
        <v>10191507</v>
      </c>
      <c r="B225" s="63" t="s">
        <v>7368</v>
      </c>
    </row>
    <row r="226" spans="1:2" x14ac:dyDescent="0.25">
      <c r="A226" s="62">
        <v>10191508</v>
      </c>
      <c r="B226" s="63" t="s">
        <v>8478</v>
      </c>
    </row>
    <row r="227" spans="1:2" x14ac:dyDescent="0.25">
      <c r="A227" s="62">
        <v>10191509</v>
      </c>
      <c r="B227" s="63" t="s">
        <v>6190</v>
      </c>
    </row>
    <row r="228" spans="1:2" x14ac:dyDescent="0.25">
      <c r="A228" s="62">
        <v>10191701</v>
      </c>
      <c r="B228" s="63" t="s">
        <v>15090</v>
      </c>
    </row>
    <row r="229" spans="1:2" x14ac:dyDescent="0.25">
      <c r="A229" s="62">
        <v>10191703</v>
      </c>
      <c r="B229" s="63" t="s">
        <v>5996</v>
      </c>
    </row>
    <row r="230" spans="1:2" x14ac:dyDescent="0.25">
      <c r="A230" s="62">
        <v>10191704</v>
      </c>
      <c r="B230" s="63" t="s">
        <v>7964</v>
      </c>
    </row>
    <row r="231" spans="1:2" x14ac:dyDescent="0.25">
      <c r="A231" s="62">
        <v>10191705</v>
      </c>
      <c r="B231" s="63" t="s">
        <v>5228</v>
      </c>
    </row>
    <row r="232" spans="1:2" x14ac:dyDescent="0.25">
      <c r="A232" s="62">
        <v>10191706</v>
      </c>
      <c r="B232" s="63" t="s">
        <v>589</v>
      </c>
    </row>
    <row r="233" spans="1:2" x14ac:dyDescent="0.25">
      <c r="A233" s="62">
        <v>11101501</v>
      </c>
      <c r="B233" s="63" t="s">
        <v>1247</v>
      </c>
    </row>
    <row r="234" spans="1:2" x14ac:dyDescent="0.25">
      <c r="A234" s="62">
        <v>11101502</v>
      </c>
      <c r="B234" s="63" t="s">
        <v>15171</v>
      </c>
    </row>
    <row r="235" spans="1:2" x14ac:dyDescent="0.25">
      <c r="A235" s="62">
        <v>11101503</v>
      </c>
      <c r="B235" s="63" t="s">
        <v>4450</v>
      </c>
    </row>
    <row r="236" spans="1:2" x14ac:dyDescent="0.25">
      <c r="A236" s="62">
        <v>11101504</v>
      </c>
      <c r="B236" s="63" t="s">
        <v>15658</v>
      </c>
    </row>
    <row r="237" spans="1:2" x14ac:dyDescent="0.25">
      <c r="A237" s="62">
        <v>11101505</v>
      </c>
      <c r="B237" s="63" t="s">
        <v>6527</v>
      </c>
    </row>
    <row r="238" spans="1:2" x14ac:dyDescent="0.25">
      <c r="A238" s="62">
        <v>11101506</v>
      </c>
      <c r="B238" s="63" t="s">
        <v>988</v>
      </c>
    </row>
    <row r="239" spans="1:2" x14ac:dyDescent="0.25">
      <c r="A239" s="62">
        <v>11101507</v>
      </c>
      <c r="B239" s="63" t="s">
        <v>9600</v>
      </c>
    </row>
    <row r="240" spans="1:2" x14ac:dyDescent="0.25">
      <c r="A240" s="62">
        <v>11101508</v>
      </c>
      <c r="B240" s="63" t="s">
        <v>14638</v>
      </c>
    </row>
    <row r="241" spans="1:2" x14ac:dyDescent="0.25">
      <c r="A241" s="62">
        <v>11101509</v>
      </c>
      <c r="B241" s="63" t="s">
        <v>12523</v>
      </c>
    </row>
    <row r="242" spans="1:2" x14ac:dyDescent="0.25">
      <c r="A242" s="62">
        <v>11101510</v>
      </c>
      <c r="B242" s="63" t="s">
        <v>17279</v>
      </c>
    </row>
    <row r="243" spans="1:2" x14ac:dyDescent="0.25">
      <c r="A243" s="62">
        <v>11101511</v>
      </c>
      <c r="B243" s="63" t="s">
        <v>6293</v>
      </c>
    </row>
    <row r="244" spans="1:2" x14ac:dyDescent="0.25">
      <c r="A244" s="62">
        <v>11101512</v>
      </c>
      <c r="B244" s="63" t="s">
        <v>5580</v>
      </c>
    </row>
    <row r="245" spans="1:2" x14ac:dyDescent="0.25">
      <c r="A245" s="62">
        <v>11101513</v>
      </c>
      <c r="B245" s="63" t="s">
        <v>10052</v>
      </c>
    </row>
    <row r="246" spans="1:2" x14ac:dyDescent="0.25">
      <c r="A246" s="62">
        <v>11101514</v>
      </c>
      <c r="B246" s="63" t="s">
        <v>10458</v>
      </c>
    </row>
    <row r="247" spans="1:2" x14ac:dyDescent="0.25">
      <c r="A247" s="62">
        <v>11101515</v>
      </c>
      <c r="B247" s="63" t="s">
        <v>16606</v>
      </c>
    </row>
    <row r="248" spans="1:2" x14ac:dyDescent="0.25">
      <c r="A248" s="62">
        <v>11101516</v>
      </c>
      <c r="B248" s="63" t="s">
        <v>3199</v>
      </c>
    </row>
    <row r="249" spans="1:2" x14ac:dyDescent="0.25">
      <c r="A249" s="62">
        <v>11101517</v>
      </c>
      <c r="B249" s="63" t="s">
        <v>15100</v>
      </c>
    </row>
    <row r="250" spans="1:2" x14ac:dyDescent="0.25">
      <c r="A250" s="62">
        <v>11101518</v>
      </c>
      <c r="B250" s="63" t="s">
        <v>15848</v>
      </c>
    </row>
    <row r="251" spans="1:2" x14ac:dyDescent="0.25">
      <c r="A251" s="62">
        <v>11101519</v>
      </c>
      <c r="B251" s="63" t="s">
        <v>14304</v>
      </c>
    </row>
    <row r="252" spans="1:2" x14ac:dyDescent="0.25">
      <c r="A252" s="62">
        <v>11101520</v>
      </c>
      <c r="B252" s="63" t="s">
        <v>9738</v>
      </c>
    </row>
    <row r="253" spans="1:2" x14ac:dyDescent="0.25">
      <c r="A253" s="62">
        <v>11101521</v>
      </c>
      <c r="B253" s="63" t="s">
        <v>218</v>
      </c>
    </row>
    <row r="254" spans="1:2" x14ac:dyDescent="0.25">
      <c r="A254" s="62">
        <v>11101522</v>
      </c>
      <c r="B254" s="63" t="s">
        <v>11222</v>
      </c>
    </row>
    <row r="255" spans="1:2" x14ac:dyDescent="0.25">
      <c r="A255" s="62">
        <v>11101523</v>
      </c>
      <c r="B255" s="63" t="s">
        <v>13082</v>
      </c>
    </row>
    <row r="256" spans="1:2" x14ac:dyDescent="0.25">
      <c r="A256" s="62">
        <v>11101524</v>
      </c>
      <c r="B256" s="63" t="s">
        <v>13324</v>
      </c>
    </row>
    <row r="257" spans="1:2" x14ac:dyDescent="0.25">
      <c r="A257" s="62">
        <v>11101525</v>
      </c>
      <c r="B257" s="63" t="s">
        <v>18277</v>
      </c>
    </row>
    <row r="258" spans="1:2" x14ac:dyDescent="0.25">
      <c r="A258" s="62">
        <v>11101526</v>
      </c>
      <c r="B258" s="63" t="s">
        <v>13674</v>
      </c>
    </row>
    <row r="259" spans="1:2" x14ac:dyDescent="0.25">
      <c r="A259" s="62">
        <v>11101527</v>
      </c>
      <c r="B259" s="63" t="s">
        <v>10222</v>
      </c>
    </row>
    <row r="260" spans="1:2" x14ac:dyDescent="0.25">
      <c r="A260" s="62">
        <v>11101601</v>
      </c>
      <c r="B260" s="63" t="s">
        <v>7457</v>
      </c>
    </row>
    <row r="261" spans="1:2" x14ac:dyDescent="0.25">
      <c r="A261" s="62">
        <v>11101602</v>
      </c>
      <c r="B261" s="63" t="s">
        <v>10682</v>
      </c>
    </row>
    <row r="262" spans="1:2" x14ac:dyDescent="0.25">
      <c r="A262" s="62">
        <v>11101603</v>
      </c>
      <c r="B262" s="63" t="s">
        <v>16254</v>
      </c>
    </row>
    <row r="263" spans="1:2" x14ac:dyDescent="0.25">
      <c r="A263" s="62">
        <v>11101604</v>
      </c>
      <c r="B263" s="63" t="s">
        <v>5455</v>
      </c>
    </row>
    <row r="264" spans="1:2" x14ac:dyDescent="0.25">
      <c r="A264" s="62">
        <v>11101605</v>
      </c>
      <c r="B264" s="63" t="s">
        <v>9827</v>
      </c>
    </row>
    <row r="265" spans="1:2" x14ac:dyDescent="0.25">
      <c r="A265" s="62">
        <v>11101606</v>
      </c>
      <c r="B265" s="63" t="s">
        <v>13294</v>
      </c>
    </row>
    <row r="266" spans="1:2" x14ac:dyDescent="0.25">
      <c r="A266" s="62">
        <v>11101607</v>
      </c>
      <c r="B266" s="63" t="s">
        <v>8003</v>
      </c>
    </row>
    <row r="267" spans="1:2" x14ac:dyDescent="0.25">
      <c r="A267" s="62">
        <v>11101608</v>
      </c>
      <c r="B267" s="63" t="s">
        <v>17178</v>
      </c>
    </row>
    <row r="268" spans="1:2" x14ac:dyDescent="0.25">
      <c r="A268" s="62">
        <v>11101609</v>
      </c>
      <c r="B268" s="63" t="s">
        <v>168</v>
      </c>
    </row>
    <row r="269" spans="1:2" x14ac:dyDescent="0.25">
      <c r="A269" s="62">
        <v>11101610</v>
      </c>
      <c r="B269" s="63" t="s">
        <v>571</v>
      </c>
    </row>
    <row r="270" spans="1:2" x14ac:dyDescent="0.25">
      <c r="A270" s="62">
        <v>11101611</v>
      </c>
      <c r="B270" s="63" t="s">
        <v>8886</v>
      </c>
    </row>
    <row r="271" spans="1:2" x14ac:dyDescent="0.25">
      <c r="A271" s="62">
        <v>11101612</v>
      </c>
      <c r="B271" s="63" t="s">
        <v>196</v>
      </c>
    </row>
    <row r="272" spans="1:2" x14ac:dyDescent="0.25">
      <c r="A272" s="62">
        <v>11101613</v>
      </c>
      <c r="B272" s="63" t="s">
        <v>6645</v>
      </c>
    </row>
    <row r="273" spans="1:2" x14ac:dyDescent="0.25">
      <c r="A273" s="62">
        <v>11101614</v>
      </c>
      <c r="B273" s="63" t="s">
        <v>4633</v>
      </c>
    </row>
    <row r="274" spans="1:2" x14ac:dyDescent="0.25">
      <c r="A274" s="62">
        <v>11101615</v>
      </c>
      <c r="B274" s="63" t="s">
        <v>6945</v>
      </c>
    </row>
    <row r="275" spans="1:2" x14ac:dyDescent="0.25">
      <c r="A275" s="62">
        <v>11101616</v>
      </c>
      <c r="B275" s="63" t="s">
        <v>2261</v>
      </c>
    </row>
    <row r="276" spans="1:2" x14ac:dyDescent="0.25">
      <c r="A276" s="62">
        <v>11101617</v>
      </c>
      <c r="B276" s="63" t="s">
        <v>15509</v>
      </c>
    </row>
    <row r="277" spans="1:2" x14ac:dyDescent="0.25">
      <c r="A277" s="62">
        <v>11101618</v>
      </c>
      <c r="B277" s="63" t="s">
        <v>12287</v>
      </c>
    </row>
    <row r="278" spans="1:2" x14ac:dyDescent="0.25">
      <c r="A278" s="62">
        <v>11101619</v>
      </c>
      <c r="B278" s="63" t="s">
        <v>958</v>
      </c>
    </row>
    <row r="279" spans="1:2" x14ac:dyDescent="0.25">
      <c r="A279" s="62">
        <v>11101620</v>
      </c>
      <c r="B279" s="63" t="s">
        <v>3823</v>
      </c>
    </row>
    <row r="280" spans="1:2" x14ac:dyDescent="0.25">
      <c r="A280" s="62">
        <v>11101621</v>
      </c>
      <c r="B280" s="63" t="s">
        <v>7937</v>
      </c>
    </row>
    <row r="281" spans="1:2" x14ac:dyDescent="0.25">
      <c r="A281" s="62">
        <v>11101622</v>
      </c>
      <c r="B281" s="63" t="s">
        <v>16852</v>
      </c>
    </row>
    <row r="282" spans="1:2" x14ac:dyDescent="0.25">
      <c r="A282" s="62">
        <v>11101623</v>
      </c>
      <c r="B282" s="63" t="s">
        <v>10195</v>
      </c>
    </row>
    <row r="283" spans="1:2" x14ac:dyDescent="0.25">
      <c r="A283" s="62">
        <v>11101701</v>
      </c>
      <c r="B283" s="63" t="s">
        <v>12454</v>
      </c>
    </row>
    <row r="284" spans="1:2" x14ac:dyDescent="0.25">
      <c r="A284" s="62">
        <v>11101702</v>
      </c>
      <c r="B284" s="63" t="s">
        <v>18281</v>
      </c>
    </row>
    <row r="285" spans="1:2" x14ac:dyDescent="0.25">
      <c r="A285" s="62">
        <v>11101703</v>
      </c>
      <c r="B285" s="63" t="s">
        <v>5582</v>
      </c>
    </row>
    <row r="286" spans="1:2" x14ac:dyDescent="0.25">
      <c r="A286" s="62">
        <v>11101704</v>
      </c>
      <c r="B286" s="63" t="s">
        <v>12761</v>
      </c>
    </row>
    <row r="287" spans="1:2" x14ac:dyDescent="0.25">
      <c r="A287" s="62">
        <v>11101705</v>
      </c>
      <c r="B287" s="63" t="s">
        <v>13103</v>
      </c>
    </row>
    <row r="288" spans="1:2" x14ac:dyDescent="0.25">
      <c r="A288" s="62">
        <v>11101706</v>
      </c>
      <c r="B288" s="63" t="s">
        <v>14045</v>
      </c>
    </row>
    <row r="289" spans="1:2" x14ac:dyDescent="0.25">
      <c r="A289" s="62">
        <v>11101707</v>
      </c>
      <c r="B289" s="63" t="s">
        <v>12688</v>
      </c>
    </row>
    <row r="290" spans="1:2" x14ac:dyDescent="0.25">
      <c r="A290" s="62">
        <v>11101708</v>
      </c>
      <c r="B290" s="63" t="s">
        <v>5252</v>
      </c>
    </row>
    <row r="291" spans="1:2" x14ac:dyDescent="0.25">
      <c r="A291" s="62">
        <v>11101709</v>
      </c>
      <c r="B291" s="63" t="s">
        <v>12316</v>
      </c>
    </row>
    <row r="292" spans="1:2" x14ac:dyDescent="0.25">
      <c r="A292" s="62">
        <v>11101710</v>
      </c>
      <c r="B292" s="63" t="s">
        <v>1388</v>
      </c>
    </row>
    <row r="293" spans="1:2" x14ac:dyDescent="0.25">
      <c r="A293" s="62">
        <v>11101711</v>
      </c>
      <c r="B293" s="63" t="s">
        <v>16573</v>
      </c>
    </row>
    <row r="294" spans="1:2" x14ac:dyDescent="0.25">
      <c r="A294" s="62">
        <v>11101712</v>
      </c>
      <c r="B294" s="63" t="s">
        <v>3816</v>
      </c>
    </row>
    <row r="295" spans="1:2" x14ac:dyDescent="0.25">
      <c r="A295" s="62">
        <v>11101713</v>
      </c>
      <c r="B295" s="63" t="s">
        <v>6716</v>
      </c>
    </row>
    <row r="296" spans="1:2" x14ac:dyDescent="0.25">
      <c r="A296" s="62">
        <v>11101714</v>
      </c>
      <c r="B296" s="63" t="s">
        <v>6847</v>
      </c>
    </row>
    <row r="297" spans="1:2" x14ac:dyDescent="0.25">
      <c r="A297" s="62">
        <v>11101715</v>
      </c>
      <c r="B297" s="63" t="s">
        <v>17159</v>
      </c>
    </row>
    <row r="298" spans="1:2" x14ac:dyDescent="0.25">
      <c r="A298" s="62">
        <v>11101716</v>
      </c>
      <c r="B298" s="63" t="s">
        <v>10867</v>
      </c>
    </row>
    <row r="299" spans="1:2" x14ac:dyDescent="0.25">
      <c r="A299" s="62">
        <v>11101717</v>
      </c>
      <c r="B299" s="63" t="s">
        <v>17924</v>
      </c>
    </row>
    <row r="300" spans="1:2" x14ac:dyDescent="0.25">
      <c r="A300" s="62">
        <v>11101718</v>
      </c>
      <c r="B300" s="63" t="s">
        <v>8419</v>
      </c>
    </row>
    <row r="301" spans="1:2" x14ac:dyDescent="0.25">
      <c r="A301" s="62">
        <v>11101719</v>
      </c>
      <c r="B301" s="63" t="s">
        <v>5784</v>
      </c>
    </row>
    <row r="302" spans="1:2" x14ac:dyDescent="0.25">
      <c r="A302" s="62">
        <v>11101801</v>
      </c>
      <c r="B302" s="63" t="s">
        <v>18062</v>
      </c>
    </row>
    <row r="303" spans="1:2" x14ac:dyDescent="0.25">
      <c r="A303" s="62">
        <v>11101802</v>
      </c>
      <c r="B303" s="63" t="s">
        <v>587</v>
      </c>
    </row>
    <row r="304" spans="1:2" x14ac:dyDescent="0.25">
      <c r="A304" s="62">
        <v>11101803</v>
      </c>
      <c r="B304" s="63" t="s">
        <v>15238</v>
      </c>
    </row>
    <row r="305" spans="1:2" x14ac:dyDescent="0.25">
      <c r="A305" s="62">
        <v>11111501</v>
      </c>
      <c r="B305" s="63" t="s">
        <v>1271</v>
      </c>
    </row>
    <row r="306" spans="1:2" x14ac:dyDescent="0.25">
      <c r="A306" s="62">
        <v>11111502</v>
      </c>
      <c r="B306" s="63" t="s">
        <v>130</v>
      </c>
    </row>
    <row r="307" spans="1:2" x14ac:dyDescent="0.25">
      <c r="A307" s="62">
        <v>11111503</v>
      </c>
      <c r="B307" s="63" t="s">
        <v>12450</v>
      </c>
    </row>
    <row r="308" spans="1:2" x14ac:dyDescent="0.25">
      <c r="A308" s="62">
        <v>11111601</v>
      </c>
      <c r="B308" s="63" t="s">
        <v>5453</v>
      </c>
    </row>
    <row r="309" spans="1:2" x14ac:dyDescent="0.25">
      <c r="A309" s="62">
        <v>11111602</v>
      </c>
      <c r="B309" s="63" t="s">
        <v>9239</v>
      </c>
    </row>
    <row r="310" spans="1:2" x14ac:dyDescent="0.25">
      <c r="A310" s="62">
        <v>11111603</v>
      </c>
      <c r="B310" s="63" t="s">
        <v>8422</v>
      </c>
    </row>
    <row r="311" spans="1:2" x14ac:dyDescent="0.25">
      <c r="A311" s="62">
        <v>11111604</v>
      </c>
      <c r="B311" s="63" t="s">
        <v>3795</v>
      </c>
    </row>
    <row r="312" spans="1:2" x14ac:dyDescent="0.25">
      <c r="A312" s="62">
        <v>11111605</v>
      </c>
      <c r="B312" s="63" t="s">
        <v>14646</v>
      </c>
    </row>
    <row r="313" spans="1:2" x14ac:dyDescent="0.25">
      <c r="A313" s="62">
        <v>11111606</v>
      </c>
      <c r="B313" s="63" t="s">
        <v>5744</v>
      </c>
    </row>
    <row r="314" spans="1:2" x14ac:dyDescent="0.25">
      <c r="A314" s="62">
        <v>11111607</v>
      </c>
      <c r="B314" s="63" t="s">
        <v>3342</v>
      </c>
    </row>
    <row r="315" spans="1:2" x14ac:dyDescent="0.25">
      <c r="A315" s="62">
        <v>11111608</v>
      </c>
      <c r="B315" s="63" t="s">
        <v>18596</v>
      </c>
    </row>
    <row r="316" spans="1:2" x14ac:dyDescent="0.25">
      <c r="A316" s="62">
        <v>11111609</v>
      </c>
      <c r="B316" s="63" t="s">
        <v>12866</v>
      </c>
    </row>
    <row r="317" spans="1:2" x14ac:dyDescent="0.25">
      <c r="A317" s="62">
        <v>11111610</v>
      </c>
      <c r="B317" s="63" t="s">
        <v>17675</v>
      </c>
    </row>
    <row r="318" spans="1:2" x14ac:dyDescent="0.25">
      <c r="A318" s="62">
        <v>11111611</v>
      </c>
      <c r="B318" s="63" t="s">
        <v>2503</v>
      </c>
    </row>
    <row r="319" spans="1:2" x14ac:dyDescent="0.25">
      <c r="A319" s="62">
        <v>11111701</v>
      </c>
      <c r="B319" s="63" t="s">
        <v>24</v>
      </c>
    </row>
    <row r="320" spans="1:2" x14ac:dyDescent="0.25">
      <c r="A320" s="62">
        <v>11111801</v>
      </c>
      <c r="B320" s="63" t="s">
        <v>3623</v>
      </c>
    </row>
    <row r="321" spans="1:2" x14ac:dyDescent="0.25">
      <c r="A321" s="62">
        <v>11111802</v>
      </c>
      <c r="B321" s="63" t="s">
        <v>9098</v>
      </c>
    </row>
    <row r="322" spans="1:2" x14ac:dyDescent="0.25">
      <c r="A322" s="62">
        <v>11111803</v>
      </c>
      <c r="B322" s="63" t="s">
        <v>3988</v>
      </c>
    </row>
    <row r="323" spans="1:2" x14ac:dyDescent="0.25">
      <c r="A323" s="62">
        <v>11111804</v>
      </c>
      <c r="B323" s="63" t="s">
        <v>16019</v>
      </c>
    </row>
    <row r="324" spans="1:2" x14ac:dyDescent="0.25">
      <c r="A324" s="62">
        <v>11111805</v>
      </c>
      <c r="B324" s="63" t="s">
        <v>13897</v>
      </c>
    </row>
    <row r="325" spans="1:2" x14ac:dyDescent="0.25">
      <c r="A325" s="62">
        <v>11111806</v>
      </c>
      <c r="B325" s="63" t="s">
        <v>6671</v>
      </c>
    </row>
    <row r="326" spans="1:2" x14ac:dyDescent="0.25">
      <c r="A326" s="62">
        <v>11111807</v>
      </c>
      <c r="B326" s="63" t="s">
        <v>9475</v>
      </c>
    </row>
    <row r="327" spans="1:2" x14ac:dyDescent="0.25">
      <c r="A327" s="62">
        <v>11111808</v>
      </c>
      <c r="B327" s="63" t="s">
        <v>11621</v>
      </c>
    </row>
    <row r="328" spans="1:2" x14ac:dyDescent="0.25">
      <c r="A328" s="62">
        <v>11111809</v>
      </c>
      <c r="B328" s="63" t="s">
        <v>4780</v>
      </c>
    </row>
    <row r="329" spans="1:2" x14ac:dyDescent="0.25">
      <c r="A329" s="62">
        <v>11111810</v>
      </c>
      <c r="B329" s="63" t="s">
        <v>8381</v>
      </c>
    </row>
    <row r="330" spans="1:2" x14ac:dyDescent="0.25">
      <c r="A330" s="62">
        <v>11121502</v>
      </c>
      <c r="B330" s="63" t="s">
        <v>12293</v>
      </c>
    </row>
    <row r="331" spans="1:2" x14ac:dyDescent="0.25">
      <c r="A331" s="62">
        <v>11121503</v>
      </c>
      <c r="B331" s="63" t="s">
        <v>16911</v>
      </c>
    </row>
    <row r="332" spans="1:2" x14ac:dyDescent="0.25">
      <c r="A332" s="62">
        <v>11121603</v>
      </c>
      <c r="B332" s="63" t="s">
        <v>8981</v>
      </c>
    </row>
    <row r="333" spans="1:2" x14ac:dyDescent="0.25">
      <c r="A333" s="62">
        <v>11121604</v>
      </c>
      <c r="B333" s="63" t="s">
        <v>11898</v>
      </c>
    </row>
    <row r="334" spans="1:2" x14ac:dyDescent="0.25">
      <c r="A334" s="62">
        <v>11121605</v>
      </c>
      <c r="B334" s="63" t="s">
        <v>5729</v>
      </c>
    </row>
    <row r="335" spans="1:2" x14ac:dyDescent="0.25">
      <c r="A335" s="62">
        <v>11121606</v>
      </c>
      <c r="B335" s="63" t="s">
        <v>5529</v>
      </c>
    </row>
    <row r="336" spans="1:2" x14ac:dyDescent="0.25">
      <c r="A336" s="62">
        <v>11121607</v>
      </c>
      <c r="B336" s="63" t="s">
        <v>13874</v>
      </c>
    </row>
    <row r="337" spans="1:2" x14ac:dyDescent="0.25">
      <c r="A337" s="62">
        <v>11121608</v>
      </c>
      <c r="B337" s="63" t="s">
        <v>16556</v>
      </c>
    </row>
    <row r="338" spans="1:2" x14ac:dyDescent="0.25">
      <c r="A338" s="62">
        <v>11121609</v>
      </c>
      <c r="B338" s="63" t="s">
        <v>5081</v>
      </c>
    </row>
    <row r="339" spans="1:2" x14ac:dyDescent="0.25">
      <c r="A339" s="62">
        <v>11121610</v>
      </c>
      <c r="B339" s="63" t="s">
        <v>15164</v>
      </c>
    </row>
    <row r="340" spans="1:2" x14ac:dyDescent="0.25">
      <c r="A340" s="62">
        <v>11121611</v>
      </c>
      <c r="B340" s="63" t="s">
        <v>6561</v>
      </c>
    </row>
    <row r="341" spans="1:2" x14ac:dyDescent="0.25">
      <c r="A341" s="62">
        <v>11121612</v>
      </c>
      <c r="B341" s="63" t="s">
        <v>18394</v>
      </c>
    </row>
    <row r="342" spans="1:2" x14ac:dyDescent="0.25">
      <c r="A342" s="62">
        <v>11121701</v>
      </c>
      <c r="B342" s="63" t="s">
        <v>6207</v>
      </c>
    </row>
    <row r="343" spans="1:2" x14ac:dyDescent="0.25">
      <c r="A343" s="62">
        <v>11121702</v>
      </c>
      <c r="B343" s="63" t="s">
        <v>721</v>
      </c>
    </row>
    <row r="344" spans="1:2" x14ac:dyDescent="0.25">
      <c r="A344" s="62">
        <v>11121703</v>
      </c>
      <c r="B344" s="63" t="s">
        <v>4404</v>
      </c>
    </row>
    <row r="345" spans="1:2" x14ac:dyDescent="0.25">
      <c r="A345" s="62">
        <v>11121705</v>
      </c>
      <c r="B345" s="63" t="s">
        <v>10894</v>
      </c>
    </row>
    <row r="346" spans="1:2" x14ac:dyDescent="0.25">
      <c r="A346" s="62">
        <v>11121706</v>
      </c>
      <c r="B346" s="63" t="s">
        <v>10</v>
      </c>
    </row>
    <row r="347" spans="1:2" x14ac:dyDescent="0.25">
      <c r="A347" s="62">
        <v>11121707</v>
      </c>
      <c r="B347" s="63" t="s">
        <v>18592</v>
      </c>
    </row>
    <row r="348" spans="1:2" x14ac:dyDescent="0.25">
      <c r="A348" s="62">
        <v>11121708</v>
      </c>
      <c r="B348" s="63" t="s">
        <v>15606</v>
      </c>
    </row>
    <row r="349" spans="1:2" x14ac:dyDescent="0.25">
      <c r="A349" s="62">
        <v>11121709</v>
      </c>
      <c r="B349" s="63" t="s">
        <v>1501</v>
      </c>
    </row>
    <row r="350" spans="1:2" x14ac:dyDescent="0.25">
      <c r="A350" s="62">
        <v>11121710</v>
      </c>
      <c r="B350" s="63" t="s">
        <v>13836</v>
      </c>
    </row>
    <row r="351" spans="1:2" x14ac:dyDescent="0.25">
      <c r="A351" s="62">
        <v>11121801</v>
      </c>
      <c r="B351" s="63" t="s">
        <v>3157</v>
      </c>
    </row>
    <row r="352" spans="1:2" x14ac:dyDescent="0.25">
      <c r="A352" s="62">
        <v>11121802</v>
      </c>
      <c r="B352" s="63" t="s">
        <v>17404</v>
      </c>
    </row>
    <row r="353" spans="1:2" x14ac:dyDescent="0.25">
      <c r="A353" s="62">
        <v>11121803</v>
      </c>
      <c r="B353" s="63" t="s">
        <v>14625</v>
      </c>
    </row>
    <row r="354" spans="1:2" x14ac:dyDescent="0.25">
      <c r="A354" s="62">
        <v>11121804</v>
      </c>
      <c r="B354" s="63" t="s">
        <v>14117</v>
      </c>
    </row>
    <row r="355" spans="1:2" x14ac:dyDescent="0.25">
      <c r="A355" s="62">
        <v>11121805</v>
      </c>
      <c r="B355" s="63" t="s">
        <v>9471</v>
      </c>
    </row>
    <row r="356" spans="1:2" x14ac:dyDescent="0.25">
      <c r="A356" s="62">
        <v>11121806</v>
      </c>
      <c r="B356" s="63" t="s">
        <v>16916</v>
      </c>
    </row>
    <row r="357" spans="1:2" x14ac:dyDescent="0.25">
      <c r="A357" s="62">
        <v>11121807</v>
      </c>
      <c r="B357" s="63" t="s">
        <v>18775</v>
      </c>
    </row>
    <row r="358" spans="1:2" x14ac:dyDescent="0.25">
      <c r="A358" s="62">
        <v>11121808</v>
      </c>
      <c r="B358" s="63" t="s">
        <v>16287</v>
      </c>
    </row>
    <row r="359" spans="1:2" x14ac:dyDescent="0.25">
      <c r="A359" s="62">
        <v>11121809</v>
      </c>
      <c r="B359" s="63" t="s">
        <v>16692</v>
      </c>
    </row>
    <row r="360" spans="1:2" x14ac:dyDescent="0.25">
      <c r="A360" s="62">
        <v>11121810</v>
      </c>
      <c r="B360" s="63" t="s">
        <v>14280</v>
      </c>
    </row>
    <row r="361" spans="1:2" x14ac:dyDescent="0.25">
      <c r="A361" s="62">
        <v>11121901</v>
      </c>
      <c r="B361" s="63" t="s">
        <v>11430</v>
      </c>
    </row>
    <row r="362" spans="1:2" x14ac:dyDescent="0.25">
      <c r="A362" s="62">
        <v>11131501</v>
      </c>
      <c r="B362" s="63" t="s">
        <v>16364</v>
      </c>
    </row>
    <row r="363" spans="1:2" x14ac:dyDescent="0.25">
      <c r="A363" s="62">
        <v>11131502</v>
      </c>
      <c r="B363" s="63" t="s">
        <v>15078</v>
      </c>
    </row>
    <row r="364" spans="1:2" x14ac:dyDescent="0.25">
      <c r="A364" s="62">
        <v>11131503</v>
      </c>
      <c r="B364" s="63" t="s">
        <v>8525</v>
      </c>
    </row>
    <row r="365" spans="1:2" x14ac:dyDescent="0.25">
      <c r="A365" s="62">
        <v>11131504</v>
      </c>
      <c r="B365" s="63" t="s">
        <v>15785</v>
      </c>
    </row>
    <row r="366" spans="1:2" x14ac:dyDescent="0.25">
      <c r="A366" s="62">
        <v>11131505</v>
      </c>
      <c r="B366" s="63" t="s">
        <v>5015</v>
      </c>
    </row>
    <row r="367" spans="1:2" x14ac:dyDescent="0.25">
      <c r="A367" s="62">
        <v>11131506</v>
      </c>
      <c r="B367" s="63" t="s">
        <v>4620</v>
      </c>
    </row>
    <row r="368" spans="1:2" x14ac:dyDescent="0.25">
      <c r="A368" s="62">
        <v>11131507</v>
      </c>
      <c r="B368" s="63" t="s">
        <v>12870</v>
      </c>
    </row>
    <row r="369" spans="1:2" x14ac:dyDescent="0.25">
      <c r="A369" s="62">
        <v>11131508</v>
      </c>
      <c r="B369" s="63" t="s">
        <v>10719</v>
      </c>
    </row>
    <row r="370" spans="1:2" x14ac:dyDescent="0.25">
      <c r="A370" s="62">
        <v>11131601</v>
      </c>
      <c r="B370" s="63" t="s">
        <v>13053</v>
      </c>
    </row>
    <row r="371" spans="1:2" x14ac:dyDescent="0.25">
      <c r="A371" s="62">
        <v>11131602</v>
      </c>
      <c r="B371" s="63" t="s">
        <v>13777</v>
      </c>
    </row>
    <row r="372" spans="1:2" x14ac:dyDescent="0.25">
      <c r="A372" s="62">
        <v>11131603</v>
      </c>
      <c r="B372" s="63" t="s">
        <v>7845</v>
      </c>
    </row>
    <row r="373" spans="1:2" x14ac:dyDescent="0.25">
      <c r="A373" s="62">
        <v>11131604</v>
      </c>
      <c r="B373" s="63" t="s">
        <v>5835</v>
      </c>
    </row>
    <row r="374" spans="1:2" x14ac:dyDescent="0.25">
      <c r="A374" s="62">
        <v>11131605</v>
      </c>
      <c r="B374" s="63" t="s">
        <v>12116</v>
      </c>
    </row>
    <row r="375" spans="1:2" x14ac:dyDescent="0.25">
      <c r="A375" s="62">
        <v>11131606</v>
      </c>
      <c r="B375" s="63" t="s">
        <v>2256</v>
      </c>
    </row>
    <row r="376" spans="1:2" x14ac:dyDescent="0.25">
      <c r="A376" s="62">
        <v>11131607</v>
      </c>
      <c r="B376" s="63" t="s">
        <v>4073</v>
      </c>
    </row>
    <row r="377" spans="1:2" x14ac:dyDescent="0.25">
      <c r="A377" s="62">
        <v>11131608</v>
      </c>
      <c r="B377" s="63" t="s">
        <v>9717</v>
      </c>
    </row>
    <row r="378" spans="1:2" x14ac:dyDescent="0.25">
      <c r="A378" s="62">
        <v>11141601</v>
      </c>
      <c r="B378" s="63" t="s">
        <v>7408</v>
      </c>
    </row>
    <row r="379" spans="1:2" x14ac:dyDescent="0.25">
      <c r="A379" s="62">
        <v>11141602</v>
      </c>
      <c r="B379" s="63" t="s">
        <v>13398</v>
      </c>
    </row>
    <row r="380" spans="1:2" x14ac:dyDescent="0.25">
      <c r="A380" s="62">
        <v>11141603</v>
      </c>
      <c r="B380" s="63" t="s">
        <v>3608</v>
      </c>
    </row>
    <row r="381" spans="1:2" x14ac:dyDescent="0.25">
      <c r="A381" s="62">
        <v>11141604</v>
      </c>
      <c r="B381" s="63" t="s">
        <v>12571</v>
      </c>
    </row>
    <row r="382" spans="1:2" x14ac:dyDescent="0.25">
      <c r="A382" s="62">
        <v>11141605</v>
      </c>
      <c r="B382" s="63" t="s">
        <v>3414</v>
      </c>
    </row>
    <row r="383" spans="1:2" x14ac:dyDescent="0.25">
      <c r="A383" s="62">
        <v>11141606</v>
      </c>
      <c r="B383" s="63" t="s">
        <v>6763</v>
      </c>
    </row>
    <row r="384" spans="1:2" x14ac:dyDescent="0.25">
      <c r="A384" s="62">
        <v>11141607</v>
      </c>
      <c r="B384" s="63" t="s">
        <v>3523</v>
      </c>
    </row>
    <row r="385" spans="1:2" x14ac:dyDescent="0.25">
      <c r="A385" s="62">
        <v>11141608</v>
      </c>
      <c r="B385" s="63" t="s">
        <v>7642</v>
      </c>
    </row>
    <row r="386" spans="1:2" x14ac:dyDescent="0.25">
      <c r="A386" s="62">
        <v>11141609</v>
      </c>
      <c r="B386" s="63" t="s">
        <v>16827</v>
      </c>
    </row>
    <row r="387" spans="1:2" x14ac:dyDescent="0.25">
      <c r="A387" s="62">
        <v>11141610</v>
      </c>
      <c r="B387" s="63" t="s">
        <v>10942</v>
      </c>
    </row>
    <row r="388" spans="1:2" x14ac:dyDescent="0.25">
      <c r="A388" s="62">
        <v>11141701</v>
      </c>
      <c r="B388" s="63" t="s">
        <v>7431</v>
      </c>
    </row>
    <row r="389" spans="1:2" x14ac:dyDescent="0.25">
      <c r="A389" s="62">
        <v>11141702</v>
      </c>
      <c r="B389" s="63" t="s">
        <v>13806</v>
      </c>
    </row>
    <row r="390" spans="1:2" x14ac:dyDescent="0.25">
      <c r="A390" s="62">
        <v>11151501</v>
      </c>
      <c r="B390" s="63" t="s">
        <v>1742</v>
      </c>
    </row>
    <row r="391" spans="1:2" x14ac:dyDescent="0.25">
      <c r="A391" s="62">
        <v>11151502</v>
      </c>
      <c r="B391" s="63" t="s">
        <v>7311</v>
      </c>
    </row>
    <row r="392" spans="1:2" x14ac:dyDescent="0.25">
      <c r="A392" s="62">
        <v>11151503</v>
      </c>
      <c r="B392" s="63" t="s">
        <v>15966</v>
      </c>
    </row>
    <row r="393" spans="1:2" x14ac:dyDescent="0.25">
      <c r="A393" s="62">
        <v>11151504</v>
      </c>
      <c r="B393" s="63" t="s">
        <v>12332</v>
      </c>
    </row>
    <row r="394" spans="1:2" x14ac:dyDescent="0.25">
      <c r="A394" s="62">
        <v>11151505</v>
      </c>
      <c r="B394" s="63" t="s">
        <v>11805</v>
      </c>
    </row>
    <row r="395" spans="1:2" x14ac:dyDescent="0.25">
      <c r="A395" s="62">
        <v>11151506</v>
      </c>
      <c r="B395" s="63" t="s">
        <v>15444</v>
      </c>
    </row>
    <row r="396" spans="1:2" x14ac:dyDescent="0.25">
      <c r="A396" s="62">
        <v>11151507</v>
      </c>
      <c r="B396" s="63" t="s">
        <v>14575</v>
      </c>
    </row>
    <row r="397" spans="1:2" x14ac:dyDescent="0.25">
      <c r="A397" s="62">
        <v>11151508</v>
      </c>
      <c r="B397" s="63" t="s">
        <v>6920</v>
      </c>
    </row>
    <row r="398" spans="1:2" x14ac:dyDescent="0.25">
      <c r="A398" s="62">
        <v>11151509</v>
      </c>
      <c r="B398" s="63" t="s">
        <v>104</v>
      </c>
    </row>
    <row r="399" spans="1:2" x14ac:dyDescent="0.25">
      <c r="A399" s="62">
        <v>11151510</v>
      </c>
      <c r="B399" s="63" t="s">
        <v>18698</v>
      </c>
    </row>
    <row r="400" spans="1:2" x14ac:dyDescent="0.25">
      <c r="A400" s="62">
        <v>11151511</v>
      </c>
      <c r="B400" s="63" t="s">
        <v>4340</v>
      </c>
    </row>
    <row r="401" spans="1:2" x14ac:dyDescent="0.25">
      <c r="A401" s="62">
        <v>11151512</v>
      </c>
      <c r="B401" s="63" t="s">
        <v>18134</v>
      </c>
    </row>
    <row r="402" spans="1:2" x14ac:dyDescent="0.25">
      <c r="A402" s="62">
        <v>11151513</v>
      </c>
      <c r="B402" s="63" t="s">
        <v>15942</v>
      </c>
    </row>
    <row r="403" spans="1:2" x14ac:dyDescent="0.25">
      <c r="A403" s="62">
        <v>11151514</v>
      </c>
      <c r="B403" s="63" t="s">
        <v>620</v>
      </c>
    </row>
    <row r="404" spans="1:2" x14ac:dyDescent="0.25">
      <c r="A404" s="62">
        <v>11151515</v>
      </c>
      <c r="B404" s="63" t="s">
        <v>15952</v>
      </c>
    </row>
    <row r="405" spans="1:2" x14ac:dyDescent="0.25">
      <c r="A405" s="62">
        <v>11151601</v>
      </c>
      <c r="B405" s="63" t="s">
        <v>16135</v>
      </c>
    </row>
    <row r="406" spans="1:2" x14ac:dyDescent="0.25">
      <c r="A406" s="62">
        <v>11151602</v>
      </c>
      <c r="B406" s="63" t="s">
        <v>18139</v>
      </c>
    </row>
    <row r="407" spans="1:2" x14ac:dyDescent="0.25">
      <c r="A407" s="62">
        <v>11151603</v>
      </c>
      <c r="B407" s="63" t="s">
        <v>17175</v>
      </c>
    </row>
    <row r="408" spans="1:2" x14ac:dyDescent="0.25">
      <c r="A408" s="62">
        <v>11151604</v>
      </c>
      <c r="B408" s="63" t="s">
        <v>2454</v>
      </c>
    </row>
    <row r="409" spans="1:2" x14ac:dyDescent="0.25">
      <c r="A409" s="62">
        <v>11151605</v>
      </c>
      <c r="B409" s="63" t="s">
        <v>1216</v>
      </c>
    </row>
    <row r="410" spans="1:2" x14ac:dyDescent="0.25">
      <c r="A410" s="62">
        <v>11151606</v>
      </c>
      <c r="B410" s="63" t="s">
        <v>13135</v>
      </c>
    </row>
    <row r="411" spans="1:2" x14ac:dyDescent="0.25">
      <c r="A411" s="62">
        <v>11151607</v>
      </c>
      <c r="B411" s="63" t="s">
        <v>3598</v>
      </c>
    </row>
    <row r="412" spans="1:2" x14ac:dyDescent="0.25">
      <c r="A412" s="62">
        <v>11151608</v>
      </c>
      <c r="B412" s="63" t="s">
        <v>6371</v>
      </c>
    </row>
    <row r="413" spans="1:2" x14ac:dyDescent="0.25">
      <c r="A413" s="62">
        <v>11151609</v>
      </c>
      <c r="B413" s="63" t="s">
        <v>8235</v>
      </c>
    </row>
    <row r="414" spans="1:2" x14ac:dyDescent="0.25">
      <c r="A414" s="62">
        <v>11151610</v>
      </c>
      <c r="B414" s="63" t="s">
        <v>7999</v>
      </c>
    </row>
    <row r="415" spans="1:2" x14ac:dyDescent="0.25">
      <c r="A415" s="62">
        <v>11151611</v>
      </c>
      <c r="B415" s="63" t="s">
        <v>2311</v>
      </c>
    </row>
    <row r="416" spans="1:2" x14ac:dyDescent="0.25">
      <c r="A416" s="62">
        <v>11151612</v>
      </c>
      <c r="B416" s="63" t="s">
        <v>14827</v>
      </c>
    </row>
    <row r="417" spans="1:2" x14ac:dyDescent="0.25">
      <c r="A417" s="62">
        <v>11151701</v>
      </c>
      <c r="B417" s="63" t="s">
        <v>13866</v>
      </c>
    </row>
    <row r="418" spans="1:2" x14ac:dyDescent="0.25">
      <c r="A418" s="62">
        <v>11151702</v>
      </c>
      <c r="B418" s="63" t="s">
        <v>16995</v>
      </c>
    </row>
    <row r="419" spans="1:2" x14ac:dyDescent="0.25">
      <c r="A419" s="62">
        <v>11151703</v>
      </c>
      <c r="B419" s="63" t="s">
        <v>10843</v>
      </c>
    </row>
    <row r="420" spans="1:2" x14ac:dyDescent="0.25">
      <c r="A420" s="62">
        <v>11151704</v>
      </c>
      <c r="B420" s="63" t="s">
        <v>488</v>
      </c>
    </row>
    <row r="421" spans="1:2" x14ac:dyDescent="0.25">
      <c r="A421" s="62">
        <v>11151705</v>
      </c>
      <c r="B421" s="63" t="s">
        <v>2806</v>
      </c>
    </row>
    <row r="422" spans="1:2" x14ac:dyDescent="0.25">
      <c r="A422" s="62">
        <v>11151706</v>
      </c>
      <c r="B422" s="63" t="s">
        <v>5535</v>
      </c>
    </row>
    <row r="423" spans="1:2" x14ac:dyDescent="0.25">
      <c r="A423" s="62">
        <v>11151708</v>
      </c>
      <c r="B423" s="63" t="s">
        <v>17201</v>
      </c>
    </row>
    <row r="424" spans="1:2" x14ac:dyDescent="0.25">
      <c r="A424" s="62">
        <v>11151709</v>
      </c>
      <c r="B424" s="63" t="s">
        <v>16064</v>
      </c>
    </row>
    <row r="425" spans="1:2" x14ac:dyDescent="0.25">
      <c r="A425" s="62">
        <v>11151710</v>
      </c>
      <c r="B425" s="63" t="s">
        <v>2903</v>
      </c>
    </row>
    <row r="426" spans="1:2" x14ac:dyDescent="0.25">
      <c r="A426" s="62">
        <v>11151711</v>
      </c>
      <c r="B426" s="63" t="s">
        <v>8190</v>
      </c>
    </row>
    <row r="427" spans="1:2" x14ac:dyDescent="0.25">
      <c r="A427" s="62">
        <v>11151712</v>
      </c>
      <c r="B427" s="63" t="s">
        <v>13006</v>
      </c>
    </row>
    <row r="428" spans="1:2" x14ac:dyDescent="0.25">
      <c r="A428" s="62">
        <v>11151713</v>
      </c>
      <c r="B428" s="63" t="s">
        <v>11004</v>
      </c>
    </row>
    <row r="429" spans="1:2" x14ac:dyDescent="0.25">
      <c r="A429" s="62">
        <v>11151714</v>
      </c>
      <c r="B429" s="63" t="s">
        <v>11237</v>
      </c>
    </row>
    <row r="430" spans="1:2" x14ac:dyDescent="0.25">
      <c r="A430" s="62">
        <v>11151715</v>
      </c>
      <c r="B430" s="63" t="s">
        <v>15756</v>
      </c>
    </row>
    <row r="431" spans="1:2" x14ac:dyDescent="0.25">
      <c r="A431" s="62">
        <v>11161501</v>
      </c>
      <c r="B431" s="63" t="s">
        <v>5210</v>
      </c>
    </row>
    <row r="432" spans="1:2" x14ac:dyDescent="0.25">
      <c r="A432" s="62">
        <v>11161502</v>
      </c>
      <c r="B432" s="63" t="s">
        <v>7389</v>
      </c>
    </row>
    <row r="433" spans="1:2" x14ac:dyDescent="0.25">
      <c r="A433" s="62">
        <v>11161503</v>
      </c>
      <c r="B433" s="63" t="s">
        <v>15915</v>
      </c>
    </row>
    <row r="434" spans="1:2" x14ac:dyDescent="0.25">
      <c r="A434" s="62">
        <v>11161504</v>
      </c>
      <c r="B434" s="63" t="s">
        <v>13176</v>
      </c>
    </row>
    <row r="435" spans="1:2" x14ac:dyDescent="0.25">
      <c r="A435" s="62">
        <v>11161601</v>
      </c>
      <c r="B435" s="63" t="s">
        <v>8775</v>
      </c>
    </row>
    <row r="436" spans="1:2" x14ac:dyDescent="0.25">
      <c r="A436" s="62">
        <v>11161602</v>
      </c>
      <c r="B436" s="63" t="s">
        <v>10427</v>
      </c>
    </row>
    <row r="437" spans="1:2" x14ac:dyDescent="0.25">
      <c r="A437" s="62">
        <v>11161603</v>
      </c>
      <c r="B437" s="63" t="s">
        <v>18766</v>
      </c>
    </row>
    <row r="438" spans="1:2" x14ac:dyDescent="0.25">
      <c r="A438" s="62">
        <v>11161604</v>
      </c>
      <c r="B438" s="63" t="s">
        <v>1323</v>
      </c>
    </row>
    <row r="439" spans="1:2" x14ac:dyDescent="0.25">
      <c r="A439" s="62">
        <v>11161701</v>
      </c>
      <c r="B439" s="63" t="s">
        <v>1561</v>
      </c>
    </row>
    <row r="440" spans="1:2" x14ac:dyDescent="0.25">
      <c r="A440" s="62">
        <v>11161702</v>
      </c>
      <c r="B440" s="63" t="s">
        <v>17038</v>
      </c>
    </row>
    <row r="441" spans="1:2" x14ac:dyDescent="0.25">
      <c r="A441" s="62">
        <v>11161703</v>
      </c>
      <c r="B441" s="63" t="s">
        <v>15041</v>
      </c>
    </row>
    <row r="442" spans="1:2" x14ac:dyDescent="0.25">
      <c r="A442" s="62">
        <v>11161704</v>
      </c>
      <c r="B442" s="63" t="s">
        <v>6897</v>
      </c>
    </row>
    <row r="443" spans="1:2" x14ac:dyDescent="0.25">
      <c r="A443" s="62">
        <v>11161705</v>
      </c>
      <c r="B443" s="63" t="s">
        <v>8729</v>
      </c>
    </row>
    <row r="444" spans="1:2" x14ac:dyDescent="0.25">
      <c r="A444" s="62">
        <v>11161801</v>
      </c>
      <c r="B444" s="63" t="s">
        <v>17778</v>
      </c>
    </row>
    <row r="445" spans="1:2" x14ac:dyDescent="0.25">
      <c r="A445" s="62">
        <v>11161802</v>
      </c>
      <c r="B445" s="63" t="s">
        <v>4895</v>
      </c>
    </row>
    <row r="446" spans="1:2" x14ac:dyDescent="0.25">
      <c r="A446" s="62">
        <v>11161803</v>
      </c>
      <c r="B446" s="63" t="s">
        <v>16768</v>
      </c>
    </row>
    <row r="447" spans="1:2" x14ac:dyDescent="0.25">
      <c r="A447" s="62">
        <v>11161804</v>
      </c>
      <c r="B447" s="63" t="s">
        <v>9873</v>
      </c>
    </row>
    <row r="448" spans="1:2" x14ac:dyDescent="0.25">
      <c r="A448" s="62">
        <v>11161805</v>
      </c>
      <c r="B448" s="63" t="s">
        <v>14341</v>
      </c>
    </row>
    <row r="449" spans="1:2" x14ac:dyDescent="0.25">
      <c r="A449" s="62">
        <v>11162001</v>
      </c>
      <c r="B449" s="63" t="s">
        <v>16855</v>
      </c>
    </row>
    <row r="450" spans="1:2" x14ac:dyDescent="0.25">
      <c r="A450" s="62">
        <v>11162002</v>
      </c>
      <c r="B450" s="63" t="s">
        <v>13162</v>
      </c>
    </row>
    <row r="451" spans="1:2" x14ac:dyDescent="0.25">
      <c r="A451" s="62">
        <v>11162003</v>
      </c>
      <c r="B451" s="63" t="s">
        <v>7951</v>
      </c>
    </row>
    <row r="452" spans="1:2" x14ac:dyDescent="0.25">
      <c r="A452" s="62">
        <v>11162101</v>
      </c>
      <c r="B452" s="63" t="s">
        <v>1715</v>
      </c>
    </row>
    <row r="453" spans="1:2" x14ac:dyDescent="0.25">
      <c r="A453" s="62">
        <v>11162102</v>
      </c>
      <c r="B453" s="63" t="s">
        <v>11974</v>
      </c>
    </row>
    <row r="454" spans="1:2" x14ac:dyDescent="0.25">
      <c r="A454" s="62">
        <v>11162104</v>
      </c>
      <c r="B454" s="63" t="s">
        <v>9942</v>
      </c>
    </row>
    <row r="455" spans="1:2" x14ac:dyDescent="0.25">
      <c r="A455" s="62">
        <v>11162105</v>
      </c>
      <c r="B455" s="63" t="s">
        <v>2906</v>
      </c>
    </row>
    <row r="456" spans="1:2" x14ac:dyDescent="0.25">
      <c r="A456" s="62">
        <v>11162107</v>
      </c>
      <c r="B456" s="63" t="s">
        <v>12021</v>
      </c>
    </row>
    <row r="457" spans="1:2" x14ac:dyDescent="0.25">
      <c r="A457" s="62">
        <v>11162108</v>
      </c>
      <c r="B457" s="63" t="s">
        <v>8912</v>
      </c>
    </row>
    <row r="458" spans="1:2" x14ac:dyDescent="0.25">
      <c r="A458" s="62">
        <v>11162109</v>
      </c>
      <c r="B458" s="63" t="s">
        <v>15662</v>
      </c>
    </row>
    <row r="459" spans="1:2" x14ac:dyDescent="0.25">
      <c r="A459" s="62">
        <v>11162110</v>
      </c>
      <c r="B459" s="63" t="s">
        <v>3726</v>
      </c>
    </row>
    <row r="460" spans="1:2" x14ac:dyDescent="0.25">
      <c r="A460" s="62">
        <v>11162111</v>
      </c>
      <c r="B460" s="63" t="s">
        <v>15114</v>
      </c>
    </row>
    <row r="461" spans="1:2" x14ac:dyDescent="0.25">
      <c r="A461" s="62">
        <v>11162112</v>
      </c>
      <c r="B461" s="63" t="s">
        <v>13464</v>
      </c>
    </row>
    <row r="462" spans="1:2" x14ac:dyDescent="0.25">
      <c r="A462" s="62">
        <v>11162113</v>
      </c>
      <c r="B462" s="63" t="s">
        <v>18785</v>
      </c>
    </row>
    <row r="463" spans="1:2" x14ac:dyDescent="0.25">
      <c r="A463" s="62">
        <v>11162114</v>
      </c>
      <c r="B463" s="63" t="s">
        <v>15818</v>
      </c>
    </row>
    <row r="464" spans="1:2" x14ac:dyDescent="0.25">
      <c r="A464" s="62">
        <v>11162115</v>
      </c>
      <c r="B464" s="63" t="s">
        <v>7235</v>
      </c>
    </row>
    <row r="465" spans="1:2" x14ac:dyDescent="0.25">
      <c r="A465" s="62">
        <v>11162116</v>
      </c>
      <c r="B465" s="63" t="s">
        <v>4666</v>
      </c>
    </row>
    <row r="466" spans="1:2" x14ac:dyDescent="0.25">
      <c r="A466" s="62">
        <v>11162117</v>
      </c>
      <c r="B466" s="63" t="s">
        <v>12340</v>
      </c>
    </row>
    <row r="467" spans="1:2" x14ac:dyDescent="0.25">
      <c r="A467" s="62">
        <v>11162118</v>
      </c>
      <c r="B467" s="63" t="s">
        <v>10796</v>
      </c>
    </row>
    <row r="468" spans="1:2" x14ac:dyDescent="0.25">
      <c r="A468" s="62">
        <v>11162119</v>
      </c>
      <c r="B468" s="63" t="s">
        <v>8927</v>
      </c>
    </row>
    <row r="469" spans="1:2" x14ac:dyDescent="0.25">
      <c r="A469" s="62">
        <v>11162120</v>
      </c>
      <c r="B469" s="63" t="s">
        <v>4376</v>
      </c>
    </row>
    <row r="470" spans="1:2" x14ac:dyDescent="0.25">
      <c r="A470" s="62">
        <v>11162121</v>
      </c>
      <c r="B470" s="63" t="s">
        <v>9420</v>
      </c>
    </row>
    <row r="471" spans="1:2" x14ac:dyDescent="0.25">
      <c r="A471" s="62">
        <v>11162122</v>
      </c>
      <c r="B471" s="63" t="s">
        <v>11155</v>
      </c>
    </row>
    <row r="472" spans="1:2" x14ac:dyDescent="0.25">
      <c r="A472" s="62">
        <v>11162123</v>
      </c>
      <c r="B472" s="63" t="s">
        <v>6873</v>
      </c>
    </row>
    <row r="473" spans="1:2" x14ac:dyDescent="0.25">
      <c r="A473" s="62">
        <v>11162124</v>
      </c>
      <c r="B473" s="63" t="s">
        <v>11869</v>
      </c>
    </row>
    <row r="474" spans="1:2" x14ac:dyDescent="0.25">
      <c r="A474" s="62">
        <v>11162125</v>
      </c>
      <c r="B474" s="63" t="s">
        <v>13651</v>
      </c>
    </row>
    <row r="475" spans="1:2" x14ac:dyDescent="0.25">
      <c r="A475" s="62">
        <v>11162126</v>
      </c>
      <c r="B475" s="63" t="s">
        <v>5098</v>
      </c>
    </row>
    <row r="476" spans="1:2" x14ac:dyDescent="0.25">
      <c r="A476" s="62">
        <v>11162127</v>
      </c>
      <c r="B476" s="63" t="s">
        <v>1683</v>
      </c>
    </row>
    <row r="477" spans="1:2" x14ac:dyDescent="0.25">
      <c r="A477" s="62">
        <v>11162128</v>
      </c>
      <c r="B477" s="63" t="s">
        <v>6697</v>
      </c>
    </row>
    <row r="478" spans="1:2" x14ac:dyDescent="0.25">
      <c r="A478" s="62">
        <v>11162129</v>
      </c>
      <c r="B478" s="63" t="s">
        <v>2458</v>
      </c>
    </row>
    <row r="479" spans="1:2" x14ac:dyDescent="0.25">
      <c r="A479" s="62">
        <v>11162130</v>
      </c>
      <c r="B479" s="63" t="s">
        <v>1510</v>
      </c>
    </row>
    <row r="480" spans="1:2" x14ac:dyDescent="0.25">
      <c r="A480" s="62">
        <v>11162131</v>
      </c>
      <c r="B480" s="63" t="s">
        <v>5089</v>
      </c>
    </row>
    <row r="481" spans="1:2" x14ac:dyDescent="0.25">
      <c r="A481" s="62">
        <v>11162201</v>
      </c>
      <c r="B481" s="63" t="s">
        <v>4242</v>
      </c>
    </row>
    <row r="482" spans="1:2" x14ac:dyDescent="0.25">
      <c r="A482" s="62">
        <v>11162202</v>
      </c>
      <c r="B482" s="63" t="s">
        <v>2021</v>
      </c>
    </row>
    <row r="483" spans="1:2" x14ac:dyDescent="0.25">
      <c r="A483" s="62">
        <v>11162301</v>
      </c>
      <c r="B483" s="63" t="s">
        <v>12753</v>
      </c>
    </row>
    <row r="484" spans="1:2" x14ac:dyDescent="0.25">
      <c r="A484" s="62">
        <v>11162302</v>
      </c>
      <c r="B484" s="63" t="s">
        <v>3929</v>
      </c>
    </row>
    <row r="485" spans="1:2" x14ac:dyDescent="0.25">
      <c r="A485" s="62">
        <v>11162303</v>
      </c>
      <c r="B485" s="63" t="s">
        <v>17540</v>
      </c>
    </row>
    <row r="486" spans="1:2" x14ac:dyDescent="0.25">
      <c r="A486" s="62">
        <v>11162304</v>
      </c>
      <c r="B486" s="63" t="s">
        <v>5926</v>
      </c>
    </row>
    <row r="487" spans="1:2" x14ac:dyDescent="0.25">
      <c r="A487" s="62">
        <v>11162305</v>
      </c>
      <c r="B487" s="63" t="s">
        <v>1935</v>
      </c>
    </row>
    <row r="488" spans="1:2" x14ac:dyDescent="0.25">
      <c r="A488" s="62">
        <v>11162306</v>
      </c>
      <c r="B488" s="63" t="s">
        <v>17864</v>
      </c>
    </row>
    <row r="489" spans="1:2" x14ac:dyDescent="0.25">
      <c r="A489" s="62">
        <v>11162307</v>
      </c>
      <c r="B489" s="63" t="s">
        <v>4719</v>
      </c>
    </row>
    <row r="490" spans="1:2" x14ac:dyDescent="0.25">
      <c r="A490" s="62">
        <v>11162308</v>
      </c>
      <c r="B490" s="63" t="s">
        <v>800</v>
      </c>
    </row>
    <row r="491" spans="1:2" x14ac:dyDescent="0.25">
      <c r="A491" s="62">
        <v>11162309</v>
      </c>
      <c r="B491" s="63" t="s">
        <v>18737</v>
      </c>
    </row>
    <row r="492" spans="1:2" x14ac:dyDescent="0.25">
      <c r="A492" s="62">
        <v>11162310</v>
      </c>
      <c r="B492" s="63" t="s">
        <v>14351</v>
      </c>
    </row>
    <row r="493" spans="1:2" x14ac:dyDescent="0.25">
      <c r="A493" s="62">
        <v>11162311</v>
      </c>
      <c r="B493" s="63" t="s">
        <v>2112</v>
      </c>
    </row>
    <row r="494" spans="1:2" x14ac:dyDescent="0.25">
      <c r="A494" s="62">
        <v>11171501</v>
      </c>
      <c r="B494" s="63" t="s">
        <v>17705</v>
      </c>
    </row>
    <row r="495" spans="1:2" x14ac:dyDescent="0.25">
      <c r="A495" s="62">
        <v>11171601</v>
      </c>
      <c r="B495" s="63" t="s">
        <v>801</v>
      </c>
    </row>
    <row r="496" spans="1:2" x14ac:dyDescent="0.25">
      <c r="A496" s="62">
        <v>11171602</v>
      </c>
      <c r="B496" s="63" t="s">
        <v>646</v>
      </c>
    </row>
    <row r="497" spans="1:2" x14ac:dyDescent="0.25">
      <c r="A497" s="62">
        <v>11171603</v>
      </c>
      <c r="B497" s="63" t="s">
        <v>14594</v>
      </c>
    </row>
    <row r="498" spans="1:2" x14ac:dyDescent="0.25">
      <c r="A498" s="62">
        <v>11171701</v>
      </c>
      <c r="B498" s="63" t="s">
        <v>11168</v>
      </c>
    </row>
    <row r="499" spans="1:2" x14ac:dyDescent="0.25">
      <c r="A499" s="62">
        <v>11171702</v>
      </c>
      <c r="B499" s="63" t="s">
        <v>7645</v>
      </c>
    </row>
    <row r="500" spans="1:2" x14ac:dyDescent="0.25">
      <c r="A500" s="62">
        <v>11171801</v>
      </c>
      <c r="B500" s="63" t="s">
        <v>7549</v>
      </c>
    </row>
    <row r="501" spans="1:2" x14ac:dyDescent="0.25">
      <c r="A501" s="62">
        <v>11171901</v>
      </c>
      <c r="B501" s="63" t="s">
        <v>12660</v>
      </c>
    </row>
    <row r="502" spans="1:2" x14ac:dyDescent="0.25">
      <c r="A502" s="62">
        <v>11172001</v>
      </c>
      <c r="B502" s="63" t="s">
        <v>2613</v>
      </c>
    </row>
    <row r="503" spans="1:2" x14ac:dyDescent="0.25">
      <c r="A503" s="62">
        <v>11172101</v>
      </c>
      <c r="B503" s="63" t="s">
        <v>12962</v>
      </c>
    </row>
    <row r="504" spans="1:2" x14ac:dyDescent="0.25">
      <c r="A504" s="62">
        <v>11181501</v>
      </c>
      <c r="B504" s="63" t="s">
        <v>17302</v>
      </c>
    </row>
    <row r="505" spans="1:2" x14ac:dyDescent="0.25">
      <c r="A505" s="62">
        <v>11191501</v>
      </c>
      <c r="B505" s="63" t="s">
        <v>2557</v>
      </c>
    </row>
    <row r="506" spans="1:2" x14ac:dyDescent="0.25">
      <c r="A506" s="62">
        <v>11191502</v>
      </c>
      <c r="B506" s="63" t="s">
        <v>16299</v>
      </c>
    </row>
    <row r="507" spans="1:2" x14ac:dyDescent="0.25">
      <c r="A507" s="62">
        <v>11191503</v>
      </c>
      <c r="B507" s="63" t="s">
        <v>3923</v>
      </c>
    </row>
    <row r="508" spans="1:2" x14ac:dyDescent="0.25">
      <c r="A508" s="62">
        <v>11191504</v>
      </c>
      <c r="B508" s="63" t="s">
        <v>17466</v>
      </c>
    </row>
    <row r="509" spans="1:2" x14ac:dyDescent="0.25">
      <c r="A509" s="62">
        <v>11191505</v>
      </c>
      <c r="B509" s="63" t="s">
        <v>2794</v>
      </c>
    </row>
    <row r="510" spans="1:2" x14ac:dyDescent="0.25">
      <c r="A510" s="62">
        <v>11191601</v>
      </c>
      <c r="B510" s="63" t="s">
        <v>2606</v>
      </c>
    </row>
    <row r="511" spans="1:2" x14ac:dyDescent="0.25">
      <c r="A511" s="62">
        <v>11191602</v>
      </c>
      <c r="B511" s="63" t="s">
        <v>2687</v>
      </c>
    </row>
    <row r="512" spans="1:2" x14ac:dyDescent="0.25">
      <c r="A512" s="62">
        <v>11191603</v>
      </c>
      <c r="B512" s="63" t="s">
        <v>2285</v>
      </c>
    </row>
    <row r="513" spans="1:2" x14ac:dyDescent="0.25">
      <c r="A513" s="62">
        <v>11191604</v>
      </c>
      <c r="B513" s="63" t="s">
        <v>9273</v>
      </c>
    </row>
    <row r="514" spans="1:2" x14ac:dyDescent="0.25">
      <c r="A514" s="62">
        <v>11191605</v>
      </c>
      <c r="B514" s="63" t="s">
        <v>16006</v>
      </c>
    </row>
    <row r="515" spans="1:2" x14ac:dyDescent="0.25">
      <c r="A515" s="62">
        <v>11191606</v>
      </c>
      <c r="B515" s="63" t="s">
        <v>15947</v>
      </c>
    </row>
    <row r="516" spans="1:2" x14ac:dyDescent="0.25">
      <c r="A516" s="62">
        <v>11191701</v>
      </c>
      <c r="B516" s="63" t="s">
        <v>12882</v>
      </c>
    </row>
    <row r="517" spans="1:2" x14ac:dyDescent="0.25">
      <c r="A517" s="62">
        <v>11191702</v>
      </c>
      <c r="B517" s="63" t="s">
        <v>2446</v>
      </c>
    </row>
    <row r="518" spans="1:2" x14ac:dyDescent="0.25">
      <c r="A518" s="62">
        <v>12131501</v>
      </c>
      <c r="B518" s="63" t="s">
        <v>16562</v>
      </c>
    </row>
    <row r="519" spans="1:2" x14ac:dyDescent="0.25">
      <c r="A519" s="62">
        <v>12131502</v>
      </c>
      <c r="B519" s="63" t="s">
        <v>9352</v>
      </c>
    </row>
    <row r="520" spans="1:2" x14ac:dyDescent="0.25">
      <c r="A520" s="62">
        <v>12131503</v>
      </c>
      <c r="B520" s="63" t="s">
        <v>6997</v>
      </c>
    </row>
    <row r="521" spans="1:2" x14ac:dyDescent="0.25">
      <c r="A521" s="62">
        <v>12131504</v>
      </c>
      <c r="B521" s="63" t="s">
        <v>3260</v>
      </c>
    </row>
    <row r="522" spans="1:2" x14ac:dyDescent="0.25">
      <c r="A522" s="62">
        <v>12131505</v>
      </c>
      <c r="B522" s="63" t="s">
        <v>17192</v>
      </c>
    </row>
    <row r="523" spans="1:2" x14ac:dyDescent="0.25">
      <c r="A523" s="62">
        <v>12131506</v>
      </c>
      <c r="B523" s="63" t="s">
        <v>4610</v>
      </c>
    </row>
    <row r="524" spans="1:2" x14ac:dyDescent="0.25">
      <c r="A524" s="62">
        <v>12131507</v>
      </c>
      <c r="B524" s="63" t="s">
        <v>9578</v>
      </c>
    </row>
    <row r="525" spans="1:2" x14ac:dyDescent="0.25">
      <c r="A525" s="62">
        <v>12131508</v>
      </c>
      <c r="B525" s="63" t="s">
        <v>2389</v>
      </c>
    </row>
    <row r="526" spans="1:2" x14ac:dyDescent="0.25">
      <c r="A526" s="62">
        <v>12131601</v>
      </c>
      <c r="B526" s="63" t="s">
        <v>18729</v>
      </c>
    </row>
    <row r="527" spans="1:2" x14ac:dyDescent="0.25">
      <c r="A527" s="62">
        <v>12131602</v>
      </c>
      <c r="B527" s="63" t="s">
        <v>9025</v>
      </c>
    </row>
    <row r="528" spans="1:2" x14ac:dyDescent="0.25">
      <c r="A528" s="62">
        <v>12131603</v>
      </c>
      <c r="B528" s="63" t="s">
        <v>4750</v>
      </c>
    </row>
    <row r="529" spans="1:2" x14ac:dyDescent="0.25">
      <c r="A529" s="62">
        <v>12131604</v>
      </c>
      <c r="B529" s="63" t="s">
        <v>6999</v>
      </c>
    </row>
    <row r="530" spans="1:2" x14ac:dyDescent="0.25">
      <c r="A530" s="62">
        <v>12131605</v>
      </c>
      <c r="B530" s="63" t="s">
        <v>1397</v>
      </c>
    </row>
    <row r="531" spans="1:2" x14ac:dyDescent="0.25">
      <c r="A531" s="62">
        <v>12131701</v>
      </c>
      <c r="B531" s="63" t="s">
        <v>5232</v>
      </c>
    </row>
    <row r="532" spans="1:2" x14ac:dyDescent="0.25">
      <c r="A532" s="62">
        <v>12131702</v>
      </c>
      <c r="B532" s="63" t="s">
        <v>6577</v>
      </c>
    </row>
    <row r="533" spans="1:2" x14ac:dyDescent="0.25">
      <c r="A533" s="62">
        <v>12131703</v>
      </c>
      <c r="B533" s="63" t="s">
        <v>9498</v>
      </c>
    </row>
    <row r="534" spans="1:2" x14ac:dyDescent="0.25">
      <c r="A534" s="62">
        <v>12131704</v>
      </c>
      <c r="B534" s="63" t="s">
        <v>1182</v>
      </c>
    </row>
    <row r="535" spans="1:2" x14ac:dyDescent="0.25">
      <c r="A535" s="62">
        <v>12131705</v>
      </c>
      <c r="B535" s="63" t="s">
        <v>11750</v>
      </c>
    </row>
    <row r="536" spans="1:2" x14ac:dyDescent="0.25">
      <c r="A536" s="62">
        <v>12131706</v>
      </c>
      <c r="B536" s="63" t="s">
        <v>4394</v>
      </c>
    </row>
    <row r="537" spans="1:2" x14ac:dyDescent="0.25">
      <c r="A537" s="62">
        <v>12131707</v>
      </c>
      <c r="B537" s="63" t="s">
        <v>5376</v>
      </c>
    </row>
    <row r="538" spans="1:2" x14ac:dyDescent="0.25">
      <c r="A538" s="62">
        <v>12131708</v>
      </c>
      <c r="B538" s="63" t="s">
        <v>9041</v>
      </c>
    </row>
    <row r="539" spans="1:2" x14ac:dyDescent="0.25">
      <c r="A539" s="62">
        <v>12131801</v>
      </c>
      <c r="B539" s="63" t="s">
        <v>15599</v>
      </c>
    </row>
    <row r="540" spans="1:2" x14ac:dyDescent="0.25">
      <c r="A540" s="62">
        <v>12131802</v>
      </c>
      <c r="B540" s="63" t="s">
        <v>1885</v>
      </c>
    </row>
    <row r="541" spans="1:2" x14ac:dyDescent="0.25">
      <c r="A541" s="62">
        <v>12131803</v>
      </c>
      <c r="B541" s="63" t="s">
        <v>576</v>
      </c>
    </row>
    <row r="542" spans="1:2" x14ac:dyDescent="0.25">
      <c r="A542" s="62">
        <v>12131804</v>
      </c>
      <c r="B542" s="63" t="s">
        <v>5422</v>
      </c>
    </row>
    <row r="543" spans="1:2" x14ac:dyDescent="0.25">
      <c r="A543" s="62">
        <v>12131805</v>
      </c>
      <c r="B543" s="63" t="s">
        <v>17733</v>
      </c>
    </row>
    <row r="544" spans="1:2" x14ac:dyDescent="0.25">
      <c r="A544" s="62">
        <v>12131806</v>
      </c>
      <c r="B544" s="63" t="s">
        <v>15647</v>
      </c>
    </row>
    <row r="545" spans="1:2" x14ac:dyDescent="0.25">
      <c r="A545" s="62">
        <v>12141501</v>
      </c>
      <c r="B545" s="63" t="s">
        <v>17161</v>
      </c>
    </row>
    <row r="546" spans="1:2" x14ac:dyDescent="0.25">
      <c r="A546" s="62">
        <v>12141502</v>
      </c>
      <c r="B546" s="63" t="s">
        <v>8889</v>
      </c>
    </row>
    <row r="547" spans="1:2" x14ac:dyDescent="0.25">
      <c r="A547" s="62">
        <v>12141503</v>
      </c>
      <c r="B547" s="63" t="s">
        <v>18313</v>
      </c>
    </row>
    <row r="548" spans="1:2" x14ac:dyDescent="0.25">
      <c r="A548" s="62">
        <v>12141504</v>
      </c>
      <c r="B548" s="63" t="s">
        <v>3425</v>
      </c>
    </row>
    <row r="549" spans="1:2" x14ac:dyDescent="0.25">
      <c r="A549" s="62">
        <v>12141505</v>
      </c>
      <c r="B549" s="63" t="s">
        <v>5256</v>
      </c>
    </row>
    <row r="550" spans="1:2" x14ac:dyDescent="0.25">
      <c r="A550" s="62">
        <v>12141506</v>
      </c>
      <c r="B550" s="63" t="s">
        <v>16563</v>
      </c>
    </row>
    <row r="551" spans="1:2" x14ac:dyDescent="0.25">
      <c r="A551" s="62">
        <v>12141601</v>
      </c>
      <c r="B551" s="63" t="s">
        <v>14831</v>
      </c>
    </row>
    <row r="552" spans="1:2" x14ac:dyDescent="0.25">
      <c r="A552" s="62">
        <v>12141602</v>
      </c>
      <c r="B552" s="63" t="s">
        <v>1589</v>
      </c>
    </row>
    <row r="553" spans="1:2" x14ac:dyDescent="0.25">
      <c r="A553" s="62">
        <v>12141603</v>
      </c>
      <c r="B553" s="63" t="s">
        <v>15406</v>
      </c>
    </row>
    <row r="554" spans="1:2" x14ac:dyDescent="0.25">
      <c r="A554" s="62">
        <v>12141604</v>
      </c>
      <c r="B554" s="63" t="s">
        <v>16921</v>
      </c>
    </row>
    <row r="555" spans="1:2" x14ac:dyDescent="0.25">
      <c r="A555" s="62">
        <v>12141605</v>
      </c>
      <c r="B555" s="63" t="s">
        <v>15062</v>
      </c>
    </row>
    <row r="556" spans="1:2" x14ac:dyDescent="0.25">
      <c r="A556" s="62">
        <v>12141606</v>
      </c>
      <c r="B556" s="63" t="s">
        <v>8378</v>
      </c>
    </row>
    <row r="557" spans="1:2" x14ac:dyDescent="0.25">
      <c r="A557" s="62">
        <v>12141607</v>
      </c>
      <c r="B557" s="63" t="s">
        <v>18412</v>
      </c>
    </row>
    <row r="558" spans="1:2" x14ac:dyDescent="0.25">
      <c r="A558" s="62">
        <v>12141608</v>
      </c>
      <c r="B558" s="63" t="s">
        <v>12775</v>
      </c>
    </row>
    <row r="559" spans="1:2" x14ac:dyDescent="0.25">
      <c r="A559" s="62">
        <v>12141609</v>
      </c>
      <c r="B559" s="63" t="s">
        <v>13870</v>
      </c>
    </row>
    <row r="560" spans="1:2" x14ac:dyDescent="0.25">
      <c r="A560" s="62">
        <v>12141610</v>
      </c>
      <c r="B560" s="63" t="s">
        <v>6307</v>
      </c>
    </row>
    <row r="561" spans="1:2" x14ac:dyDescent="0.25">
      <c r="A561" s="62">
        <v>12141611</v>
      </c>
      <c r="B561" s="63" t="s">
        <v>6912</v>
      </c>
    </row>
    <row r="562" spans="1:2" x14ac:dyDescent="0.25">
      <c r="A562" s="62">
        <v>12141612</v>
      </c>
      <c r="B562" s="63" t="s">
        <v>5155</v>
      </c>
    </row>
    <row r="563" spans="1:2" x14ac:dyDescent="0.25">
      <c r="A563" s="62">
        <v>12141613</v>
      </c>
      <c r="B563" s="63" t="s">
        <v>9564</v>
      </c>
    </row>
    <row r="564" spans="1:2" x14ac:dyDescent="0.25">
      <c r="A564" s="62">
        <v>12141614</v>
      </c>
      <c r="B564" s="63" t="s">
        <v>13138</v>
      </c>
    </row>
    <row r="565" spans="1:2" x14ac:dyDescent="0.25">
      <c r="A565" s="62">
        <v>12141615</v>
      </c>
      <c r="B565" s="63" t="s">
        <v>15698</v>
      </c>
    </row>
    <row r="566" spans="1:2" x14ac:dyDescent="0.25">
      <c r="A566" s="62">
        <v>12141616</v>
      </c>
      <c r="B566" s="63" t="s">
        <v>7722</v>
      </c>
    </row>
    <row r="567" spans="1:2" x14ac:dyDescent="0.25">
      <c r="A567" s="62">
        <v>12141617</v>
      </c>
      <c r="B567" s="63" t="s">
        <v>7735</v>
      </c>
    </row>
    <row r="568" spans="1:2" x14ac:dyDescent="0.25">
      <c r="A568" s="62">
        <v>12141701</v>
      </c>
      <c r="B568" s="63" t="s">
        <v>13938</v>
      </c>
    </row>
    <row r="569" spans="1:2" x14ac:dyDescent="0.25">
      <c r="A569" s="62">
        <v>12141702</v>
      </c>
      <c r="B569" s="63" t="s">
        <v>17359</v>
      </c>
    </row>
    <row r="570" spans="1:2" x14ac:dyDescent="0.25">
      <c r="A570" s="62">
        <v>12141703</v>
      </c>
      <c r="B570" s="63" t="s">
        <v>594</v>
      </c>
    </row>
    <row r="571" spans="1:2" x14ac:dyDescent="0.25">
      <c r="A571" s="62">
        <v>12141704</v>
      </c>
      <c r="B571" s="63" t="s">
        <v>3473</v>
      </c>
    </row>
    <row r="572" spans="1:2" x14ac:dyDescent="0.25">
      <c r="A572" s="62">
        <v>12141705</v>
      </c>
      <c r="B572" s="63" t="s">
        <v>8500</v>
      </c>
    </row>
    <row r="573" spans="1:2" x14ac:dyDescent="0.25">
      <c r="A573" s="62">
        <v>12141706</v>
      </c>
      <c r="B573" s="63" t="s">
        <v>14585</v>
      </c>
    </row>
    <row r="574" spans="1:2" x14ac:dyDescent="0.25">
      <c r="A574" s="62">
        <v>12141707</v>
      </c>
      <c r="B574" s="63" t="s">
        <v>7299</v>
      </c>
    </row>
    <row r="575" spans="1:2" x14ac:dyDescent="0.25">
      <c r="A575" s="62">
        <v>12141708</v>
      </c>
      <c r="B575" s="63" t="s">
        <v>5772</v>
      </c>
    </row>
    <row r="576" spans="1:2" x14ac:dyDescent="0.25">
      <c r="A576" s="62">
        <v>12141709</v>
      </c>
      <c r="B576" s="63" t="s">
        <v>8217</v>
      </c>
    </row>
    <row r="577" spans="1:2" x14ac:dyDescent="0.25">
      <c r="A577" s="62">
        <v>12141710</v>
      </c>
      <c r="B577" s="63" t="s">
        <v>9439</v>
      </c>
    </row>
    <row r="578" spans="1:2" x14ac:dyDescent="0.25">
      <c r="A578" s="62">
        <v>12141711</v>
      </c>
      <c r="B578" s="63" t="s">
        <v>3096</v>
      </c>
    </row>
    <row r="579" spans="1:2" x14ac:dyDescent="0.25">
      <c r="A579" s="62">
        <v>12141712</v>
      </c>
      <c r="B579" s="63" t="s">
        <v>821</v>
      </c>
    </row>
    <row r="580" spans="1:2" x14ac:dyDescent="0.25">
      <c r="A580" s="62">
        <v>12141713</v>
      </c>
      <c r="B580" s="63" t="s">
        <v>11990</v>
      </c>
    </row>
    <row r="581" spans="1:2" x14ac:dyDescent="0.25">
      <c r="A581" s="62">
        <v>12141714</v>
      </c>
      <c r="B581" s="63" t="s">
        <v>9901</v>
      </c>
    </row>
    <row r="582" spans="1:2" x14ac:dyDescent="0.25">
      <c r="A582" s="62">
        <v>12141715</v>
      </c>
      <c r="B582" s="63" t="s">
        <v>4879</v>
      </c>
    </row>
    <row r="583" spans="1:2" x14ac:dyDescent="0.25">
      <c r="A583" s="62">
        <v>12141716</v>
      </c>
      <c r="B583" s="63" t="s">
        <v>6022</v>
      </c>
    </row>
    <row r="584" spans="1:2" x14ac:dyDescent="0.25">
      <c r="A584" s="62">
        <v>12141717</v>
      </c>
      <c r="B584" s="63" t="s">
        <v>18126</v>
      </c>
    </row>
    <row r="585" spans="1:2" x14ac:dyDescent="0.25">
      <c r="A585" s="62">
        <v>12141718</v>
      </c>
      <c r="B585" s="63" t="s">
        <v>14701</v>
      </c>
    </row>
    <row r="586" spans="1:2" x14ac:dyDescent="0.25">
      <c r="A586" s="62">
        <v>12141719</v>
      </c>
      <c r="B586" s="63" t="s">
        <v>13761</v>
      </c>
    </row>
    <row r="587" spans="1:2" x14ac:dyDescent="0.25">
      <c r="A587" s="62">
        <v>12141720</v>
      </c>
      <c r="B587" s="63" t="s">
        <v>9337</v>
      </c>
    </row>
    <row r="588" spans="1:2" x14ac:dyDescent="0.25">
      <c r="A588" s="62">
        <v>12141721</v>
      </c>
      <c r="B588" s="63" t="s">
        <v>3198</v>
      </c>
    </row>
    <row r="589" spans="1:2" x14ac:dyDescent="0.25">
      <c r="A589" s="62">
        <v>12141722</v>
      </c>
      <c r="B589" s="63" t="s">
        <v>16860</v>
      </c>
    </row>
    <row r="590" spans="1:2" x14ac:dyDescent="0.25">
      <c r="A590" s="62">
        <v>12141723</v>
      </c>
      <c r="B590" s="63" t="s">
        <v>13175</v>
      </c>
    </row>
    <row r="591" spans="1:2" x14ac:dyDescent="0.25">
      <c r="A591" s="62">
        <v>12141724</v>
      </c>
      <c r="B591" s="63" t="s">
        <v>7474</v>
      </c>
    </row>
    <row r="592" spans="1:2" x14ac:dyDescent="0.25">
      <c r="A592" s="62">
        <v>12141725</v>
      </c>
      <c r="B592" s="63" t="s">
        <v>7161</v>
      </c>
    </row>
    <row r="593" spans="1:2" x14ac:dyDescent="0.25">
      <c r="A593" s="62">
        <v>12141726</v>
      </c>
      <c r="B593" s="63" t="s">
        <v>2913</v>
      </c>
    </row>
    <row r="594" spans="1:2" x14ac:dyDescent="0.25">
      <c r="A594" s="62">
        <v>12141727</v>
      </c>
      <c r="B594" s="63" t="s">
        <v>15468</v>
      </c>
    </row>
    <row r="595" spans="1:2" x14ac:dyDescent="0.25">
      <c r="A595" s="62">
        <v>12141728</v>
      </c>
      <c r="B595" s="63" t="s">
        <v>16862</v>
      </c>
    </row>
    <row r="596" spans="1:2" x14ac:dyDescent="0.25">
      <c r="A596" s="62">
        <v>12141729</v>
      </c>
      <c r="B596" s="63" t="s">
        <v>12493</v>
      </c>
    </row>
    <row r="597" spans="1:2" x14ac:dyDescent="0.25">
      <c r="A597" s="62">
        <v>12141730</v>
      </c>
      <c r="B597" s="63" t="s">
        <v>1339</v>
      </c>
    </row>
    <row r="598" spans="1:2" x14ac:dyDescent="0.25">
      <c r="A598" s="62">
        <v>12141731</v>
      </c>
      <c r="B598" s="63" t="s">
        <v>17932</v>
      </c>
    </row>
    <row r="599" spans="1:2" x14ac:dyDescent="0.25">
      <c r="A599" s="62">
        <v>12141732</v>
      </c>
      <c r="B599" s="63" t="s">
        <v>6757</v>
      </c>
    </row>
    <row r="600" spans="1:2" x14ac:dyDescent="0.25">
      <c r="A600" s="62">
        <v>12141733</v>
      </c>
      <c r="B600" s="63" t="s">
        <v>16994</v>
      </c>
    </row>
    <row r="601" spans="1:2" x14ac:dyDescent="0.25">
      <c r="A601" s="62">
        <v>12141734</v>
      </c>
      <c r="B601" s="63" t="s">
        <v>3549</v>
      </c>
    </row>
    <row r="602" spans="1:2" x14ac:dyDescent="0.25">
      <c r="A602" s="62">
        <v>12141735</v>
      </c>
      <c r="B602" s="63" t="s">
        <v>13196</v>
      </c>
    </row>
    <row r="603" spans="1:2" x14ac:dyDescent="0.25">
      <c r="A603" s="62">
        <v>12141736</v>
      </c>
      <c r="B603" s="63" t="s">
        <v>10003</v>
      </c>
    </row>
    <row r="604" spans="1:2" x14ac:dyDescent="0.25">
      <c r="A604" s="62">
        <v>12141737</v>
      </c>
      <c r="B604" s="63" t="s">
        <v>5190</v>
      </c>
    </row>
    <row r="605" spans="1:2" x14ac:dyDescent="0.25">
      <c r="A605" s="62">
        <v>12141738</v>
      </c>
      <c r="B605" s="63" t="s">
        <v>9398</v>
      </c>
    </row>
    <row r="606" spans="1:2" x14ac:dyDescent="0.25">
      <c r="A606" s="62">
        <v>12141739</v>
      </c>
      <c r="B606" s="63" t="s">
        <v>13388</v>
      </c>
    </row>
    <row r="607" spans="1:2" x14ac:dyDescent="0.25">
      <c r="A607" s="62">
        <v>12141740</v>
      </c>
      <c r="B607" s="63" t="s">
        <v>5925</v>
      </c>
    </row>
    <row r="608" spans="1:2" x14ac:dyDescent="0.25">
      <c r="A608" s="62">
        <v>12141741</v>
      </c>
      <c r="B608" s="63" t="s">
        <v>4894</v>
      </c>
    </row>
    <row r="609" spans="1:2" x14ac:dyDescent="0.25">
      <c r="A609" s="62">
        <v>12141742</v>
      </c>
      <c r="B609" s="63" t="s">
        <v>9681</v>
      </c>
    </row>
    <row r="610" spans="1:2" x14ac:dyDescent="0.25">
      <c r="A610" s="62">
        <v>12141743</v>
      </c>
      <c r="B610" s="63" t="s">
        <v>16572</v>
      </c>
    </row>
    <row r="611" spans="1:2" x14ac:dyDescent="0.25">
      <c r="A611" s="62">
        <v>12141744</v>
      </c>
      <c r="B611" s="63" t="s">
        <v>124</v>
      </c>
    </row>
    <row r="612" spans="1:2" x14ac:dyDescent="0.25">
      <c r="A612" s="62">
        <v>12141745</v>
      </c>
      <c r="B612" s="63" t="s">
        <v>17186</v>
      </c>
    </row>
    <row r="613" spans="1:2" x14ac:dyDescent="0.25">
      <c r="A613" s="62">
        <v>12141746</v>
      </c>
      <c r="B613" s="63" t="s">
        <v>11209</v>
      </c>
    </row>
    <row r="614" spans="1:2" x14ac:dyDescent="0.25">
      <c r="A614" s="62">
        <v>12141747</v>
      </c>
      <c r="B614" s="63" t="s">
        <v>4506</v>
      </c>
    </row>
    <row r="615" spans="1:2" x14ac:dyDescent="0.25">
      <c r="A615" s="62">
        <v>12141748</v>
      </c>
      <c r="B615" s="63" t="s">
        <v>13207</v>
      </c>
    </row>
    <row r="616" spans="1:2" x14ac:dyDescent="0.25">
      <c r="A616" s="62">
        <v>12141749</v>
      </c>
      <c r="B616" s="63" t="s">
        <v>17040</v>
      </c>
    </row>
    <row r="617" spans="1:2" x14ac:dyDescent="0.25">
      <c r="A617" s="62">
        <v>12141750</v>
      </c>
      <c r="B617" s="63" t="s">
        <v>7792</v>
      </c>
    </row>
    <row r="618" spans="1:2" x14ac:dyDescent="0.25">
      <c r="A618" s="62">
        <v>12141751</v>
      </c>
      <c r="B618" s="63" t="s">
        <v>10469</v>
      </c>
    </row>
    <row r="619" spans="1:2" x14ac:dyDescent="0.25">
      <c r="A619" s="62">
        <v>12141752</v>
      </c>
      <c r="B619" s="63" t="s">
        <v>1239</v>
      </c>
    </row>
    <row r="620" spans="1:2" x14ac:dyDescent="0.25">
      <c r="A620" s="62">
        <v>12141753</v>
      </c>
      <c r="B620" s="63" t="s">
        <v>4515</v>
      </c>
    </row>
    <row r="621" spans="1:2" x14ac:dyDescent="0.25">
      <c r="A621" s="62">
        <v>12141754</v>
      </c>
      <c r="B621" s="63" t="s">
        <v>7424</v>
      </c>
    </row>
    <row r="622" spans="1:2" x14ac:dyDescent="0.25">
      <c r="A622" s="62">
        <v>12141755</v>
      </c>
      <c r="B622" s="63" t="s">
        <v>6442</v>
      </c>
    </row>
    <row r="623" spans="1:2" x14ac:dyDescent="0.25">
      <c r="A623" s="62">
        <v>12141756</v>
      </c>
      <c r="B623" s="63" t="s">
        <v>2987</v>
      </c>
    </row>
    <row r="624" spans="1:2" x14ac:dyDescent="0.25">
      <c r="A624" s="62">
        <v>12141757</v>
      </c>
      <c r="B624" s="63" t="s">
        <v>17228</v>
      </c>
    </row>
    <row r="625" spans="1:2" x14ac:dyDescent="0.25">
      <c r="A625" s="62">
        <v>12141758</v>
      </c>
      <c r="B625" s="63" t="s">
        <v>10353</v>
      </c>
    </row>
    <row r="626" spans="1:2" x14ac:dyDescent="0.25">
      <c r="A626" s="62">
        <v>12141759</v>
      </c>
      <c r="B626" s="63" t="s">
        <v>10560</v>
      </c>
    </row>
    <row r="627" spans="1:2" x14ac:dyDescent="0.25">
      <c r="A627" s="62">
        <v>12141760</v>
      </c>
      <c r="B627" s="63" t="s">
        <v>15661</v>
      </c>
    </row>
    <row r="628" spans="1:2" x14ac:dyDescent="0.25">
      <c r="A628" s="62">
        <v>12141801</v>
      </c>
      <c r="B628" s="63" t="s">
        <v>16627</v>
      </c>
    </row>
    <row r="629" spans="1:2" x14ac:dyDescent="0.25">
      <c r="A629" s="62">
        <v>12141802</v>
      </c>
      <c r="B629" s="63" t="s">
        <v>3429</v>
      </c>
    </row>
    <row r="630" spans="1:2" x14ac:dyDescent="0.25">
      <c r="A630" s="62">
        <v>12141803</v>
      </c>
      <c r="B630" s="63" t="s">
        <v>18465</v>
      </c>
    </row>
    <row r="631" spans="1:2" x14ac:dyDescent="0.25">
      <c r="A631" s="62">
        <v>12141804</v>
      </c>
      <c r="B631" s="63" t="s">
        <v>4594</v>
      </c>
    </row>
    <row r="632" spans="1:2" x14ac:dyDescent="0.25">
      <c r="A632" s="62">
        <v>12141805</v>
      </c>
      <c r="B632" s="63" t="s">
        <v>18199</v>
      </c>
    </row>
    <row r="633" spans="1:2" x14ac:dyDescent="0.25">
      <c r="A633" s="62">
        <v>12141806</v>
      </c>
      <c r="B633" s="63" t="s">
        <v>5153</v>
      </c>
    </row>
    <row r="634" spans="1:2" x14ac:dyDescent="0.25">
      <c r="A634" s="62">
        <v>12141901</v>
      </c>
      <c r="B634" s="63" t="s">
        <v>6808</v>
      </c>
    </row>
    <row r="635" spans="1:2" x14ac:dyDescent="0.25">
      <c r="A635" s="62">
        <v>12141902</v>
      </c>
      <c r="B635" s="63" t="s">
        <v>12835</v>
      </c>
    </row>
    <row r="636" spans="1:2" x14ac:dyDescent="0.25">
      <c r="A636" s="62">
        <v>12141903</v>
      </c>
      <c r="B636" s="63" t="s">
        <v>111</v>
      </c>
    </row>
    <row r="637" spans="1:2" x14ac:dyDescent="0.25">
      <c r="A637" s="62">
        <v>12141904</v>
      </c>
      <c r="B637" s="63" t="s">
        <v>971</v>
      </c>
    </row>
    <row r="638" spans="1:2" x14ac:dyDescent="0.25">
      <c r="A638" s="62">
        <v>12141905</v>
      </c>
      <c r="B638" s="63" t="s">
        <v>9241</v>
      </c>
    </row>
    <row r="639" spans="1:2" x14ac:dyDescent="0.25">
      <c r="A639" s="62">
        <v>12141906</v>
      </c>
      <c r="B639" s="63" t="s">
        <v>4208</v>
      </c>
    </row>
    <row r="640" spans="1:2" x14ac:dyDescent="0.25">
      <c r="A640" s="62">
        <v>12141907</v>
      </c>
      <c r="B640" s="63" t="s">
        <v>484</v>
      </c>
    </row>
    <row r="641" spans="1:2" x14ac:dyDescent="0.25">
      <c r="A641" s="62">
        <v>12141908</v>
      </c>
      <c r="B641" s="63" t="s">
        <v>4591</v>
      </c>
    </row>
    <row r="642" spans="1:2" x14ac:dyDescent="0.25">
      <c r="A642" s="62">
        <v>12141909</v>
      </c>
      <c r="B642" s="63" t="s">
        <v>339</v>
      </c>
    </row>
    <row r="643" spans="1:2" x14ac:dyDescent="0.25">
      <c r="A643" s="62">
        <v>12141910</v>
      </c>
      <c r="B643" s="63" t="s">
        <v>17017</v>
      </c>
    </row>
    <row r="644" spans="1:2" x14ac:dyDescent="0.25">
      <c r="A644" s="62">
        <v>12141911</v>
      </c>
      <c r="B644" s="63" t="s">
        <v>18618</v>
      </c>
    </row>
    <row r="645" spans="1:2" x14ac:dyDescent="0.25">
      <c r="A645" s="62">
        <v>12141912</v>
      </c>
      <c r="B645" s="63" t="s">
        <v>341</v>
      </c>
    </row>
    <row r="646" spans="1:2" x14ac:dyDescent="0.25">
      <c r="A646" s="62">
        <v>12141913</v>
      </c>
      <c r="B646" s="63" t="s">
        <v>7849</v>
      </c>
    </row>
    <row r="647" spans="1:2" x14ac:dyDescent="0.25">
      <c r="A647" s="62">
        <v>12141914</v>
      </c>
      <c r="B647" s="63" t="s">
        <v>781</v>
      </c>
    </row>
    <row r="648" spans="1:2" x14ac:dyDescent="0.25">
      <c r="A648" s="62">
        <v>12141915</v>
      </c>
      <c r="B648" s="63" t="s">
        <v>997</v>
      </c>
    </row>
    <row r="649" spans="1:2" x14ac:dyDescent="0.25">
      <c r="A649" s="62">
        <v>12141916</v>
      </c>
      <c r="B649" s="63" t="s">
        <v>15353</v>
      </c>
    </row>
    <row r="650" spans="1:2" x14ac:dyDescent="0.25">
      <c r="A650" s="62">
        <v>12142001</v>
      </c>
      <c r="B650" s="63" t="s">
        <v>3491</v>
      </c>
    </row>
    <row r="651" spans="1:2" x14ac:dyDescent="0.25">
      <c r="A651" s="62">
        <v>12142002</v>
      </c>
      <c r="B651" s="63" t="s">
        <v>17684</v>
      </c>
    </row>
    <row r="652" spans="1:2" x14ac:dyDescent="0.25">
      <c r="A652" s="62">
        <v>12142003</v>
      </c>
      <c r="B652" s="63" t="s">
        <v>1655</v>
      </c>
    </row>
    <row r="653" spans="1:2" x14ac:dyDescent="0.25">
      <c r="A653" s="62">
        <v>12142004</v>
      </c>
      <c r="B653" s="63" t="s">
        <v>13822</v>
      </c>
    </row>
    <row r="654" spans="1:2" x14ac:dyDescent="0.25">
      <c r="A654" s="62">
        <v>12142005</v>
      </c>
      <c r="B654" s="63" t="s">
        <v>13046</v>
      </c>
    </row>
    <row r="655" spans="1:2" x14ac:dyDescent="0.25">
      <c r="A655" s="62">
        <v>12142006</v>
      </c>
      <c r="B655" s="63" t="s">
        <v>8061</v>
      </c>
    </row>
    <row r="656" spans="1:2" x14ac:dyDescent="0.25">
      <c r="A656" s="62">
        <v>12142101</v>
      </c>
      <c r="B656" s="63" t="s">
        <v>9497</v>
      </c>
    </row>
    <row r="657" spans="1:2" x14ac:dyDescent="0.25">
      <c r="A657" s="62">
        <v>12142102</v>
      </c>
      <c r="B657" s="63" t="s">
        <v>17122</v>
      </c>
    </row>
    <row r="658" spans="1:2" x14ac:dyDescent="0.25">
      <c r="A658" s="62">
        <v>12142103</v>
      </c>
      <c r="B658" s="63" t="s">
        <v>18366</v>
      </c>
    </row>
    <row r="659" spans="1:2" x14ac:dyDescent="0.25">
      <c r="A659" s="62">
        <v>12142104</v>
      </c>
      <c r="B659" s="63" t="s">
        <v>9403</v>
      </c>
    </row>
    <row r="660" spans="1:2" x14ac:dyDescent="0.25">
      <c r="A660" s="62">
        <v>12142105</v>
      </c>
      <c r="B660" s="63" t="s">
        <v>17524</v>
      </c>
    </row>
    <row r="661" spans="1:2" x14ac:dyDescent="0.25">
      <c r="A661" s="62">
        <v>12142106</v>
      </c>
      <c r="B661" s="63" t="s">
        <v>15387</v>
      </c>
    </row>
    <row r="662" spans="1:2" x14ac:dyDescent="0.25">
      <c r="A662" s="62">
        <v>12142201</v>
      </c>
      <c r="B662" s="63" t="s">
        <v>5387</v>
      </c>
    </row>
    <row r="663" spans="1:2" x14ac:dyDescent="0.25">
      <c r="A663" s="62">
        <v>12142202</v>
      </c>
      <c r="B663" s="63" t="s">
        <v>2838</v>
      </c>
    </row>
    <row r="664" spans="1:2" x14ac:dyDescent="0.25">
      <c r="A664" s="62">
        <v>12142203</v>
      </c>
      <c r="B664" s="63" t="s">
        <v>925</v>
      </c>
    </row>
    <row r="665" spans="1:2" x14ac:dyDescent="0.25">
      <c r="A665" s="62">
        <v>12142204</v>
      </c>
      <c r="B665" s="63" t="s">
        <v>3520</v>
      </c>
    </row>
    <row r="666" spans="1:2" x14ac:dyDescent="0.25">
      <c r="A666" s="62">
        <v>12142205</v>
      </c>
      <c r="B666" s="63" t="s">
        <v>9686</v>
      </c>
    </row>
    <row r="667" spans="1:2" x14ac:dyDescent="0.25">
      <c r="A667" s="62">
        <v>12142206</v>
      </c>
      <c r="B667" s="63" t="s">
        <v>5363</v>
      </c>
    </row>
    <row r="668" spans="1:2" x14ac:dyDescent="0.25">
      <c r="A668" s="62">
        <v>12142207</v>
      </c>
      <c r="B668" s="63" t="s">
        <v>378</v>
      </c>
    </row>
    <row r="669" spans="1:2" x14ac:dyDescent="0.25">
      <c r="A669" s="62">
        <v>12142208</v>
      </c>
      <c r="B669" s="63" t="s">
        <v>16230</v>
      </c>
    </row>
    <row r="670" spans="1:2" x14ac:dyDescent="0.25">
      <c r="A670" s="62">
        <v>12161501</v>
      </c>
      <c r="B670" s="63" t="s">
        <v>2869</v>
      </c>
    </row>
    <row r="671" spans="1:2" x14ac:dyDescent="0.25">
      <c r="A671" s="62">
        <v>12161502</v>
      </c>
      <c r="B671" s="63" t="s">
        <v>7765</v>
      </c>
    </row>
    <row r="672" spans="1:2" x14ac:dyDescent="0.25">
      <c r="A672" s="62">
        <v>12161503</v>
      </c>
      <c r="B672" s="63" t="s">
        <v>9492</v>
      </c>
    </row>
    <row r="673" spans="1:2" x14ac:dyDescent="0.25">
      <c r="A673" s="62">
        <v>12161504</v>
      </c>
      <c r="B673" s="63" t="s">
        <v>12821</v>
      </c>
    </row>
    <row r="674" spans="1:2" x14ac:dyDescent="0.25">
      <c r="A674" s="62">
        <v>12161505</v>
      </c>
      <c r="B674" s="63" t="s">
        <v>16329</v>
      </c>
    </row>
    <row r="675" spans="1:2" x14ac:dyDescent="0.25">
      <c r="A675" s="62">
        <v>12161506</v>
      </c>
      <c r="B675" s="63" t="s">
        <v>16464</v>
      </c>
    </row>
    <row r="676" spans="1:2" x14ac:dyDescent="0.25">
      <c r="A676" s="62">
        <v>12161507</v>
      </c>
      <c r="B676" s="63" t="s">
        <v>12734</v>
      </c>
    </row>
    <row r="677" spans="1:2" x14ac:dyDescent="0.25">
      <c r="A677" s="62">
        <v>12161601</v>
      </c>
      <c r="B677" s="63" t="s">
        <v>229</v>
      </c>
    </row>
    <row r="678" spans="1:2" x14ac:dyDescent="0.25">
      <c r="A678" s="62">
        <v>12161602</v>
      </c>
      <c r="B678" s="63" t="s">
        <v>7305</v>
      </c>
    </row>
    <row r="679" spans="1:2" x14ac:dyDescent="0.25">
      <c r="A679" s="62">
        <v>12161603</v>
      </c>
      <c r="B679" s="63" t="s">
        <v>13647</v>
      </c>
    </row>
    <row r="680" spans="1:2" x14ac:dyDescent="0.25">
      <c r="A680" s="62">
        <v>12161604</v>
      </c>
      <c r="B680" s="63" t="s">
        <v>12051</v>
      </c>
    </row>
    <row r="681" spans="1:2" x14ac:dyDescent="0.25">
      <c r="A681" s="62">
        <v>12161701</v>
      </c>
      <c r="B681" s="63" t="s">
        <v>5229</v>
      </c>
    </row>
    <row r="682" spans="1:2" x14ac:dyDescent="0.25">
      <c r="A682" s="62">
        <v>12161702</v>
      </c>
      <c r="B682" s="63" t="s">
        <v>5437</v>
      </c>
    </row>
    <row r="683" spans="1:2" x14ac:dyDescent="0.25">
      <c r="A683" s="62">
        <v>12161703</v>
      </c>
      <c r="B683" s="63" t="s">
        <v>11327</v>
      </c>
    </row>
    <row r="684" spans="1:2" x14ac:dyDescent="0.25">
      <c r="A684" s="62">
        <v>12161704</v>
      </c>
      <c r="B684" s="63" t="s">
        <v>2045</v>
      </c>
    </row>
    <row r="685" spans="1:2" x14ac:dyDescent="0.25">
      <c r="A685" s="62">
        <v>12161705</v>
      </c>
      <c r="B685" s="63" t="s">
        <v>15579</v>
      </c>
    </row>
    <row r="686" spans="1:2" x14ac:dyDescent="0.25">
      <c r="A686" s="62">
        <v>12161706</v>
      </c>
      <c r="B686" s="63" t="s">
        <v>3051</v>
      </c>
    </row>
    <row r="687" spans="1:2" x14ac:dyDescent="0.25">
      <c r="A687" s="62">
        <v>12161801</v>
      </c>
      <c r="B687" s="63" t="s">
        <v>15107</v>
      </c>
    </row>
    <row r="688" spans="1:2" x14ac:dyDescent="0.25">
      <c r="A688" s="62">
        <v>12161802</v>
      </c>
      <c r="B688" s="63" t="s">
        <v>4219</v>
      </c>
    </row>
    <row r="689" spans="1:2" x14ac:dyDescent="0.25">
      <c r="A689" s="62">
        <v>12161803</v>
      </c>
      <c r="B689" s="63" t="s">
        <v>9868</v>
      </c>
    </row>
    <row r="690" spans="1:2" x14ac:dyDescent="0.25">
      <c r="A690" s="62">
        <v>12161804</v>
      </c>
      <c r="B690" s="63" t="s">
        <v>2087</v>
      </c>
    </row>
    <row r="691" spans="1:2" x14ac:dyDescent="0.25">
      <c r="A691" s="62">
        <v>12161805</v>
      </c>
      <c r="B691" s="63" t="s">
        <v>7286</v>
      </c>
    </row>
    <row r="692" spans="1:2" x14ac:dyDescent="0.25">
      <c r="A692" s="62">
        <v>12161806</v>
      </c>
      <c r="B692" s="63" t="s">
        <v>4715</v>
      </c>
    </row>
    <row r="693" spans="1:2" x14ac:dyDescent="0.25">
      <c r="A693" s="62">
        <v>12161807</v>
      </c>
      <c r="B693" s="63" t="s">
        <v>159</v>
      </c>
    </row>
    <row r="694" spans="1:2" x14ac:dyDescent="0.25">
      <c r="A694" s="62">
        <v>12161808</v>
      </c>
      <c r="B694" s="63" t="s">
        <v>12056</v>
      </c>
    </row>
    <row r="695" spans="1:2" x14ac:dyDescent="0.25">
      <c r="A695" s="62">
        <v>12161901</v>
      </c>
      <c r="B695" s="63" t="s">
        <v>17313</v>
      </c>
    </row>
    <row r="696" spans="1:2" x14ac:dyDescent="0.25">
      <c r="A696" s="62">
        <v>12161902</v>
      </c>
      <c r="B696" s="63" t="s">
        <v>5209</v>
      </c>
    </row>
    <row r="697" spans="1:2" x14ac:dyDescent="0.25">
      <c r="A697" s="62">
        <v>12161903</v>
      </c>
      <c r="B697" s="63" t="s">
        <v>8516</v>
      </c>
    </row>
    <row r="698" spans="1:2" x14ac:dyDescent="0.25">
      <c r="A698" s="62">
        <v>12161904</v>
      </c>
      <c r="B698" s="63" t="s">
        <v>17439</v>
      </c>
    </row>
    <row r="699" spans="1:2" x14ac:dyDescent="0.25">
      <c r="A699" s="62">
        <v>12161905</v>
      </c>
      <c r="B699" s="63" t="s">
        <v>13769</v>
      </c>
    </row>
    <row r="700" spans="1:2" x14ac:dyDescent="0.25">
      <c r="A700" s="62">
        <v>12161906</v>
      </c>
      <c r="B700" s="63" t="s">
        <v>12650</v>
      </c>
    </row>
    <row r="701" spans="1:2" x14ac:dyDescent="0.25">
      <c r="A701" s="62">
        <v>12161907</v>
      </c>
      <c r="B701" s="63" t="s">
        <v>10817</v>
      </c>
    </row>
    <row r="702" spans="1:2" x14ac:dyDescent="0.25">
      <c r="A702" s="62">
        <v>12162002</v>
      </c>
      <c r="B702" s="63" t="s">
        <v>6868</v>
      </c>
    </row>
    <row r="703" spans="1:2" x14ac:dyDescent="0.25">
      <c r="A703" s="62">
        <v>12162003</v>
      </c>
      <c r="B703" s="63" t="s">
        <v>16336</v>
      </c>
    </row>
    <row r="704" spans="1:2" x14ac:dyDescent="0.25">
      <c r="A704" s="62">
        <v>12162004</v>
      </c>
      <c r="B704" s="63" t="s">
        <v>8098</v>
      </c>
    </row>
    <row r="705" spans="1:2" x14ac:dyDescent="0.25">
      <c r="A705" s="62">
        <v>12162005</v>
      </c>
      <c r="B705" s="63" t="s">
        <v>249</v>
      </c>
    </row>
    <row r="706" spans="1:2" x14ac:dyDescent="0.25">
      <c r="A706" s="62">
        <v>12162101</v>
      </c>
      <c r="B706" s="63" t="s">
        <v>7088</v>
      </c>
    </row>
    <row r="707" spans="1:2" x14ac:dyDescent="0.25">
      <c r="A707" s="62">
        <v>12162201</v>
      </c>
      <c r="B707" s="63" t="s">
        <v>11146</v>
      </c>
    </row>
    <row r="708" spans="1:2" x14ac:dyDescent="0.25">
      <c r="A708" s="62">
        <v>12162202</v>
      </c>
      <c r="B708" s="63" t="s">
        <v>2216</v>
      </c>
    </row>
    <row r="709" spans="1:2" x14ac:dyDescent="0.25">
      <c r="A709" s="62">
        <v>12162203</v>
      </c>
      <c r="B709" s="63" t="s">
        <v>6325</v>
      </c>
    </row>
    <row r="710" spans="1:2" x14ac:dyDescent="0.25">
      <c r="A710" s="62">
        <v>12162204</v>
      </c>
      <c r="B710" s="63" t="s">
        <v>3960</v>
      </c>
    </row>
    <row r="711" spans="1:2" x14ac:dyDescent="0.25">
      <c r="A711" s="62">
        <v>12162205</v>
      </c>
      <c r="B711" s="63" t="s">
        <v>7084</v>
      </c>
    </row>
    <row r="712" spans="1:2" x14ac:dyDescent="0.25">
      <c r="A712" s="62">
        <v>12162206</v>
      </c>
      <c r="B712" s="63" t="s">
        <v>1213</v>
      </c>
    </row>
    <row r="713" spans="1:2" x14ac:dyDescent="0.25">
      <c r="A713" s="62">
        <v>12162207</v>
      </c>
      <c r="B713" s="63" t="s">
        <v>11637</v>
      </c>
    </row>
    <row r="714" spans="1:2" x14ac:dyDescent="0.25">
      <c r="A714" s="62">
        <v>12162208</v>
      </c>
      <c r="B714" s="63" t="s">
        <v>14758</v>
      </c>
    </row>
    <row r="715" spans="1:2" x14ac:dyDescent="0.25">
      <c r="A715" s="62">
        <v>12162209</v>
      </c>
      <c r="B715" s="63" t="s">
        <v>7950</v>
      </c>
    </row>
    <row r="716" spans="1:2" x14ac:dyDescent="0.25">
      <c r="A716" s="62">
        <v>12162210</v>
      </c>
      <c r="B716" s="63" t="s">
        <v>13565</v>
      </c>
    </row>
    <row r="717" spans="1:2" x14ac:dyDescent="0.25">
      <c r="A717" s="62">
        <v>12162211</v>
      </c>
      <c r="B717" s="63" t="s">
        <v>3989</v>
      </c>
    </row>
    <row r="718" spans="1:2" x14ac:dyDescent="0.25">
      <c r="A718" s="62">
        <v>12162212</v>
      </c>
      <c r="B718" s="63" t="s">
        <v>6292</v>
      </c>
    </row>
    <row r="719" spans="1:2" x14ac:dyDescent="0.25">
      <c r="A719" s="62">
        <v>12162301</v>
      </c>
      <c r="B719" s="63" t="s">
        <v>15153</v>
      </c>
    </row>
    <row r="720" spans="1:2" x14ac:dyDescent="0.25">
      <c r="A720" s="62">
        <v>12162302</v>
      </c>
      <c r="B720" s="63" t="s">
        <v>6235</v>
      </c>
    </row>
    <row r="721" spans="1:2" x14ac:dyDescent="0.25">
      <c r="A721" s="62">
        <v>12162303</v>
      </c>
      <c r="B721" s="63" t="s">
        <v>9537</v>
      </c>
    </row>
    <row r="722" spans="1:2" x14ac:dyDescent="0.25">
      <c r="A722" s="62">
        <v>12162401</v>
      </c>
      <c r="B722" s="63" t="s">
        <v>18504</v>
      </c>
    </row>
    <row r="723" spans="1:2" x14ac:dyDescent="0.25">
      <c r="A723" s="62">
        <v>12162402</v>
      </c>
      <c r="B723" s="63" t="s">
        <v>5249</v>
      </c>
    </row>
    <row r="724" spans="1:2" x14ac:dyDescent="0.25">
      <c r="A724" s="62">
        <v>12162501</v>
      </c>
      <c r="B724" s="63" t="s">
        <v>13793</v>
      </c>
    </row>
    <row r="725" spans="1:2" x14ac:dyDescent="0.25">
      <c r="A725" s="62">
        <v>12162502</v>
      </c>
      <c r="B725" s="63" t="s">
        <v>10637</v>
      </c>
    </row>
    <row r="726" spans="1:2" x14ac:dyDescent="0.25">
      <c r="A726" s="62">
        <v>12162503</v>
      </c>
      <c r="B726" s="63" t="s">
        <v>18275</v>
      </c>
    </row>
    <row r="727" spans="1:2" x14ac:dyDescent="0.25">
      <c r="A727" s="62">
        <v>12162601</v>
      </c>
      <c r="B727" s="63" t="s">
        <v>8364</v>
      </c>
    </row>
    <row r="728" spans="1:2" x14ac:dyDescent="0.25">
      <c r="A728" s="62">
        <v>12162602</v>
      </c>
      <c r="B728" s="63" t="s">
        <v>2790</v>
      </c>
    </row>
    <row r="729" spans="1:2" x14ac:dyDescent="0.25">
      <c r="A729" s="62">
        <v>12162701</v>
      </c>
      <c r="B729" s="63" t="s">
        <v>7163</v>
      </c>
    </row>
    <row r="730" spans="1:2" x14ac:dyDescent="0.25">
      <c r="A730" s="62">
        <v>12162702</v>
      </c>
      <c r="B730" s="63" t="s">
        <v>18360</v>
      </c>
    </row>
    <row r="731" spans="1:2" x14ac:dyDescent="0.25">
      <c r="A731" s="62">
        <v>12162801</v>
      </c>
      <c r="B731" s="63" t="s">
        <v>18678</v>
      </c>
    </row>
    <row r="732" spans="1:2" x14ac:dyDescent="0.25">
      <c r="A732" s="62">
        <v>12162802</v>
      </c>
      <c r="B732" s="63" t="s">
        <v>17747</v>
      </c>
    </row>
    <row r="733" spans="1:2" x14ac:dyDescent="0.25">
      <c r="A733" s="62">
        <v>12162901</v>
      </c>
      <c r="B733" s="63" t="s">
        <v>187</v>
      </c>
    </row>
    <row r="734" spans="1:2" x14ac:dyDescent="0.25">
      <c r="A734" s="62">
        <v>12162902</v>
      </c>
      <c r="B734" s="63" t="s">
        <v>4770</v>
      </c>
    </row>
    <row r="735" spans="1:2" x14ac:dyDescent="0.25">
      <c r="A735" s="62">
        <v>12162903</v>
      </c>
      <c r="B735" s="63" t="s">
        <v>824</v>
      </c>
    </row>
    <row r="736" spans="1:2" x14ac:dyDescent="0.25">
      <c r="A736" s="62">
        <v>12163001</v>
      </c>
      <c r="B736" s="63" t="s">
        <v>14824</v>
      </c>
    </row>
    <row r="737" spans="1:2" x14ac:dyDescent="0.25">
      <c r="A737" s="62">
        <v>12163101</v>
      </c>
      <c r="B737" s="63" t="s">
        <v>6093</v>
      </c>
    </row>
    <row r="738" spans="1:2" x14ac:dyDescent="0.25">
      <c r="A738" s="62">
        <v>12163201</v>
      </c>
      <c r="B738" s="63" t="s">
        <v>3243</v>
      </c>
    </row>
    <row r="739" spans="1:2" x14ac:dyDescent="0.25">
      <c r="A739" s="62">
        <v>12163301</v>
      </c>
      <c r="B739" s="63" t="s">
        <v>4904</v>
      </c>
    </row>
    <row r="740" spans="1:2" x14ac:dyDescent="0.25">
      <c r="A740" s="62">
        <v>12163401</v>
      </c>
      <c r="B740" s="63" t="s">
        <v>9709</v>
      </c>
    </row>
    <row r="741" spans="1:2" x14ac:dyDescent="0.25">
      <c r="A741" s="62">
        <v>12163501</v>
      </c>
      <c r="B741" s="63" t="s">
        <v>7480</v>
      </c>
    </row>
    <row r="742" spans="1:2" x14ac:dyDescent="0.25">
      <c r="A742" s="62">
        <v>12163601</v>
      </c>
      <c r="B742" s="63" t="s">
        <v>14135</v>
      </c>
    </row>
    <row r="743" spans="1:2" x14ac:dyDescent="0.25">
      <c r="A743" s="62">
        <v>12163602</v>
      </c>
      <c r="B743" s="63" t="s">
        <v>11158</v>
      </c>
    </row>
    <row r="744" spans="1:2" x14ac:dyDescent="0.25">
      <c r="A744" s="62">
        <v>12163701</v>
      </c>
      <c r="B744" s="63" t="s">
        <v>13893</v>
      </c>
    </row>
    <row r="745" spans="1:2" x14ac:dyDescent="0.25">
      <c r="A745" s="62">
        <v>12163801</v>
      </c>
      <c r="B745" s="63" t="s">
        <v>1296</v>
      </c>
    </row>
    <row r="746" spans="1:2" x14ac:dyDescent="0.25">
      <c r="A746" s="62">
        <v>12163802</v>
      </c>
      <c r="B746" s="63" t="s">
        <v>2675</v>
      </c>
    </row>
    <row r="747" spans="1:2" x14ac:dyDescent="0.25">
      <c r="A747" s="62">
        <v>12163901</v>
      </c>
      <c r="B747" s="63" t="s">
        <v>13261</v>
      </c>
    </row>
    <row r="748" spans="1:2" x14ac:dyDescent="0.25">
      <c r="A748" s="62">
        <v>12163902</v>
      </c>
      <c r="B748" s="63" t="s">
        <v>3225</v>
      </c>
    </row>
    <row r="749" spans="1:2" x14ac:dyDescent="0.25">
      <c r="A749" s="62">
        <v>12164001</v>
      </c>
      <c r="B749" s="63" t="s">
        <v>2113</v>
      </c>
    </row>
    <row r="750" spans="1:2" x14ac:dyDescent="0.25">
      <c r="A750" s="62">
        <v>12164101</v>
      </c>
      <c r="B750" s="63" t="s">
        <v>9340</v>
      </c>
    </row>
    <row r="751" spans="1:2" x14ac:dyDescent="0.25">
      <c r="A751" s="62">
        <v>12164102</v>
      </c>
      <c r="B751" s="63" t="s">
        <v>13007</v>
      </c>
    </row>
    <row r="752" spans="1:2" x14ac:dyDescent="0.25">
      <c r="A752" s="62">
        <v>12164201</v>
      </c>
      <c r="B752" s="63" t="s">
        <v>6812</v>
      </c>
    </row>
    <row r="753" spans="1:2" x14ac:dyDescent="0.25">
      <c r="A753" s="62">
        <v>12164301</v>
      </c>
      <c r="B753" s="63" t="s">
        <v>487</v>
      </c>
    </row>
    <row r="754" spans="1:2" x14ac:dyDescent="0.25">
      <c r="A754" s="62">
        <v>12164401</v>
      </c>
      <c r="B754" s="63" t="s">
        <v>8637</v>
      </c>
    </row>
    <row r="755" spans="1:2" x14ac:dyDescent="0.25">
      <c r="A755" s="62">
        <v>12164501</v>
      </c>
      <c r="B755" s="63" t="s">
        <v>631</v>
      </c>
    </row>
    <row r="756" spans="1:2" x14ac:dyDescent="0.25">
      <c r="A756" s="62">
        <v>12164502</v>
      </c>
      <c r="B756" s="63" t="s">
        <v>16182</v>
      </c>
    </row>
    <row r="757" spans="1:2" x14ac:dyDescent="0.25">
      <c r="A757" s="62">
        <v>12164503</v>
      </c>
      <c r="B757" s="63" t="s">
        <v>15680</v>
      </c>
    </row>
    <row r="758" spans="1:2" x14ac:dyDescent="0.25">
      <c r="A758" s="62">
        <v>12164504</v>
      </c>
      <c r="B758" s="63" t="s">
        <v>567</v>
      </c>
    </row>
    <row r="759" spans="1:2" x14ac:dyDescent="0.25">
      <c r="A759" s="62">
        <v>12171501</v>
      </c>
      <c r="B759" s="63" t="s">
        <v>16937</v>
      </c>
    </row>
    <row r="760" spans="1:2" x14ac:dyDescent="0.25">
      <c r="A760" s="62">
        <v>12171502</v>
      </c>
      <c r="B760" s="63" t="s">
        <v>12503</v>
      </c>
    </row>
    <row r="761" spans="1:2" x14ac:dyDescent="0.25">
      <c r="A761" s="62">
        <v>12171503</v>
      </c>
      <c r="B761" s="63" t="s">
        <v>5608</v>
      </c>
    </row>
    <row r="762" spans="1:2" x14ac:dyDescent="0.25">
      <c r="A762" s="62">
        <v>12171504</v>
      </c>
      <c r="B762" s="63" t="s">
        <v>9698</v>
      </c>
    </row>
    <row r="763" spans="1:2" x14ac:dyDescent="0.25">
      <c r="A763" s="62">
        <v>12171505</v>
      </c>
      <c r="B763" s="63" t="s">
        <v>10226</v>
      </c>
    </row>
    <row r="764" spans="1:2" x14ac:dyDescent="0.25">
      <c r="A764" s="62">
        <v>12171506</v>
      </c>
      <c r="B764" s="63" t="s">
        <v>237</v>
      </c>
    </row>
    <row r="765" spans="1:2" x14ac:dyDescent="0.25">
      <c r="A765" s="62">
        <v>12171602</v>
      </c>
      <c r="B765" s="63" t="s">
        <v>11040</v>
      </c>
    </row>
    <row r="766" spans="1:2" x14ac:dyDescent="0.25">
      <c r="A766" s="62">
        <v>12171603</v>
      </c>
      <c r="B766" s="63" t="s">
        <v>5914</v>
      </c>
    </row>
    <row r="767" spans="1:2" x14ac:dyDescent="0.25">
      <c r="A767" s="62">
        <v>12171604</v>
      </c>
      <c r="B767" s="63" t="s">
        <v>4763</v>
      </c>
    </row>
    <row r="768" spans="1:2" x14ac:dyDescent="0.25">
      <c r="A768" s="62">
        <v>12171605</v>
      </c>
      <c r="B768" s="63" t="s">
        <v>7754</v>
      </c>
    </row>
    <row r="769" spans="1:2" x14ac:dyDescent="0.25">
      <c r="A769" s="62">
        <v>12171701</v>
      </c>
      <c r="B769" s="63" t="s">
        <v>14561</v>
      </c>
    </row>
    <row r="770" spans="1:2" x14ac:dyDescent="0.25">
      <c r="A770" s="62">
        <v>12171702</v>
      </c>
      <c r="B770" s="63" t="s">
        <v>17035</v>
      </c>
    </row>
    <row r="771" spans="1:2" x14ac:dyDescent="0.25">
      <c r="A771" s="62">
        <v>12171703</v>
      </c>
      <c r="B771" s="63" t="s">
        <v>14060</v>
      </c>
    </row>
    <row r="772" spans="1:2" x14ac:dyDescent="0.25">
      <c r="A772" s="62">
        <v>12181501</v>
      </c>
      <c r="B772" s="63" t="s">
        <v>16139</v>
      </c>
    </row>
    <row r="773" spans="1:2" x14ac:dyDescent="0.25">
      <c r="A773" s="62">
        <v>12181502</v>
      </c>
      <c r="B773" s="63" t="s">
        <v>3288</v>
      </c>
    </row>
    <row r="774" spans="1:2" x14ac:dyDescent="0.25">
      <c r="A774" s="62">
        <v>12181503</v>
      </c>
      <c r="B774" s="63" t="s">
        <v>6850</v>
      </c>
    </row>
    <row r="775" spans="1:2" x14ac:dyDescent="0.25">
      <c r="A775" s="62">
        <v>12181504</v>
      </c>
      <c r="B775" s="63" t="s">
        <v>18606</v>
      </c>
    </row>
    <row r="776" spans="1:2" x14ac:dyDescent="0.25">
      <c r="A776" s="62">
        <v>12181601</v>
      </c>
      <c r="B776" s="63" t="s">
        <v>9231</v>
      </c>
    </row>
    <row r="777" spans="1:2" x14ac:dyDescent="0.25">
      <c r="A777" s="62">
        <v>12181602</v>
      </c>
      <c r="B777" s="63" t="s">
        <v>16070</v>
      </c>
    </row>
    <row r="778" spans="1:2" x14ac:dyDescent="0.25">
      <c r="A778" s="62">
        <v>12191501</v>
      </c>
      <c r="B778" s="63" t="s">
        <v>7667</v>
      </c>
    </row>
    <row r="779" spans="1:2" x14ac:dyDescent="0.25">
      <c r="A779" s="62">
        <v>12191502</v>
      </c>
      <c r="B779" s="63" t="s">
        <v>3928</v>
      </c>
    </row>
    <row r="780" spans="1:2" x14ac:dyDescent="0.25">
      <c r="A780" s="62">
        <v>12191503</v>
      </c>
      <c r="B780" s="63" t="s">
        <v>2679</v>
      </c>
    </row>
    <row r="781" spans="1:2" x14ac:dyDescent="0.25">
      <c r="A781" s="62">
        <v>12191504</v>
      </c>
      <c r="B781" s="63" t="s">
        <v>9468</v>
      </c>
    </row>
    <row r="782" spans="1:2" x14ac:dyDescent="0.25">
      <c r="A782" s="62">
        <v>12191601</v>
      </c>
      <c r="B782" s="63" t="s">
        <v>16479</v>
      </c>
    </row>
    <row r="783" spans="1:2" x14ac:dyDescent="0.25">
      <c r="A783" s="62">
        <v>12191602</v>
      </c>
      <c r="B783" s="63" t="s">
        <v>6118</v>
      </c>
    </row>
    <row r="784" spans="1:2" x14ac:dyDescent="0.25">
      <c r="A784" s="62">
        <v>12352001</v>
      </c>
      <c r="B784" s="63" t="s">
        <v>3665</v>
      </c>
    </row>
    <row r="785" spans="1:2" x14ac:dyDescent="0.25">
      <c r="A785" s="62">
        <v>12352002</v>
      </c>
      <c r="B785" s="63" t="s">
        <v>1427</v>
      </c>
    </row>
    <row r="786" spans="1:2" x14ac:dyDescent="0.25">
      <c r="A786" s="62">
        <v>12352003</v>
      </c>
      <c r="B786" s="63" t="s">
        <v>569</v>
      </c>
    </row>
    <row r="787" spans="1:2" x14ac:dyDescent="0.25">
      <c r="A787" s="62">
        <v>12352005</v>
      </c>
      <c r="B787" s="63" t="s">
        <v>9734</v>
      </c>
    </row>
    <row r="788" spans="1:2" x14ac:dyDescent="0.25">
      <c r="A788" s="62">
        <v>12352101</v>
      </c>
      <c r="B788" s="63" t="s">
        <v>1583</v>
      </c>
    </row>
    <row r="789" spans="1:2" x14ac:dyDescent="0.25">
      <c r="A789" s="62">
        <v>12352102</v>
      </c>
      <c r="B789" s="63" t="s">
        <v>17997</v>
      </c>
    </row>
    <row r="790" spans="1:2" x14ac:dyDescent="0.25">
      <c r="A790" s="62">
        <v>12352103</v>
      </c>
      <c r="B790" s="63" t="s">
        <v>7552</v>
      </c>
    </row>
    <row r="791" spans="1:2" x14ac:dyDescent="0.25">
      <c r="A791" s="62">
        <v>12352104</v>
      </c>
      <c r="B791" s="63" t="s">
        <v>17067</v>
      </c>
    </row>
    <row r="792" spans="1:2" x14ac:dyDescent="0.25">
      <c r="A792" s="62">
        <v>12352105</v>
      </c>
      <c r="B792" s="63" t="s">
        <v>8108</v>
      </c>
    </row>
    <row r="793" spans="1:2" x14ac:dyDescent="0.25">
      <c r="A793" s="62">
        <v>12352106</v>
      </c>
      <c r="B793" s="63" t="s">
        <v>3160</v>
      </c>
    </row>
    <row r="794" spans="1:2" x14ac:dyDescent="0.25">
      <c r="A794" s="62">
        <v>12352107</v>
      </c>
      <c r="B794" s="63" t="s">
        <v>6269</v>
      </c>
    </row>
    <row r="795" spans="1:2" x14ac:dyDescent="0.25">
      <c r="A795" s="62">
        <v>12352108</v>
      </c>
      <c r="B795" s="63" t="s">
        <v>12227</v>
      </c>
    </row>
    <row r="796" spans="1:2" x14ac:dyDescent="0.25">
      <c r="A796" s="62">
        <v>12352111</v>
      </c>
      <c r="B796" s="63" t="s">
        <v>8057</v>
      </c>
    </row>
    <row r="797" spans="1:2" x14ac:dyDescent="0.25">
      <c r="A797" s="62">
        <v>12352112</v>
      </c>
      <c r="B797" s="63" t="s">
        <v>12227</v>
      </c>
    </row>
    <row r="798" spans="1:2" x14ac:dyDescent="0.25">
      <c r="A798" s="62">
        <v>12352113</v>
      </c>
      <c r="B798" s="63" t="s">
        <v>18634</v>
      </c>
    </row>
    <row r="799" spans="1:2" x14ac:dyDescent="0.25">
      <c r="A799" s="62">
        <v>12352114</v>
      </c>
      <c r="B799" s="63" t="s">
        <v>3379</v>
      </c>
    </row>
    <row r="800" spans="1:2" x14ac:dyDescent="0.25">
      <c r="A800" s="62">
        <v>12352115</v>
      </c>
      <c r="B800" s="63" t="s">
        <v>10515</v>
      </c>
    </row>
    <row r="801" spans="1:2" x14ac:dyDescent="0.25">
      <c r="A801" s="62">
        <v>12352116</v>
      </c>
      <c r="B801" s="63" t="s">
        <v>2599</v>
      </c>
    </row>
    <row r="802" spans="1:2" x14ac:dyDescent="0.25">
      <c r="A802" s="62">
        <v>12352117</v>
      </c>
      <c r="B802" s="63" t="s">
        <v>17051</v>
      </c>
    </row>
    <row r="803" spans="1:2" x14ac:dyDescent="0.25">
      <c r="A803" s="62">
        <v>12352118</v>
      </c>
      <c r="B803" s="63" t="s">
        <v>1376</v>
      </c>
    </row>
    <row r="804" spans="1:2" x14ac:dyDescent="0.25">
      <c r="A804" s="62">
        <v>12352119</v>
      </c>
      <c r="B804" s="63" t="s">
        <v>6815</v>
      </c>
    </row>
    <row r="805" spans="1:2" x14ac:dyDescent="0.25">
      <c r="A805" s="62">
        <v>12352120</v>
      </c>
      <c r="B805" s="63" t="s">
        <v>11648</v>
      </c>
    </row>
    <row r="806" spans="1:2" x14ac:dyDescent="0.25">
      <c r="A806" s="62">
        <v>12352121</v>
      </c>
      <c r="B806" s="63" t="s">
        <v>10787</v>
      </c>
    </row>
    <row r="807" spans="1:2" x14ac:dyDescent="0.25">
      <c r="A807" s="62">
        <v>12352123</v>
      </c>
      <c r="B807" s="63" t="s">
        <v>18057</v>
      </c>
    </row>
    <row r="808" spans="1:2" x14ac:dyDescent="0.25">
      <c r="A808" s="62">
        <v>12352124</v>
      </c>
      <c r="B808" s="63" t="s">
        <v>17174</v>
      </c>
    </row>
    <row r="809" spans="1:2" x14ac:dyDescent="0.25">
      <c r="A809" s="62">
        <v>12352125</v>
      </c>
      <c r="B809" s="63" t="s">
        <v>15902</v>
      </c>
    </row>
    <row r="810" spans="1:2" x14ac:dyDescent="0.25">
      <c r="A810" s="62">
        <v>12352126</v>
      </c>
      <c r="B810" s="63" t="s">
        <v>12281</v>
      </c>
    </row>
    <row r="811" spans="1:2" x14ac:dyDescent="0.25">
      <c r="A811" s="62">
        <v>12352127</v>
      </c>
      <c r="B811" s="63" t="s">
        <v>2907</v>
      </c>
    </row>
    <row r="812" spans="1:2" x14ac:dyDescent="0.25">
      <c r="A812" s="62">
        <v>12352128</v>
      </c>
      <c r="B812" s="63" t="s">
        <v>1751</v>
      </c>
    </row>
    <row r="813" spans="1:2" x14ac:dyDescent="0.25">
      <c r="A813" s="62">
        <v>12352129</v>
      </c>
      <c r="B813" s="63" t="s">
        <v>5531</v>
      </c>
    </row>
    <row r="814" spans="1:2" x14ac:dyDescent="0.25">
      <c r="A814" s="62">
        <v>12352130</v>
      </c>
      <c r="B814" s="63" t="s">
        <v>15028</v>
      </c>
    </row>
    <row r="815" spans="1:2" x14ac:dyDescent="0.25">
      <c r="A815" s="62">
        <v>12352201</v>
      </c>
      <c r="B815" s="63" t="s">
        <v>5144</v>
      </c>
    </row>
    <row r="816" spans="1:2" x14ac:dyDescent="0.25">
      <c r="A816" s="62">
        <v>12352202</v>
      </c>
      <c r="B816" s="63" t="s">
        <v>937</v>
      </c>
    </row>
    <row r="817" spans="1:2" x14ac:dyDescent="0.25">
      <c r="A817" s="62">
        <v>12352203</v>
      </c>
      <c r="B817" s="63" t="s">
        <v>5561</v>
      </c>
    </row>
    <row r="818" spans="1:2" x14ac:dyDescent="0.25">
      <c r="A818" s="62">
        <v>12352204</v>
      </c>
      <c r="B818" s="63" t="s">
        <v>4554</v>
      </c>
    </row>
    <row r="819" spans="1:2" x14ac:dyDescent="0.25">
      <c r="A819" s="62">
        <v>12352205</v>
      </c>
      <c r="B819" s="63" t="s">
        <v>15703</v>
      </c>
    </row>
    <row r="820" spans="1:2" x14ac:dyDescent="0.25">
      <c r="A820" s="62">
        <v>12352206</v>
      </c>
      <c r="B820" s="63" t="s">
        <v>276</v>
      </c>
    </row>
    <row r="821" spans="1:2" x14ac:dyDescent="0.25">
      <c r="A821" s="62">
        <v>12352207</v>
      </c>
      <c r="B821" s="63" t="s">
        <v>710</v>
      </c>
    </row>
    <row r="822" spans="1:2" x14ac:dyDescent="0.25">
      <c r="A822" s="62">
        <v>12352208</v>
      </c>
      <c r="B822" s="63" t="s">
        <v>7510</v>
      </c>
    </row>
    <row r="823" spans="1:2" x14ac:dyDescent="0.25">
      <c r="A823" s="62">
        <v>12352209</v>
      </c>
      <c r="B823" s="63" t="s">
        <v>5003</v>
      </c>
    </row>
    <row r="824" spans="1:2" x14ac:dyDescent="0.25">
      <c r="A824" s="62">
        <v>12352210</v>
      </c>
      <c r="B824" s="63" t="s">
        <v>5775</v>
      </c>
    </row>
    <row r="825" spans="1:2" x14ac:dyDescent="0.25">
      <c r="A825" s="62">
        <v>12352211</v>
      </c>
      <c r="B825" s="63" t="s">
        <v>16406</v>
      </c>
    </row>
    <row r="826" spans="1:2" x14ac:dyDescent="0.25">
      <c r="A826" s="62">
        <v>12352212</v>
      </c>
      <c r="B826" s="63" t="s">
        <v>11716</v>
      </c>
    </row>
    <row r="827" spans="1:2" x14ac:dyDescent="0.25">
      <c r="A827" s="62">
        <v>12352301</v>
      </c>
      <c r="B827" s="63" t="s">
        <v>4347</v>
      </c>
    </row>
    <row r="828" spans="1:2" x14ac:dyDescent="0.25">
      <c r="A828" s="62">
        <v>12352302</v>
      </c>
      <c r="B828" s="63" t="s">
        <v>7644</v>
      </c>
    </row>
    <row r="829" spans="1:2" x14ac:dyDescent="0.25">
      <c r="A829" s="62">
        <v>12352303</v>
      </c>
      <c r="B829" s="63" t="s">
        <v>18692</v>
      </c>
    </row>
    <row r="830" spans="1:2" x14ac:dyDescent="0.25">
      <c r="A830" s="62">
        <v>12352304</v>
      </c>
      <c r="B830" s="63" t="s">
        <v>694</v>
      </c>
    </row>
    <row r="831" spans="1:2" x14ac:dyDescent="0.25">
      <c r="A831" s="62">
        <v>12352305</v>
      </c>
      <c r="B831" s="63" t="s">
        <v>1120</v>
      </c>
    </row>
    <row r="832" spans="1:2" x14ac:dyDescent="0.25">
      <c r="A832" s="62">
        <v>12352306</v>
      </c>
      <c r="B832" s="63" t="s">
        <v>17217</v>
      </c>
    </row>
    <row r="833" spans="1:2" x14ac:dyDescent="0.25">
      <c r="A833" s="62">
        <v>12352307</v>
      </c>
      <c r="B833" s="63" t="s">
        <v>12570</v>
      </c>
    </row>
    <row r="834" spans="1:2" x14ac:dyDescent="0.25">
      <c r="A834" s="62">
        <v>12352308</v>
      </c>
      <c r="B834" s="63" t="s">
        <v>17225</v>
      </c>
    </row>
    <row r="835" spans="1:2" x14ac:dyDescent="0.25">
      <c r="A835" s="62">
        <v>12352309</v>
      </c>
      <c r="B835" s="63" t="s">
        <v>6896</v>
      </c>
    </row>
    <row r="836" spans="1:2" x14ac:dyDescent="0.25">
      <c r="A836" s="62">
        <v>12352310</v>
      </c>
      <c r="B836" s="63" t="s">
        <v>14606</v>
      </c>
    </row>
    <row r="837" spans="1:2" x14ac:dyDescent="0.25">
      <c r="A837" s="62">
        <v>12352311</v>
      </c>
      <c r="B837" s="63" t="s">
        <v>8979</v>
      </c>
    </row>
    <row r="838" spans="1:2" x14ac:dyDescent="0.25">
      <c r="A838" s="62">
        <v>12352312</v>
      </c>
      <c r="B838" s="63" t="s">
        <v>4790</v>
      </c>
    </row>
    <row r="839" spans="1:2" x14ac:dyDescent="0.25">
      <c r="A839" s="62">
        <v>12352401</v>
      </c>
      <c r="B839" s="63" t="s">
        <v>12643</v>
      </c>
    </row>
    <row r="840" spans="1:2" x14ac:dyDescent="0.25">
      <c r="A840" s="62">
        <v>12352402</v>
      </c>
      <c r="B840" s="63" t="s">
        <v>6678</v>
      </c>
    </row>
    <row r="841" spans="1:2" x14ac:dyDescent="0.25">
      <c r="A841" s="62">
        <v>12352501</v>
      </c>
      <c r="B841" s="63" t="s">
        <v>5000</v>
      </c>
    </row>
    <row r="842" spans="1:2" x14ac:dyDescent="0.25">
      <c r="A842" s="62">
        <v>12352502</v>
      </c>
      <c r="B842" s="63" t="s">
        <v>3273</v>
      </c>
    </row>
    <row r="843" spans="1:2" x14ac:dyDescent="0.25">
      <c r="A843" s="62">
        <v>12352503</v>
      </c>
      <c r="B843" s="63" t="s">
        <v>15392</v>
      </c>
    </row>
    <row r="844" spans="1:2" x14ac:dyDescent="0.25">
      <c r="A844" s="62">
        <v>13101501</v>
      </c>
      <c r="B844" s="63" t="s">
        <v>7003</v>
      </c>
    </row>
    <row r="845" spans="1:2" x14ac:dyDescent="0.25">
      <c r="A845" s="62">
        <v>13101502</v>
      </c>
      <c r="B845" s="63" t="s">
        <v>11116</v>
      </c>
    </row>
    <row r="846" spans="1:2" x14ac:dyDescent="0.25">
      <c r="A846" s="62">
        <v>13101503</v>
      </c>
      <c r="B846" s="63" t="s">
        <v>397</v>
      </c>
    </row>
    <row r="847" spans="1:2" x14ac:dyDescent="0.25">
      <c r="A847" s="62">
        <v>13101504</v>
      </c>
      <c r="B847" s="63" t="s">
        <v>15017</v>
      </c>
    </row>
    <row r="848" spans="1:2" x14ac:dyDescent="0.25">
      <c r="A848" s="62">
        <v>13101505</v>
      </c>
      <c r="B848" s="63" t="s">
        <v>1341</v>
      </c>
    </row>
    <row r="849" spans="1:2" x14ac:dyDescent="0.25">
      <c r="A849" s="62">
        <v>13101601</v>
      </c>
      <c r="B849" s="63" t="s">
        <v>2774</v>
      </c>
    </row>
    <row r="850" spans="1:2" x14ac:dyDescent="0.25">
      <c r="A850" s="62">
        <v>13101602</v>
      </c>
      <c r="B850" s="63" t="s">
        <v>10480</v>
      </c>
    </row>
    <row r="851" spans="1:2" x14ac:dyDescent="0.25">
      <c r="A851" s="62">
        <v>13101603</v>
      </c>
      <c r="B851" s="63" t="s">
        <v>5251</v>
      </c>
    </row>
    <row r="852" spans="1:2" x14ac:dyDescent="0.25">
      <c r="A852" s="62">
        <v>13101604</v>
      </c>
      <c r="B852" s="63" t="s">
        <v>18157</v>
      </c>
    </row>
    <row r="853" spans="1:2" x14ac:dyDescent="0.25">
      <c r="A853" s="62">
        <v>13101605</v>
      </c>
      <c r="B853" s="63" t="s">
        <v>5498</v>
      </c>
    </row>
    <row r="854" spans="1:2" x14ac:dyDescent="0.25">
      <c r="A854" s="62">
        <v>13101606</v>
      </c>
      <c r="B854" s="63" t="s">
        <v>6710</v>
      </c>
    </row>
    <row r="855" spans="1:2" x14ac:dyDescent="0.25">
      <c r="A855" s="62">
        <v>13101607</v>
      </c>
      <c r="B855" s="63" t="s">
        <v>9490</v>
      </c>
    </row>
    <row r="856" spans="1:2" x14ac:dyDescent="0.25">
      <c r="A856" s="62">
        <v>13101701</v>
      </c>
      <c r="B856" s="63" t="s">
        <v>7129</v>
      </c>
    </row>
    <row r="857" spans="1:2" x14ac:dyDescent="0.25">
      <c r="A857" s="62">
        <v>13101702</v>
      </c>
      <c r="B857" s="63" t="s">
        <v>18141</v>
      </c>
    </row>
    <row r="858" spans="1:2" x14ac:dyDescent="0.25">
      <c r="A858" s="62">
        <v>13101703</v>
      </c>
      <c r="B858" s="63" t="s">
        <v>13160</v>
      </c>
    </row>
    <row r="859" spans="1:2" x14ac:dyDescent="0.25">
      <c r="A859" s="62">
        <v>13101704</v>
      </c>
      <c r="B859" s="63" t="s">
        <v>14944</v>
      </c>
    </row>
    <row r="860" spans="1:2" x14ac:dyDescent="0.25">
      <c r="A860" s="62">
        <v>13101705</v>
      </c>
      <c r="B860" s="63" t="s">
        <v>12701</v>
      </c>
    </row>
    <row r="861" spans="1:2" x14ac:dyDescent="0.25">
      <c r="A861" s="62">
        <v>13101706</v>
      </c>
      <c r="B861" s="63" t="s">
        <v>9283</v>
      </c>
    </row>
    <row r="862" spans="1:2" x14ac:dyDescent="0.25">
      <c r="A862" s="62">
        <v>13101707</v>
      </c>
      <c r="B862" s="63" t="s">
        <v>7036</v>
      </c>
    </row>
    <row r="863" spans="1:2" x14ac:dyDescent="0.25">
      <c r="A863" s="62">
        <v>13101708</v>
      </c>
      <c r="B863" s="63" t="s">
        <v>10900</v>
      </c>
    </row>
    <row r="864" spans="1:2" x14ac:dyDescent="0.25">
      <c r="A864" s="62">
        <v>13101709</v>
      </c>
      <c r="B864" s="63" t="s">
        <v>3819</v>
      </c>
    </row>
    <row r="865" spans="1:2" x14ac:dyDescent="0.25">
      <c r="A865" s="62">
        <v>13101710</v>
      </c>
      <c r="B865" s="63" t="s">
        <v>13337</v>
      </c>
    </row>
    <row r="866" spans="1:2" x14ac:dyDescent="0.25">
      <c r="A866" s="62">
        <v>13101711</v>
      </c>
      <c r="B866" s="63" t="s">
        <v>3715</v>
      </c>
    </row>
    <row r="867" spans="1:2" x14ac:dyDescent="0.25">
      <c r="A867" s="62">
        <v>13101712</v>
      </c>
      <c r="B867" s="63" t="s">
        <v>3289</v>
      </c>
    </row>
    <row r="868" spans="1:2" x14ac:dyDescent="0.25">
      <c r="A868" s="62">
        <v>13101713</v>
      </c>
      <c r="B868" s="63" t="s">
        <v>1830</v>
      </c>
    </row>
    <row r="869" spans="1:2" x14ac:dyDescent="0.25">
      <c r="A869" s="62">
        <v>13101714</v>
      </c>
      <c r="B869" s="63" t="s">
        <v>12270</v>
      </c>
    </row>
    <row r="870" spans="1:2" x14ac:dyDescent="0.25">
      <c r="A870" s="62">
        <v>13101715</v>
      </c>
      <c r="B870" s="63" t="s">
        <v>9121</v>
      </c>
    </row>
    <row r="871" spans="1:2" x14ac:dyDescent="0.25">
      <c r="A871" s="62">
        <v>13101716</v>
      </c>
      <c r="B871" s="63" t="s">
        <v>18519</v>
      </c>
    </row>
    <row r="872" spans="1:2" x14ac:dyDescent="0.25">
      <c r="A872" s="62">
        <v>13101717</v>
      </c>
      <c r="B872" s="63" t="s">
        <v>4724</v>
      </c>
    </row>
    <row r="873" spans="1:2" x14ac:dyDescent="0.25">
      <c r="A873" s="62">
        <v>13101718</v>
      </c>
      <c r="B873" s="63" t="s">
        <v>10151</v>
      </c>
    </row>
    <row r="874" spans="1:2" x14ac:dyDescent="0.25">
      <c r="A874" s="62">
        <v>13101719</v>
      </c>
      <c r="B874" s="63" t="s">
        <v>4135</v>
      </c>
    </row>
    <row r="875" spans="1:2" x14ac:dyDescent="0.25">
      <c r="A875" s="62">
        <v>13101720</v>
      </c>
      <c r="B875" s="63" t="s">
        <v>13548</v>
      </c>
    </row>
    <row r="876" spans="1:2" x14ac:dyDescent="0.25">
      <c r="A876" s="62">
        <v>13101721</v>
      </c>
      <c r="B876" s="63" t="s">
        <v>13419</v>
      </c>
    </row>
    <row r="877" spans="1:2" x14ac:dyDescent="0.25">
      <c r="A877" s="62">
        <v>13101722</v>
      </c>
      <c r="B877" s="63" t="s">
        <v>15615</v>
      </c>
    </row>
    <row r="878" spans="1:2" x14ac:dyDescent="0.25">
      <c r="A878" s="62">
        <v>13101723</v>
      </c>
      <c r="B878" s="63" t="s">
        <v>1573</v>
      </c>
    </row>
    <row r="879" spans="1:2" x14ac:dyDescent="0.25">
      <c r="A879" s="62">
        <v>13101724</v>
      </c>
      <c r="B879" s="63" t="s">
        <v>14649</v>
      </c>
    </row>
    <row r="880" spans="1:2" x14ac:dyDescent="0.25">
      <c r="A880" s="62">
        <v>13101902</v>
      </c>
      <c r="B880" s="63" t="s">
        <v>10993</v>
      </c>
    </row>
    <row r="881" spans="1:2" x14ac:dyDescent="0.25">
      <c r="A881" s="62">
        <v>13101903</v>
      </c>
      <c r="B881" s="63" t="s">
        <v>18529</v>
      </c>
    </row>
    <row r="882" spans="1:2" x14ac:dyDescent="0.25">
      <c r="A882" s="62">
        <v>13101904</v>
      </c>
      <c r="B882" s="63" t="s">
        <v>17567</v>
      </c>
    </row>
    <row r="883" spans="1:2" x14ac:dyDescent="0.25">
      <c r="A883" s="62">
        <v>13101905</v>
      </c>
      <c r="B883" s="63" t="s">
        <v>7778</v>
      </c>
    </row>
    <row r="884" spans="1:2" x14ac:dyDescent="0.25">
      <c r="A884" s="62">
        <v>13101906</v>
      </c>
      <c r="B884" s="63" t="s">
        <v>8004</v>
      </c>
    </row>
    <row r="885" spans="1:2" x14ac:dyDescent="0.25">
      <c r="A885" s="62">
        <v>13102001</v>
      </c>
      <c r="B885" s="63" t="s">
        <v>131</v>
      </c>
    </row>
    <row r="886" spans="1:2" x14ac:dyDescent="0.25">
      <c r="A886" s="62">
        <v>13102002</v>
      </c>
      <c r="B886" s="63" t="s">
        <v>3750</v>
      </c>
    </row>
    <row r="887" spans="1:2" x14ac:dyDescent="0.25">
      <c r="A887" s="62">
        <v>13102003</v>
      </c>
      <c r="B887" s="63" t="s">
        <v>11657</v>
      </c>
    </row>
    <row r="888" spans="1:2" x14ac:dyDescent="0.25">
      <c r="A888" s="62">
        <v>13102005</v>
      </c>
      <c r="B888" s="63" t="s">
        <v>10407</v>
      </c>
    </row>
    <row r="889" spans="1:2" x14ac:dyDescent="0.25">
      <c r="A889" s="62">
        <v>13102006</v>
      </c>
      <c r="B889" s="63" t="s">
        <v>16471</v>
      </c>
    </row>
    <row r="890" spans="1:2" x14ac:dyDescent="0.25">
      <c r="A890" s="62">
        <v>13102008</v>
      </c>
      <c r="B890" s="63" t="s">
        <v>18306</v>
      </c>
    </row>
    <row r="891" spans="1:2" x14ac:dyDescent="0.25">
      <c r="A891" s="62">
        <v>13102009</v>
      </c>
      <c r="B891" s="63" t="s">
        <v>844</v>
      </c>
    </row>
    <row r="892" spans="1:2" x14ac:dyDescent="0.25">
      <c r="A892" s="62">
        <v>13102010</v>
      </c>
      <c r="B892" s="63" t="s">
        <v>11749</v>
      </c>
    </row>
    <row r="893" spans="1:2" x14ac:dyDescent="0.25">
      <c r="A893" s="62">
        <v>13102011</v>
      </c>
      <c r="B893" s="63" t="s">
        <v>17016</v>
      </c>
    </row>
    <row r="894" spans="1:2" x14ac:dyDescent="0.25">
      <c r="A894" s="62">
        <v>13102012</v>
      </c>
      <c r="B894" s="63" t="s">
        <v>15149</v>
      </c>
    </row>
    <row r="895" spans="1:2" x14ac:dyDescent="0.25">
      <c r="A895" s="62">
        <v>13102013</v>
      </c>
      <c r="B895" s="63" t="s">
        <v>5721</v>
      </c>
    </row>
    <row r="896" spans="1:2" x14ac:dyDescent="0.25">
      <c r="A896" s="62">
        <v>13102014</v>
      </c>
      <c r="B896" s="63" t="s">
        <v>1974</v>
      </c>
    </row>
    <row r="897" spans="1:2" x14ac:dyDescent="0.25">
      <c r="A897" s="62">
        <v>13102015</v>
      </c>
      <c r="B897" s="63" t="s">
        <v>18044</v>
      </c>
    </row>
    <row r="898" spans="1:2" x14ac:dyDescent="0.25">
      <c r="A898" s="62">
        <v>13102016</v>
      </c>
      <c r="B898" s="63" t="s">
        <v>6429</v>
      </c>
    </row>
    <row r="899" spans="1:2" x14ac:dyDescent="0.25">
      <c r="A899" s="62">
        <v>13102017</v>
      </c>
      <c r="B899" s="63" t="s">
        <v>7811</v>
      </c>
    </row>
    <row r="900" spans="1:2" x14ac:dyDescent="0.25">
      <c r="A900" s="62">
        <v>13102018</v>
      </c>
      <c r="B900" s="63" t="s">
        <v>17103</v>
      </c>
    </row>
    <row r="901" spans="1:2" x14ac:dyDescent="0.25">
      <c r="A901" s="62">
        <v>13102019</v>
      </c>
      <c r="B901" s="63" t="s">
        <v>10074</v>
      </c>
    </row>
    <row r="902" spans="1:2" x14ac:dyDescent="0.25">
      <c r="A902" s="62">
        <v>13102020</v>
      </c>
      <c r="B902" s="63" t="s">
        <v>2460</v>
      </c>
    </row>
    <row r="903" spans="1:2" x14ac:dyDescent="0.25">
      <c r="A903" s="62">
        <v>13102021</v>
      </c>
      <c r="B903" s="63" t="s">
        <v>8375</v>
      </c>
    </row>
    <row r="904" spans="1:2" x14ac:dyDescent="0.25">
      <c r="A904" s="62">
        <v>13102022</v>
      </c>
      <c r="B904" s="63" t="s">
        <v>1147</v>
      </c>
    </row>
    <row r="905" spans="1:2" x14ac:dyDescent="0.25">
      <c r="A905" s="62">
        <v>13102023</v>
      </c>
      <c r="B905" s="63" t="s">
        <v>11794</v>
      </c>
    </row>
    <row r="906" spans="1:2" x14ac:dyDescent="0.25">
      <c r="A906" s="62">
        <v>13102024</v>
      </c>
      <c r="B906" s="63" t="s">
        <v>142</v>
      </c>
    </row>
    <row r="907" spans="1:2" x14ac:dyDescent="0.25">
      <c r="A907" s="62">
        <v>13102025</v>
      </c>
      <c r="B907" s="63" t="s">
        <v>6027</v>
      </c>
    </row>
    <row r="908" spans="1:2" x14ac:dyDescent="0.25">
      <c r="A908" s="62">
        <v>13102026</v>
      </c>
      <c r="B908" s="63" t="s">
        <v>536</v>
      </c>
    </row>
    <row r="909" spans="1:2" x14ac:dyDescent="0.25">
      <c r="A909" s="62">
        <v>13102027</v>
      </c>
      <c r="B909" s="63" t="s">
        <v>15165</v>
      </c>
    </row>
    <row r="910" spans="1:2" x14ac:dyDescent="0.25">
      <c r="A910" s="62">
        <v>13102028</v>
      </c>
      <c r="B910" s="63" t="s">
        <v>15798</v>
      </c>
    </row>
    <row r="911" spans="1:2" x14ac:dyDescent="0.25">
      <c r="A911" s="62">
        <v>13102029</v>
      </c>
      <c r="B911" s="63" t="s">
        <v>1268</v>
      </c>
    </row>
    <row r="912" spans="1:2" x14ac:dyDescent="0.25">
      <c r="A912" s="62">
        <v>13102030</v>
      </c>
      <c r="B912" s="63" t="s">
        <v>17309</v>
      </c>
    </row>
    <row r="913" spans="1:2" x14ac:dyDescent="0.25">
      <c r="A913" s="62">
        <v>13102031</v>
      </c>
      <c r="B913" s="63" t="s">
        <v>635</v>
      </c>
    </row>
    <row r="914" spans="1:2" x14ac:dyDescent="0.25">
      <c r="A914" s="62">
        <v>13111001</v>
      </c>
      <c r="B914" s="63" t="s">
        <v>8030</v>
      </c>
    </row>
    <row r="915" spans="1:2" x14ac:dyDescent="0.25">
      <c r="A915" s="62">
        <v>13111002</v>
      </c>
      <c r="B915" s="63" t="s">
        <v>4529</v>
      </c>
    </row>
    <row r="916" spans="1:2" x14ac:dyDescent="0.25">
      <c r="A916" s="62">
        <v>13111003</v>
      </c>
      <c r="B916" s="63" t="s">
        <v>15586</v>
      </c>
    </row>
    <row r="917" spans="1:2" x14ac:dyDescent="0.25">
      <c r="A917" s="62">
        <v>13111004</v>
      </c>
      <c r="B917" s="63" t="s">
        <v>7630</v>
      </c>
    </row>
    <row r="918" spans="1:2" x14ac:dyDescent="0.25">
      <c r="A918" s="62">
        <v>13111005</v>
      </c>
      <c r="B918" s="63" t="s">
        <v>12648</v>
      </c>
    </row>
    <row r="919" spans="1:2" x14ac:dyDescent="0.25">
      <c r="A919" s="62">
        <v>13111006</v>
      </c>
      <c r="B919" s="63" t="s">
        <v>6957</v>
      </c>
    </row>
    <row r="920" spans="1:2" x14ac:dyDescent="0.25">
      <c r="A920" s="62">
        <v>13111007</v>
      </c>
      <c r="B920" s="63" t="s">
        <v>8340</v>
      </c>
    </row>
    <row r="921" spans="1:2" x14ac:dyDescent="0.25">
      <c r="A921" s="62">
        <v>13111008</v>
      </c>
      <c r="B921" s="63" t="s">
        <v>12393</v>
      </c>
    </row>
    <row r="922" spans="1:2" x14ac:dyDescent="0.25">
      <c r="A922" s="62">
        <v>13111009</v>
      </c>
      <c r="B922" s="63" t="s">
        <v>10320</v>
      </c>
    </row>
    <row r="923" spans="1:2" x14ac:dyDescent="0.25">
      <c r="A923" s="62">
        <v>13111010</v>
      </c>
      <c r="B923" s="63" t="s">
        <v>15416</v>
      </c>
    </row>
    <row r="924" spans="1:2" x14ac:dyDescent="0.25">
      <c r="A924" s="62">
        <v>13111011</v>
      </c>
      <c r="B924" s="63" t="s">
        <v>9104</v>
      </c>
    </row>
    <row r="925" spans="1:2" x14ac:dyDescent="0.25">
      <c r="A925" s="62">
        <v>13111012</v>
      </c>
      <c r="B925" s="63" t="s">
        <v>10711</v>
      </c>
    </row>
    <row r="926" spans="1:2" x14ac:dyDescent="0.25">
      <c r="A926" s="62">
        <v>13111013</v>
      </c>
      <c r="B926" s="63" t="s">
        <v>13592</v>
      </c>
    </row>
    <row r="927" spans="1:2" x14ac:dyDescent="0.25">
      <c r="A927" s="62">
        <v>13111014</v>
      </c>
      <c r="B927" s="63" t="s">
        <v>2767</v>
      </c>
    </row>
    <row r="928" spans="1:2" x14ac:dyDescent="0.25">
      <c r="A928" s="62">
        <v>13111015</v>
      </c>
      <c r="B928" s="63" t="s">
        <v>1405</v>
      </c>
    </row>
    <row r="929" spans="1:2" x14ac:dyDescent="0.25">
      <c r="A929" s="62">
        <v>13111016</v>
      </c>
      <c r="B929" s="63" t="s">
        <v>15156</v>
      </c>
    </row>
    <row r="930" spans="1:2" x14ac:dyDescent="0.25">
      <c r="A930" s="62">
        <v>13111017</v>
      </c>
      <c r="B930" s="63" t="s">
        <v>11112</v>
      </c>
    </row>
    <row r="931" spans="1:2" x14ac:dyDescent="0.25">
      <c r="A931" s="62">
        <v>13111018</v>
      </c>
      <c r="B931" s="63" t="s">
        <v>13778</v>
      </c>
    </row>
    <row r="932" spans="1:2" x14ac:dyDescent="0.25">
      <c r="A932" s="62">
        <v>13111019</v>
      </c>
      <c r="B932" s="63" t="s">
        <v>1379</v>
      </c>
    </row>
    <row r="933" spans="1:2" x14ac:dyDescent="0.25">
      <c r="A933" s="62">
        <v>13111020</v>
      </c>
      <c r="B933" s="63" t="s">
        <v>4288</v>
      </c>
    </row>
    <row r="934" spans="1:2" x14ac:dyDescent="0.25">
      <c r="A934" s="62">
        <v>13111021</v>
      </c>
      <c r="B934" s="63" t="s">
        <v>12512</v>
      </c>
    </row>
    <row r="935" spans="1:2" x14ac:dyDescent="0.25">
      <c r="A935" s="62">
        <v>13111022</v>
      </c>
      <c r="B935" s="63" t="s">
        <v>12653</v>
      </c>
    </row>
    <row r="936" spans="1:2" x14ac:dyDescent="0.25">
      <c r="A936" s="62">
        <v>13111023</v>
      </c>
      <c r="B936" s="63" t="s">
        <v>17236</v>
      </c>
    </row>
    <row r="937" spans="1:2" x14ac:dyDescent="0.25">
      <c r="A937" s="62">
        <v>13111024</v>
      </c>
      <c r="B937" s="63" t="s">
        <v>15069</v>
      </c>
    </row>
    <row r="938" spans="1:2" x14ac:dyDescent="0.25">
      <c r="A938" s="62">
        <v>13111025</v>
      </c>
      <c r="B938" s="63" t="s">
        <v>2814</v>
      </c>
    </row>
    <row r="939" spans="1:2" x14ac:dyDescent="0.25">
      <c r="A939" s="62">
        <v>13111026</v>
      </c>
      <c r="B939" s="63" t="s">
        <v>12948</v>
      </c>
    </row>
    <row r="940" spans="1:2" x14ac:dyDescent="0.25">
      <c r="A940" s="62">
        <v>13111027</v>
      </c>
      <c r="B940" s="63" t="s">
        <v>9212</v>
      </c>
    </row>
    <row r="941" spans="1:2" x14ac:dyDescent="0.25">
      <c r="A941" s="62">
        <v>13111028</v>
      </c>
      <c r="B941" s="63" t="s">
        <v>4017</v>
      </c>
    </row>
    <row r="942" spans="1:2" x14ac:dyDescent="0.25">
      <c r="A942" s="62">
        <v>13111029</v>
      </c>
      <c r="B942" s="63" t="s">
        <v>14478</v>
      </c>
    </row>
    <row r="943" spans="1:2" x14ac:dyDescent="0.25">
      <c r="A943" s="62">
        <v>13111030</v>
      </c>
      <c r="B943" s="63" t="s">
        <v>8002</v>
      </c>
    </row>
    <row r="944" spans="1:2" x14ac:dyDescent="0.25">
      <c r="A944" s="62">
        <v>13111031</v>
      </c>
      <c r="B944" s="63" t="s">
        <v>11634</v>
      </c>
    </row>
    <row r="945" spans="1:2" x14ac:dyDescent="0.25">
      <c r="A945" s="62">
        <v>13111032</v>
      </c>
      <c r="B945" s="63" t="s">
        <v>18333</v>
      </c>
    </row>
    <row r="946" spans="1:2" x14ac:dyDescent="0.25">
      <c r="A946" s="62">
        <v>13111033</v>
      </c>
      <c r="B946" s="63" t="s">
        <v>15411</v>
      </c>
    </row>
    <row r="947" spans="1:2" x14ac:dyDescent="0.25">
      <c r="A947" s="62">
        <v>13111034</v>
      </c>
      <c r="B947" s="63" t="s">
        <v>12131</v>
      </c>
    </row>
    <row r="948" spans="1:2" x14ac:dyDescent="0.25">
      <c r="A948" s="62">
        <v>13111035</v>
      </c>
      <c r="B948" s="63" t="s">
        <v>1046</v>
      </c>
    </row>
    <row r="949" spans="1:2" x14ac:dyDescent="0.25">
      <c r="A949" s="62">
        <v>13111036</v>
      </c>
      <c r="B949" s="63" t="s">
        <v>8652</v>
      </c>
    </row>
    <row r="950" spans="1:2" x14ac:dyDescent="0.25">
      <c r="A950" s="62">
        <v>13111037</v>
      </c>
      <c r="B950" s="63" t="s">
        <v>6498</v>
      </c>
    </row>
    <row r="951" spans="1:2" x14ac:dyDescent="0.25">
      <c r="A951" s="62">
        <v>13111038</v>
      </c>
      <c r="B951" s="63" t="s">
        <v>12193</v>
      </c>
    </row>
    <row r="952" spans="1:2" x14ac:dyDescent="0.25">
      <c r="A952" s="62">
        <v>13111039</v>
      </c>
      <c r="B952" s="63" t="s">
        <v>16733</v>
      </c>
    </row>
    <row r="953" spans="1:2" x14ac:dyDescent="0.25">
      <c r="A953" s="62">
        <v>13111040</v>
      </c>
      <c r="B953" s="63" t="s">
        <v>8592</v>
      </c>
    </row>
    <row r="954" spans="1:2" x14ac:dyDescent="0.25">
      <c r="A954" s="62">
        <v>13111041</v>
      </c>
      <c r="B954" s="63" t="s">
        <v>8952</v>
      </c>
    </row>
    <row r="955" spans="1:2" x14ac:dyDescent="0.25">
      <c r="A955" s="62">
        <v>13111042</v>
      </c>
      <c r="B955" s="63" t="s">
        <v>9430</v>
      </c>
    </row>
    <row r="956" spans="1:2" x14ac:dyDescent="0.25">
      <c r="A956" s="62">
        <v>13111043</v>
      </c>
      <c r="B956" s="63" t="s">
        <v>16960</v>
      </c>
    </row>
    <row r="957" spans="1:2" x14ac:dyDescent="0.25">
      <c r="A957" s="62">
        <v>13111044</v>
      </c>
      <c r="B957" s="63" t="s">
        <v>1289</v>
      </c>
    </row>
    <row r="958" spans="1:2" x14ac:dyDescent="0.25">
      <c r="A958" s="62">
        <v>13111045</v>
      </c>
      <c r="B958" s="63" t="s">
        <v>12901</v>
      </c>
    </row>
    <row r="959" spans="1:2" x14ac:dyDescent="0.25">
      <c r="A959" s="62">
        <v>13111046</v>
      </c>
      <c r="B959" s="63" t="s">
        <v>11968</v>
      </c>
    </row>
    <row r="960" spans="1:2" x14ac:dyDescent="0.25">
      <c r="A960" s="62">
        <v>13111047</v>
      </c>
      <c r="B960" s="63" t="s">
        <v>2785</v>
      </c>
    </row>
    <row r="961" spans="1:2" x14ac:dyDescent="0.25">
      <c r="A961" s="62">
        <v>13111048</v>
      </c>
      <c r="B961" s="63" t="s">
        <v>203</v>
      </c>
    </row>
    <row r="962" spans="1:2" x14ac:dyDescent="0.25">
      <c r="A962" s="62">
        <v>13111049</v>
      </c>
      <c r="B962" s="63" t="s">
        <v>16976</v>
      </c>
    </row>
    <row r="963" spans="1:2" x14ac:dyDescent="0.25">
      <c r="A963" s="62">
        <v>13111050</v>
      </c>
      <c r="B963" s="63" t="s">
        <v>3616</v>
      </c>
    </row>
    <row r="964" spans="1:2" x14ac:dyDescent="0.25">
      <c r="A964" s="62">
        <v>13111051</v>
      </c>
      <c r="B964" s="63" t="s">
        <v>8674</v>
      </c>
    </row>
    <row r="965" spans="1:2" x14ac:dyDescent="0.25">
      <c r="A965" s="62">
        <v>13111052</v>
      </c>
      <c r="B965" s="63" t="s">
        <v>941</v>
      </c>
    </row>
    <row r="966" spans="1:2" x14ac:dyDescent="0.25">
      <c r="A966" s="62">
        <v>13111053</v>
      </c>
      <c r="B966" s="63" t="s">
        <v>12232</v>
      </c>
    </row>
    <row r="967" spans="1:2" x14ac:dyDescent="0.25">
      <c r="A967" s="62">
        <v>13111054</v>
      </c>
      <c r="B967" s="63" t="s">
        <v>11602</v>
      </c>
    </row>
    <row r="968" spans="1:2" x14ac:dyDescent="0.25">
      <c r="A968" s="62">
        <v>13111055</v>
      </c>
      <c r="B968" s="63" t="s">
        <v>16069</v>
      </c>
    </row>
    <row r="969" spans="1:2" x14ac:dyDescent="0.25">
      <c r="A969" s="62">
        <v>13111056</v>
      </c>
      <c r="B969" s="63" t="s">
        <v>12844</v>
      </c>
    </row>
    <row r="970" spans="1:2" x14ac:dyDescent="0.25">
      <c r="A970" s="62">
        <v>13111057</v>
      </c>
      <c r="B970" s="63" t="s">
        <v>12800</v>
      </c>
    </row>
    <row r="971" spans="1:2" x14ac:dyDescent="0.25">
      <c r="A971" s="62">
        <v>13111058</v>
      </c>
      <c r="B971" s="63" t="s">
        <v>10073</v>
      </c>
    </row>
    <row r="972" spans="1:2" x14ac:dyDescent="0.25">
      <c r="A972" s="62">
        <v>13111059</v>
      </c>
      <c r="B972" s="63" t="s">
        <v>1916</v>
      </c>
    </row>
    <row r="973" spans="1:2" x14ac:dyDescent="0.25">
      <c r="A973" s="62">
        <v>13111060</v>
      </c>
      <c r="B973" s="63" t="s">
        <v>462</v>
      </c>
    </row>
    <row r="974" spans="1:2" x14ac:dyDescent="0.25">
      <c r="A974" s="62">
        <v>13111061</v>
      </c>
      <c r="B974" s="63" t="s">
        <v>4730</v>
      </c>
    </row>
    <row r="975" spans="1:2" x14ac:dyDescent="0.25">
      <c r="A975" s="62">
        <v>13111062</v>
      </c>
      <c r="B975" s="63" t="s">
        <v>18446</v>
      </c>
    </row>
    <row r="976" spans="1:2" x14ac:dyDescent="0.25">
      <c r="A976" s="62">
        <v>13111063</v>
      </c>
      <c r="B976" s="63" t="s">
        <v>11685</v>
      </c>
    </row>
    <row r="977" spans="1:2" x14ac:dyDescent="0.25">
      <c r="A977" s="62">
        <v>13111064</v>
      </c>
      <c r="B977" s="63" t="s">
        <v>5424</v>
      </c>
    </row>
    <row r="978" spans="1:2" x14ac:dyDescent="0.25">
      <c r="A978" s="62">
        <v>13111065</v>
      </c>
      <c r="B978" s="63" t="s">
        <v>9473</v>
      </c>
    </row>
    <row r="979" spans="1:2" x14ac:dyDescent="0.25">
      <c r="A979" s="62">
        <v>13111066</v>
      </c>
      <c r="B979" s="63" t="s">
        <v>2299</v>
      </c>
    </row>
    <row r="980" spans="1:2" x14ac:dyDescent="0.25">
      <c r="A980" s="62">
        <v>13111101</v>
      </c>
      <c r="B980" s="63" t="s">
        <v>9118</v>
      </c>
    </row>
    <row r="981" spans="1:2" x14ac:dyDescent="0.25">
      <c r="A981" s="62">
        <v>13111102</v>
      </c>
      <c r="B981" s="63" t="s">
        <v>5365</v>
      </c>
    </row>
    <row r="982" spans="1:2" x14ac:dyDescent="0.25">
      <c r="A982" s="62">
        <v>13111103</v>
      </c>
      <c r="B982" s="63" t="s">
        <v>5881</v>
      </c>
    </row>
    <row r="983" spans="1:2" x14ac:dyDescent="0.25">
      <c r="A983" s="62">
        <v>13111201</v>
      </c>
      <c r="B983" s="63" t="s">
        <v>1188</v>
      </c>
    </row>
    <row r="984" spans="1:2" x14ac:dyDescent="0.25">
      <c r="A984" s="62">
        <v>13111202</v>
      </c>
      <c r="B984" s="63" t="s">
        <v>10372</v>
      </c>
    </row>
    <row r="985" spans="1:2" x14ac:dyDescent="0.25">
      <c r="A985" s="62">
        <v>13111203</v>
      </c>
      <c r="B985" s="63" t="s">
        <v>18718</v>
      </c>
    </row>
    <row r="986" spans="1:2" x14ac:dyDescent="0.25">
      <c r="A986" s="62">
        <v>13111204</v>
      </c>
      <c r="B986" s="63" t="s">
        <v>17431</v>
      </c>
    </row>
    <row r="987" spans="1:2" x14ac:dyDescent="0.25">
      <c r="A987" s="62">
        <v>13111205</v>
      </c>
      <c r="B987" s="63" t="s">
        <v>16924</v>
      </c>
    </row>
    <row r="988" spans="1:2" x14ac:dyDescent="0.25">
      <c r="A988" s="62">
        <v>13111206</v>
      </c>
      <c r="B988" s="63" t="s">
        <v>4667</v>
      </c>
    </row>
    <row r="989" spans="1:2" x14ac:dyDescent="0.25">
      <c r="A989" s="62">
        <v>13111207</v>
      </c>
      <c r="B989" s="63" t="s">
        <v>8801</v>
      </c>
    </row>
    <row r="990" spans="1:2" x14ac:dyDescent="0.25">
      <c r="A990" s="62">
        <v>13111208</v>
      </c>
      <c r="B990" s="63" t="s">
        <v>17059</v>
      </c>
    </row>
    <row r="991" spans="1:2" x14ac:dyDescent="0.25">
      <c r="A991" s="62">
        <v>13111209</v>
      </c>
      <c r="B991" s="63" t="s">
        <v>701</v>
      </c>
    </row>
    <row r="992" spans="1:2" x14ac:dyDescent="0.25">
      <c r="A992" s="62">
        <v>13111210</v>
      </c>
      <c r="B992" s="63" t="s">
        <v>5405</v>
      </c>
    </row>
    <row r="993" spans="1:2" x14ac:dyDescent="0.25">
      <c r="A993" s="62">
        <v>13111211</v>
      </c>
      <c r="B993" s="63" t="s">
        <v>15496</v>
      </c>
    </row>
    <row r="994" spans="1:2" x14ac:dyDescent="0.25">
      <c r="A994" s="62">
        <v>13111212</v>
      </c>
      <c r="B994" s="63" t="s">
        <v>10270</v>
      </c>
    </row>
    <row r="995" spans="1:2" x14ac:dyDescent="0.25">
      <c r="A995" s="62">
        <v>13111213</v>
      </c>
      <c r="B995" s="63" t="s">
        <v>15257</v>
      </c>
    </row>
    <row r="996" spans="1:2" x14ac:dyDescent="0.25">
      <c r="A996" s="62">
        <v>13111214</v>
      </c>
      <c r="B996" s="63" t="s">
        <v>11142</v>
      </c>
    </row>
    <row r="997" spans="1:2" x14ac:dyDescent="0.25">
      <c r="A997" s="62">
        <v>13111215</v>
      </c>
      <c r="B997" s="63" t="s">
        <v>6048</v>
      </c>
    </row>
    <row r="998" spans="1:2" x14ac:dyDescent="0.25">
      <c r="A998" s="62">
        <v>13111216</v>
      </c>
      <c r="B998" s="63" t="s">
        <v>15810</v>
      </c>
    </row>
    <row r="999" spans="1:2" x14ac:dyDescent="0.25">
      <c r="A999" s="62">
        <v>13111217</v>
      </c>
      <c r="B999" s="63" t="s">
        <v>29</v>
      </c>
    </row>
    <row r="1000" spans="1:2" x14ac:dyDescent="0.25">
      <c r="A1000" s="62">
        <v>13111218</v>
      </c>
      <c r="B1000" s="63" t="s">
        <v>8058</v>
      </c>
    </row>
    <row r="1001" spans="1:2" x14ac:dyDescent="0.25">
      <c r="A1001" s="62">
        <v>13111219</v>
      </c>
      <c r="B1001" s="63" t="s">
        <v>4488</v>
      </c>
    </row>
    <row r="1002" spans="1:2" x14ac:dyDescent="0.25">
      <c r="A1002" s="62">
        <v>13111220</v>
      </c>
      <c r="B1002" s="63" t="s">
        <v>9391</v>
      </c>
    </row>
    <row r="1003" spans="1:2" x14ac:dyDescent="0.25">
      <c r="A1003" s="62">
        <v>13111301</v>
      </c>
      <c r="B1003" s="63" t="s">
        <v>7116</v>
      </c>
    </row>
    <row r="1004" spans="1:2" x14ac:dyDescent="0.25">
      <c r="A1004" s="62">
        <v>13111302</v>
      </c>
      <c r="B1004" s="63" t="s">
        <v>9115</v>
      </c>
    </row>
    <row r="1005" spans="1:2" x14ac:dyDescent="0.25">
      <c r="A1005" s="62">
        <v>13111303</v>
      </c>
      <c r="B1005" s="63" t="s">
        <v>10116</v>
      </c>
    </row>
    <row r="1006" spans="1:2" x14ac:dyDescent="0.25">
      <c r="A1006" s="62">
        <v>13111304</v>
      </c>
      <c r="B1006" s="63" t="s">
        <v>7911</v>
      </c>
    </row>
    <row r="1007" spans="1:2" x14ac:dyDescent="0.25">
      <c r="A1007" s="62">
        <v>13111305</v>
      </c>
      <c r="B1007" s="63" t="s">
        <v>14410</v>
      </c>
    </row>
    <row r="1008" spans="1:2" x14ac:dyDescent="0.25">
      <c r="A1008" s="62">
        <v>13111306</v>
      </c>
      <c r="B1008" s="63" t="s">
        <v>18179</v>
      </c>
    </row>
    <row r="1009" spans="1:2" x14ac:dyDescent="0.25">
      <c r="A1009" s="62">
        <v>13111307</v>
      </c>
      <c r="B1009" s="63" t="s">
        <v>16239</v>
      </c>
    </row>
    <row r="1010" spans="1:2" x14ac:dyDescent="0.25">
      <c r="A1010" s="62">
        <v>13111308</v>
      </c>
      <c r="B1010" s="63" t="s">
        <v>13867</v>
      </c>
    </row>
    <row r="1011" spans="1:2" x14ac:dyDescent="0.25">
      <c r="A1011" s="62">
        <v>14101501</v>
      </c>
      <c r="B1011" s="63" t="s">
        <v>2989</v>
      </c>
    </row>
    <row r="1012" spans="1:2" x14ac:dyDescent="0.25">
      <c r="A1012" s="62">
        <v>14111501</v>
      </c>
      <c r="B1012" s="63" t="s">
        <v>18527</v>
      </c>
    </row>
    <row r="1013" spans="1:2" x14ac:dyDescent="0.25">
      <c r="A1013" s="62">
        <v>14111502</v>
      </c>
      <c r="B1013" s="63" t="s">
        <v>14290</v>
      </c>
    </row>
    <row r="1014" spans="1:2" x14ac:dyDescent="0.25">
      <c r="A1014" s="62">
        <v>14111503</v>
      </c>
      <c r="B1014" s="63" t="s">
        <v>14859</v>
      </c>
    </row>
    <row r="1015" spans="1:2" x14ac:dyDescent="0.25">
      <c r="A1015" s="62">
        <v>14111504</v>
      </c>
      <c r="B1015" s="63" t="s">
        <v>3550</v>
      </c>
    </row>
    <row r="1016" spans="1:2" x14ac:dyDescent="0.25">
      <c r="A1016" s="62">
        <v>14111505</v>
      </c>
      <c r="B1016" s="63" t="s">
        <v>18186</v>
      </c>
    </row>
    <row r="1017" spans="1:2" x14ac:dyDescent="0.25">
      <c r="A1017" s="62">
        <v>14111506</v>
      </c>
      <c r="B1017" s="63" t="s">
        <v>13273</v>
      </c>
    </row>
    <row r="1018" spans="1:2" x14ac:dyDescent="0.25">
      <c r="A1018" s="62">
        <v>14111507</v>
      </c>
      <c r="B1018" s="63" t="s">
        <v>13718</v>
      </c>
    </row>
    <row r="1019" spans="1:2" x14ac:dyDescent="0.25">
      <c r="A1019" s="62">
        <v>14111508</v>
      </c>
      <c r="B1019" s="63" t="s">
        <v>18166</v>
      </c>
    </row>
    <row r="1020" spans="1:2" x14ac:dyDescent="0.25">
      <c r="A1020" s="62">
        <v>14111509</v>
      </c>
      <c r="B1020" s="63" t="s">
        <v>3893</v>
      </c>
    </row>
    <row r="1021" spans="1:2" x14ac:dyDescent="0.25">
      <c r="A1021" s="62">
        <v>14111510</v>
      </c>
      <c r="B1021" s="63" t="s">
        <v>11293</v>
      </c>
    </row>
    <row r="1022" spans="1:2" x14ac:dyDescent="0.25">
      <c r="A1022" s="62">
        <v>14111511</v>
      </c>
      <c r="B1022" s="63" t="s">
        <v>9436</v>
      </c>
    </row>
    <row r="1023" spans="1:2" x14ac:dyDescent="0.25">
      <c r="A1023" s="62">
        <v>14111512</v>
      </c>
      <c r="B1023" s="63" t="s">
        <v>13198</v>
      </c>
    </row>
    <row r="1024" spans="1:2" x14ac:dyDescent="0.25">
      <c r="A1024" s="62">
        <v>14111513</v>
      </c>
      <c r="B1024" s="63" t="s">
        <v>14719</v>
      </c>
    </row>
    <row r="1025" spans="1:2" x14ac:dyDescent="0.25">
      <c r="A1025" s="62">
        <v>14111514</v>
      </c>
      <c r="B1025" s="63" t="s">
        <v>11353</v>
      </c>
    </row>
    <row r="1026" spans="1:2" x14ac:dyDescent="0.25">
      <c r="A1026" s="62">
        <v>14111515</v>
      </c>
      <c r="B1026" s="63" t="s">
        <v>13911</v>
      </c>
    </row>
    <row r="1027" spans="1:2" x14ac:dyDescent="0.25">
      <c r="A1027" s="62">
        <v>14111516</v>
      </c>
      <c r="B1027" s="63" t="s">
        <v>6178</v>
      </c>
    </row>
    <row r="1028" spans="1:2" x14ac:dyDescent="0.25">
      <c r="A1028" s="62">
        <v>14111518</v>
      </c>
      <c r="B1028" s="63" t="s">
        <v>9218</v>
      </c>
    </row>
    <row r="1029" spans="1:2" x14ac:dyDescent="0.25">
      <c r="A1029" s="62">
        <v>14111519</v>
      </c>
      <c r="B1029" s="63" t="s">
        <v>18470</v>
      </c>
    </row>
    <row r="1030" spans="1:2" x14ac:dyDescent="0.25">
      <c r="A1030" s="62">
        <v>14111520</v>
      </c>
      <c r="B1030" s="63" t="s">
        <v>15267</v>
      </c>
    </row>
    <row r="1031" spans="1:2" x14ac:dyDescent="0.25">
      <c r="A1031" s="62">
        <v>14111523</v>
      </c>
      <c r="B1031" s="63" t="s">
        <v>3351</v>
      </c>
    </row>
    <row r="1032" spans="1:2" x14ac:dyDescent="0.25">
      <c r="A1032" s="62">
        <v>14111524</v>
      </c>
      <c r="B1032" s="63" t="s">
        <v>18196</v>
      </c>
    </row>
    <row r="1033" spans="1:2" x14ac:dyDescent="0.25">
      <c r="A1033" s="62">
        <v>14111525</v>
      </c>
      <c r="B1033" s="63" t="s">
        <v>16849</v>
      </c>
    </row>
    <row r="1034" spans="1:2" x14ac:dyDescent="0.25">
      <c r="A1034" s="62">
        <v>14111526</v>
      </c>
      <c r="B1034" s="63" t="s">
        <v>12808</v>
      </c>
    </row>
    <row r="1035" spans="1:2" x14ac:dyDescent="0.25">
      <c r="A1035" s="62">
        <v>14111527</v>
      </c>
      <c r="B1035" s="63" t="s">
        <v>10710</v>
      </c>
    </row>
    <row r="1036" spans="1:2" x14ac:dyDescent="0.25">
      <c r="A1036" s="62">
        <v>14111528</v>
      </c>
      <c r="B1036" s="63" t="s">
        <v>15170</v>
      </c>
    </row>
    <row r="1037" spans="1:2" x14ac:dyDescent="0.25">
      <c r="A1037" s="62">
        <v>14111529</v>
      </c>
      <c r="B1037" s="63" t="s">
        <v>6007</v>
      </c>
    </row>
    <row r="1038" spans="1:2" x14ac:dyDescent="0.25">
      <c r="A1038" s="62">
        <v>14111530</v>
      </c>
      <c r="B1038" s="63" t="s">
        <v>8635</v>
      </c>
    </row>
    <row r="1039" spans="1:2" x14ac:dyDescent="0.25">
      <c r="A1039" s="62">
        <v>14111531</v>
      </c>
      <c r="B1039" s="63" t="s">
        <v>12169</v>
      </c>
    </row>
    <row r="1040" spans="1:2" x14ac:dyDescent="0.25">
      <c r="A1040" s="62">
        <v>14111532</v>
      </c>
      <c r="B1040" s="63" t="s">
        <v>12230</v>
      </c>
    </row>
    <row r="1041" spans="1:2" x14ac:dyDescent="0.25">
      <c r="A1041" s="62">
        <v>14111533</v>
      </c>
      <c r="B1041" s="63" t="s">
        <v>3247</v>
      </c>
    </row>
    <row r="1042" spans="1:2" x14ac:dyDescent="0.25">
      <c r="A1042" s="62">
        <v>14111534</v>
      </c>
      <c r="B1042" s="63" t="s">
        <v>17813</v>
      </c>
    </row>
    <row r="1043" spans="1:2" x14ac:dyDescent="0.25">
      <c r="A1043" s="62">
        <v>14111535</v>
      </c>
      <c r="B1043" s="63" t="s">
        <v>18824</v>
      </c>
    </row>
    <row r="1044" spans="1:2" x14ac:dyDescent="0.25">
      <c r="A1044" s="62">
        <v>14111536</v>
      </c>
      <c r="B1044" s="63" t="s">
        <v>6420</v>
      </c>
    </row>
    <row r="1045" spans="1:2" x14ac:dyDescent="0.25">
      <c r="A1045" s="62">
        <v>14111537</v>
      </c>
      <c r="B1045" s="63" t="s">
        <v>18308</v>
      </c>
    </row>
    <row r="1046" spans="1:2" x14ac:dyDescent="0.25">
      <c r="A1046" s="62">
        <v>14111601</v>
      </c>
      <c r="B1046" s="63" t="s">
        <v>8517</v>
      </c>
    </row>
    <row r="1047" spans="1:2" x14ac:dyDescent="0.25">
      <c r="A1047" s="62">
        <v>14111604</v>
      </c>
      <c r="B1047" s="63" t="s">
        <v>4358</v>
      </c>
    </row>
    <row r="1048" spans="1:2" x14ac:dyDescent="0.25">
      <c r="A1048" s="62">
        <v>14111605</v>
      </c>
      <c r="B1048" s="63" t="s">
        <v>11368</v>
      </c>
    </row>
    <row r="1049" spans="1:2" x14ac:dyDescent="0.25">
      <c r="A1049" s="62">
        <v>14111606</v>
      </c>
      <c r="B1049" s="63" t="s">
        <v>4098</v>
      </c>
    </row>
    <row r="1050" spans="1:2" x14ac:dyDescent="0.25">
      <c r="A1050" s="62">
        <v>14111607</v>
      </c>
      <c r="B1050" s="63" t="s">
        <v>9998</v>
      </c>
    </row>
    <row r="1051" spans="1:2" x14ac:dyDescent="0.25">
      <c r="A1051" s="62">
        <v>14111608</v>
      </c>
      <c r="B1051" s="63" t="s">
        <v>11866</v>
      </c>
    </row>
    <row r="1052" spans="1:2" x14ac:dyDescent="0.25">
      <c r="A1052" s="62">
        <v>14111609</v>
      </c>
      <c r="B1052" s="63" t="s">
        <v>10931</v>
      </c>
    </row>
    <row r="1053" spans="1:2" x14ac:dyDescent="0.25">
      <c r="A1053" s="62">
        <v>14111610</v>
      </c>
      <c r="B1053" s="63" t="s">
        <v>13931</v>
      </c>
    </row>
    <row r="1054" spans="1:2" x14ac:dyDescent="0.25">
      <c r="A1054" s="62">
        <v>14111611</v>
      </c>
      <c r="B1054" s="63" t="s">
        <v>2034</v>
      </c>
    </row>
    <row r="1055" spans="1:2" x14ac:dyDescent="0.25">
      <c r="A1055" s="62">
        <v>14111613</v>
      </c>
      <c r="B1055" s="63" t="s">
        <v>3519</v>
      </c>
    </row>
    <row r="1056" spans="1:2" x14ac:dyDescent="0.25">
      <c r="A1056" s="62">
        <v>14111614</v>
      </c>
      <c r="B1056" s="63" t="s">
        <v>10588</v>
      </c>
    </row>
    <row r="1057" spans="1:2" x14ac:dyDescent="0.25">
      <c r="A1057" s="62">
        <v>14111615</v>
      </c>
      <c r="B1057" s="63" t="s">
        <v>371</v>
      </c>
    </row>
    <row r="1058" spans="1:2" x14ac:dyDescent="0.25">
      <c r="A1058" s="62">
        <v>14111616</v>
      </c>
      <c r="B1058" s="63" t="s">
        <v>17983</v>
      </c>
    </row>
    <row r="1059" spans="1:2" x14ac:dyDescent="0.25">
      <c r="A1059" s="62">
        <v>14111701</v>
      </c>
      <c r="B1059" s="63" t="s">
        <v>13061</v>
      </c>
    </row>
    <row r="1060" spans="1:2" x14ac:dyDescent="0.25">
      <c r="A1060" s="62">
        <v>14111702</v>
      </c>
      <c r="B1060" s="63" t="s">
        <v>15283</v>
      </c>
    </row>
    <row r="1061" spans="1:2" x14ac:dyDescent="0.25">
      <c r="A1061" s="62">
        <v>14111703</v>
      </c>
      <c r="B1061" s="63" t="s">
        <v>269</v>
      </c>
    </row>
    <row r="1062" spans="1:2" x14ac:dyDescent="0.25">
      <c r="A1062" s="62">
        <v>14111704</v>
      </c>
      <c r="B1062" s="63" t="s">
        <v>2146</v>
      </c>
    </row>
    <row r="1063" spans="1:2" x14ac:dyDescent="0.25">
      <c r="A1063" s="62">
        <v>14111705</v>
      </c>
      <c r="B1063" s="63" t="s">
        <v>6312</v>
      </c>
    </row>
    <row r="1064" spans="1:2" x14ac:dyDescent="0.25">
      <c r="A1064" s="62">
        <v>14111706</v>
      </c>
      <c r="B1064" s="63" t="s">
        <v>14124</v>
      </c>
    </row>
    <row r="1065" spans="1:2" x14ac:dyDescent="0.25">
      <c r="A1065" s="62">
        <v>14111801</v>
      </c>
      <c r="B1065" s="63" t="s">
        <v>11535</v>
      </c>
    </row>
    <row r="1066" spans="1:2" x14ac:dyDescent="0.25">
      <c r="A1066" s="62">
        <v>14111802</v>
      </c>
      <c r="B1066" s="63" t="s">
        <v>5548</v>
      </c>
    </row>
    <row r="1067" spans="1:2" x14ac:dyDescent="0.25">
      <c r="A1067" s="62">
        <v>14111803</v>
      </c>
      <c r="B1067" s="63" t="s">
        <v>4056</v>
      </c>
    </row>
    <row r="1068" spans="1:2" x14ac:dyDescent="0.25">
      <c r="A1068" s="62">
        <v>14111804</v>
      </c>
      <c r="B1068" s="63" t="s">
        <v>6113</v>
      </c>
    </row>
    <row r="1069" spans="1:2" x14ac:dyDescent="0.25">
      <c r="A1069" s="62">
        <v>14111805</v>
      </c>
      <c r="B1069" s="63" t="s">
        <v>590</v>
      </c>
    </row>
    <row r="1070" spans="1:2" x14ac:dyDescent="0.25">
      <c r="A1070" s="62">
        <v>14111806</v>
      </c>
      <c r="B1070" s="63" t="s">
        <v>18037</v>
      </c>
    </row>
    <row r="1071" spans="1:2" x14ac:dyDescent="0.25">
      <c r="A1071" s="62">
        <v>14111807</v>
      </c>
      <c r="B1071" s="63" t="s">
        <v>12068</v>
      </c>
    </row>
    <row r="1072" spans="1:2" x14ac:dyDescent="0.25">
      <c r="A1072" s="62">
        <v>14111808</v>
      </c>
      <c r="B1072" s="63" t="s">
        <v>17413</v>
      </c>
    </row>
    <row r="1073" spans="1:2" x14ac:dyDescent="0.25">
      <c r="A1073" s="62">
        <v>14111809</v>
      </c>
      <c r="B1073" s="63" t="s">
        <v>14895</v>
      </c>
    </row>
    <row r="1074" spans="1:2" x14ac:dyDescent="0.25">
      <c r="A1074" s="62">
        <v>14111810</v>
      </c>
      <c r="B1074" s="63" t="s">
        <v>12371</v>
      </c>
    </row>
    <row r="1075" spans="1:2" x14ac:dyDescent="0.25">
      <c r="A1075" s="62">
        <v>14111811</v>
      </c>
      <c r="B1075" s="63" t="s">
        <v>18108</v>
      </c>
    </row>
    <row r="1076" spans="1:2" x14ac:dyDescent="0.25">
      <c r="A1076" s="62">
        <v>14111812</v>
      </c>
      <c r="B1076" s="63" t="s">
        <v>10305</v>
      </c>
    </row>
    <row r="1077" spans="1:2" x14ac:dyDescent="0.25">
      <c r="A1077" s="62">
        <v>14111813</v>
      </c>
      <c r="B1077" s="63" t="s">
        <v>10247</v>
      </c>
    </row>
    <row r="1078" spans="1:2" x14ac:dyDescent="0.25">
      <c r="A1078" s="62">
        <v>14111814</v>
      </c>
      <c r="B1078" s="63" t="s">
        <v>2250</v>
      </c>
    </row>
    <row r="1079" spans="1:2" x14ac:dyDescent="0.25">
      <c r="A1079" s="62">
        <v>14111815</v>
      </c>
      <c r="B1079" s="63" t="s">
        <v>16418</v>
      </c>
    </row>
    <row r="1080" spans="1:2" x14ac:dyDescent="0.25">
      <c r="A1080" s="62">
        <v>14111816</v>
      </c>
      <c r="B1080" s="63" t="s">
        <v>14661</v>
      </c>
    </row>
    <row r="1081" spans="1:2" x14ac:dyDescent="0.25">
      <c r="A1081" s="62">
        <v>14111817</v>
      </c>
      <c r="B1081" s="63" t="s">
        <v>18214</v>
      </c>
    </row>
    <row r="1082" spans="1:2" x14ac:dyDescent="0.25">
      <c r="A1082" s="62">
        <v>14121501</v>
      </c>
      <c r="B1082" s="63" t="s">
        <v>13024</v>
      </c>
    </row>
    <row r="1083" spans="1:2" x14ac:dyDescent="0.25">
      <c r="A1083" s="62">
        <v>14121502</v>
      </c>
      <c r="B1083" s="63" t="s">
        <v>2348</v>
      </c>
    </row>
    <row r="1084" spans="1:2" x14ac:dyDescent="0.25">
      <c r="A1084" s="62">
        <v>14121503</v>
      </c>
      <c r="B1084" s="63" t="s">
        <v>8082</v>
      </c>
    </row>
    <row r="1085" spans="1:2" x14ac:dyDescent="0.25">
      <c r="A1085" s="62">
        <v>14121504</v>
      </c>
      <c r="B1085" s="63" t="s">
        <v>11352</v>
      </c>
    </row>
    <row r="1086" spans="1:2" x14ac:dyDescent="0.25">
      <c r="A1086" s="62">
        <v>14121505</v>
      </c>
      <c r="B1086" s="63" t="s">
        <v>13607</v>
      </c>
    </row>
    <row r="1087" spans="1:2" x14ac:dyDescent="0.25">
      <c r="A1087" s="62">
        <v>14121601</v>
      </c>
      <c r="B1087" s="63" t="s">
        <v>15135</v>
      </c>
    </row>
    <row r="1088" spans="1:2" x14ac:dyDescent="0.25">
      <c r="A1088" s="62">
        <v>14121602</v>
      </c>
      <c r="B1088" s="63" t="s">
        <v>11239</v>
      </c>
    </row>
    <row r="1089" spans="1:2" x14ac:dyDescent="0.25">
      <c r="A1089" s="62">
        <v>14121603</v>
      </c>
      <c r="B1089" s="63" t="s">
        <v>17072</v>
      </c>
    </row>
    <row r="1090" spans="1:2" x14ac:dyDescent="0.25">
      <c r="A1090" s="62">
        <v>14121604</v>
      </c>
      <c r="B1090" s="63" t="s">
        <v>15497</v>
      </c>
    </row>
    <row r="1091" spans="1:2" x14ac:dyDescent="0.25">
      <c r="A1091" s="62">
        <v>14121605</v>
      </c>
      <c r="B1091" s="63" t="s">
        <v>15520</v>
      </c>
    </row>
    <row r="1092" spans="1:2" x14ac:dyDescent="0.25">
      <c r="A1092" s="62">
        <v>14121701</v>
      </c>
      <c r="B1092" s="63" t="s">
        <v>5068</v>
      </c>
    </row>
    <row r="1093" spans="1:2" x14ac:dyDescent="0.25">
      <c r="A1093" s="62">
        <v>14121702</v>
      </c>
      <c r="B1093" s="63" t="s">
        <v>14018</v>
      </c>
    </row>
    <row r="1094" spans="1:2" x14ac:dyDescent="0.25">
      <c r="A1094" s="62">
        <v>14121801</v>
      </c>
      <c r="B1094" s="63" t="s">
        <v>8134</v>
      </c>
    </row>
    <row r="1095" spans="1:2" x14ac:dyDescent="0.25">
      <c r="A1095" s="62">
        <v>14121802</v>
      </c>
      <c r="B1095" s="63" t="s">
        <v>9180</v>
      </c>
    </row>
    <row r="1096" spans="1:2" x14ac:dyDescent="0.25">
      <c r="A1096" s="62">
        <v>14121803</v>
      </c>
      <c r="B1096" s="63" t="s">
        <v>18084</v>
      </c>
    </row>
    <row r="1097" spans="1:2" x14ac:dyDescent="0.25">
      <c r="A1097" s="62">
        <v>14121804</v>
      </c>
      <c r="B1097" s="63" t="s">
        <v>14360</v>
      </c>
    </row>
    <row r="1098" spans="1:2" x14ac:dyDescent="0.25">
      <c r="A1098" s="62">
        <v>14121805</v>
      </c>
      <c r="B1098" s="63" t="s">
        <v>15877</v>
      </c>
    </row>
    <row r="1099" spans="1:2" x14ac:dyDescent="0.25">
      <c r="A1099" s="62">
        <v>14121806</v>
      </c>
      <c r="B1099" s="63" t="s">
        <v>15282</v>
      </c>
    </row>
    <row r="1100" spans="1:2" x14ac:dyDescent="0.25">
      <c r="A1100" s="62">
        <v>14121807</v>
      </c>
      <c r="B1100" s="63" t="s">
        <v>5758</v>
      </c>
    </row>
    <row r="1101" spans="1:2" x14ac:dyDescent="0.25">
      <c r="A1101" s="62">
        <v>14121808</v>
      </c>
      <c r="B1101" s="63" t="s">
        <v>7398</v>
      </c>
    </row>
    <row r="1102" spans="1:2" x14ac:dyDescent="0.25">
      <c r="A1102" s="62">
        <v>14121809</v>
      </c>
      <c r="B1102" s="63" t="s">
        <v>3945</v>
      </c>
    </row>
    <row r="1103" spans="1:2" x14ac:dyDescent="0.25">
      <c r="A1103" s="62">
        <v>14121810</v>
      </c>
      <c r="B1103" s="63" t="s">
        <v>3419</v>
      </c>
    </row>
    <row r="1104" spans="1:2" x14ac:dyDescent="0.25">
      <c r="A1104" s="62">
        <v>14121811</v>
      </c>
      <c r="B1104" s="63" t="s">
        <v>17244</v>
      </c>
    </row>
    <row r="1105" spans="1:2" x14ac:dyDescent="0.25">
      <c r="A1105" s="62">
        <v>14121812</v>
      </c>
      <c r="B1105" s="63" t="s">
        <v>4043</v>
      </c>
    </row>
    <row r="1106" spans="1:2" x14ac:dyDescent="0.25">
      <c r="A1106" s="62">
        <v>14121901</v>
      </c>
      <c r="B1106" s="63" t="s">
        <v>17635</v>
      </c>
    </row>
    <row r="1107" spans="1:2" x14ac:dyDescent="0.25">
      <c r="A1107" s="62">
        <v>14121902</v>
      </c>
      <c r="B1107" s="63" t="s">
        <v>2962</v>
      </c>
    </row>
    <row r="1108" spans="1:2" x14ac:dyDescent="0.25">
      <c r="A1108" s="62">
        <v>14121903</v>
      </c>
      <c r="B1108" s="63" t="s">
        <v>320</v>
      </c>
    </row>
    <row r="1109" spans="1:2" x14ac:dyDescent="0.25">
      <c r="A1109" s="62">
        <v>14121904</v>
      </c>
      <c r="B1109" s="63" t="s">
        <v>14426</v>
      </c>
    </row>
    <row r="1110" spans="1:2" x14ac:dyDescent="0.25">
      <c r="A1110" s="62">
        <v>14121905</v>
      </c>
      <c r="B1110" s="63" t="s">
        <v>13004</v>
      </c>
    </row>
    <row r="1111" spans="1:2" x14ac:dyDescent="0.25">
      <c r="A1111" s="62">
        <v>14122101</v>
      </c>
      <c r="B1111" s="63" t="s">
        <v>1604</v>
      </c>
    </row>
    <row r="1112" spans="1:2" x14ac:dyDescent="0.25">
      <c r="A1112" s="62">
        <v>14122102</v>
      </c>
      <c r="B1112" s="63" t="s">
        <v>3811</v>
      </c>
    </row>
    <row r="1113" spans="1:2" x14ac:dyDescent="0.25">
      <c r="A1113" s="62">
        <v>14122103</v>
      </c>
      <c r="B1113" s="63" t="s">
        <v>14593</v>
      </c>
    </row>
    <row r="1114" spans="1:2" x14ac:dyDescent="0.25">
      <c r="A1114" s="62">
        <v>14122104</v>
      </c>
      <c r="B1114" s="63" t="s">
        <v>10208</v>
      </c>
    </row>
    <row r="1115" spans="1:2" x14ac:dyDescent="0.25">
      <c r="A1115" s="62">
        <v>14122105</v>
      </c>
      <c r="B1115" s="63" t="s">
        <v>16644</v>
      </c>
    </row>
    <row r="1116" spans="1:2" x14ac:dyDescent="0.25">
      <c r="A1116" s="62">
        <v>14122106</v>
      </c>
      <c r="B1116" s="63" t="s">
        <v>14079</v>
      </c>
    </row>
    <row r="1117" spans="1:2" x14ac:dyDescent="0.25">
      <c r="A1117" s="62">
        <v>14122201</v>
      </c>
      <c r="B1117" s="63" t="s">
        <v>10293</v>
      </c>
    </row>
    <row r="1118" spans="1:2" x14ac:dyDescent="0.25">
      <c r="A1118" s="62">
        <v>15101502</v>
      </c>
      <c r="B1118" s="63" t="s">
        <v>14301</v>
      </c>
    </row>
    <row r="1119" spans="1:2" x14ac:dyDescent="0.25">
      <c r="A1119" s="62">
        <v>15101503</v>
      </c>
      <c r="B1119" s="63" t="s">
        <v>5615</v>
      </c>
    </row>
    <row r="1120" spans="1:2" x14ac:dyDescent="0.25">
      <c r="A1120" s="62">
        <v>15101504</v>
      </c>
      <c r="B1120" s="63" t="s">
        <v>3982</v>
      </c>
    </row>
    <row r="1121" spans="1:2" x14ac:dyDescent="0.25">
      <c r="A1121" s="62">
        <v>15101505</v>
      </c>
      <c r="B1121" s="63" t="s">
        <v>85</v>
      </c>
    </row>
    <row r="1122" spans="1:2" x14ac:dyDescent="0.25">
      <c r="A1122" s="62">
        <v>15101506</v>
      </c>
      <c r="B1122" s="63" t="s">
        <v>3862</v>
      </c>
    </row>
    <row r="1123" spans="1:2" x14ac:dyDescent="0.25">
      <c r="A1123" s="62">
        <v>15101507</v>
      </c>
      <c r="B1123" s="63" t="s">
        <v>12685</v>
      </c>
    </row>
    <row r="1124" spans="1:2" x14ac:dyDescent="0.25">
      <c r="A1124" s="62">
        <v>15101508</v>
      </c>
      <c r="B1124" s="63" t="s">
        <v>13263</v>
      </c>
    </row>
    <row r="1125" spans="1:2" x14ac:dyDescent="0.25">
      <c r="A1125" s="62">
        <v>15101509</v>
      </c>
      <c r="B1125" s="63" t="s">
        <v>16132</v>
      </c>
    </row>
    <row r="1126" spans="1:2" x14ac:dyDescent="0.25">
      <c r="A1126" s="62">
        <v>15101510</v>
      </c>
      <c r="B1126" s="63" t="s">
        <v>17554</v>
      </c>
    </row>
    <row r="1127" spans="1:2" x14ac:dyDescent="0.25">
      <c r="A1127" s="62">
        <v>15101601</v>
      </c>
      <c r="B1127" s="63" t="s">
        <v>7136</v>
      </c>
    </row>
    <row r="1128" spans="1:2" x14ac:dyDescent="0.25">
      <c r="A1128" s="62">
        <v>15101602</v>
      </c>
      <c r="B1128" s="63" t="s">
        <v>12735</v>
      </c>
    </row>
    <row r="1129" spans="1:2" x14ac:dyDescent="0.25">
      <c r="A1129" s="62">
        <v>15101603</v>
      </c>
      <c r="B1129" s="63" t="s">
        <v>17846</v>
      </c>
    </row>
    <row r="1130" spans="1:2" x14ac:dyDescent="0.25">
      <c r="A1130" s="62">
        <v>15101604</v>
      </c>
      <c r="B1130" s="63" t="s">
        <v>1857</v>
      </c>
    </row>
    <row r="1131" spans="1:2" x14ac:dyDescent="0.25">
      <c r="A1131" s="62">
        <v>15101605</v>
      </c>
      <c r="B1131" s="63" t="s">
        <v>12383</v>
      </c>
    </row>
    <row r="1132" spans="1:2" x14ac:dyDescent="0.25">
      <c r="A1132" s="62">
        <v>15101606</v>
      </c>
      <c r="B1132" s="63" t="s">
        <v>2174</v>
      </c>
    </row>
    <row r="1133" spans="1:2" x14ac:dyDescent="0.25">
      <c r="A1133" s="62">
        <v>15101607</v>
      </c>
      <c r="B1133" s="63" t="s">
        <v>9233</v>
      </c>
    </row>
    <row r="1134" spans="1:2" x14ac:dyDescent="0.25">
      <c r="A1134" s="62">
        <v>15101608</v>
      </c>
      <c r="B1134" s="63" t="s">
        <v>14704</v>
      </c>
    </row>
    <row r="1135" spans="1:2" x14ac:dyDescent="0.25">
      <c r="A1135" s="62">
        <v>15101701</v>
      </c>
      <c r="B1135" s="63" t="s">
        <v>6778</v>
      </c>
    </row>
    <row r="1136" spans="1:2" x14ac:dyDescent="0.25">
      <c r="A1136" s="62">
        <v>15101702</v>
      </c>
      <c r="B1136" s="63" t="s">
        <v>17278</v>
      </c>
    </row>
    <row r="1137" spans="1:2" x14ac:dyDescent="0.25">
      <c r="A1137" s="62">
        <v>15111501</v>
      </c>
      <c r="B1137" s="63" t="s">
        <v>6958</v>
      </c>
    </row>
    <row r="1138" spans="1:2" x14ac:dyDescent="0.25">
      <c r="A1138" s="62">
        <v>15111502</v>
      </c>
      <c r="B1138" s="63" t="s">
        <v>2750</v>
      </c>
    </row>
    <row r="1139" spans="1:2" x14ac:dyDescent="0.25">
      <c r="A1139" s="62">
        <v>15111503</v>
      </c>
      <c r="B1139" s="63" t="s">
        <v>2739</v>
      </c>
    </row>
    <row r="1140" spans="1:2" x14ac:dyDescent="0.25">
      <c r="A1140" s="62">
        <v>15111504</v>
      </c>
      <c r="B1140" s="63" t="s">
        <v>9103</v>
      </c>
    </row>
    <row r="1141" spans="1:2" x14ac:dyDescent="0.25">
      <c r="A1141" s="62">
        <v>15111505</v>
      </c>
      <c r="B1141" s="63" t="s">
        <v>10409</v>
      </c>
    </row>
    <row r="1142" spans="1:2" x14ac:dyDescent="0.25">
      <c r="A1142" s="62">
        <v>15111506</v>
      </c>
      <c r="B1142" s="63" t="s">
        <v>18209</v>
      </c>
    </row>
    <row r="1143" spans="1:2" x14ac:dyDescent="0.25">
      <c r="A1143" s="62">
        <v>15111507</v>
      </c>
      <c r="B1143" s="63" t="s">
        <v>11872</v>
      </c>
    </row>
    <row r="1144" spans="1:2" x14ac:dyDescent="0.25">
      <c r="A1144" s="62">
        <v>15111508</v>
      </c>
      <c r="B1144" s="63" t="s">
        <v>9846</v>
      </c>
    </row>
    <row r="1145" spans="1:2" x14ac:dyDescent="0.25">
      <c r="A1145" s="62">
        <v>15111509</v>
      </c>
      <c r="B1145" s="63" t="s">
        <v>3487</v>
      </c>
    </row>
    <row r="1146" spans="1:2" x14ac:dyDescent="0.25">
      <c r="A1146" s="62">
        <v>15111510</v>
      </c>
      <c r="B1146" s="63" t="s">
        <v>164</v>
      </c>
    </row>
    <row r="1147" spans="1:2" x14ac:dyDescent="0.25">
      <c r="A1147" s="62">
        <v>15111701</v>
      </c>
      <c r="B1147" s="63" t="s">
        <v>4650</v>
      </c>
    </row>
    <row r="1148" spans="1:2" x14ac:dyDescent="0.25">
      <c r="A1148" s="62">
        <v>15111702</v>
      </c>
      <c r="B1148" s="63" t="s">
        <v>13132</v>
      </c>
    </row>
    <row r="1149" spans="1:2" x14ac:dyDescent="0.25">
      <c r="A1149" s="62">
        <v>15121501</v>
      </c>
      <c r="B1149" s="63" t="s">
        <v>9046</v>
      </c>
    </row>
    <row r="1150" spans="1:2" x14ac:dyDescent="0.25">
      <c r="A1150" s="62">
        <v>15121502</v>
      </c>
      <c r="B1150" s="63" t="s">
        <v>16077</v>
      </c>
    </row>
    <row r="1151" spans="1:2" x14ac:dyDescent="0.25">
      <c r="A1151" s="62">
        <v>15121503</v>
      </c>
      <c r="B1151" s="63" t="s">
        <v>10865</v>
      </c>
    </row>
    <row r="1152" spans="1:2" x14ac:dyDescent="0.25">
      <c r="A1152" s="62">
        <v>15121504</v>
      </c>
      <c r="B1152" s="63" t="s">
        <v>13461</v>
      </c>
    </row>
    <row r="1153" spans="1:2" x14ac:dyDescent="0.25">
      <c r="A1153" s="62">
        <v>15121505</v>
      </c>
      <c r="B1153" s="63" t="s">
        <v>5908</v>
      </c>
    </row>
    <row r="1154" spans="1:2" x14ac:dyDescent="0.25">
      <c r="A1154" s="62">
        <v>15121508</v>
      </c>
      <c r="B1154" s="63" t="s">
        <v>1320</v>
      </c>
    </row>
    <row r="1155" spans="1:2" x14ac:dyDescent="0.25">
      <c r="A1155" s="62">
        <v>15121509</v>
      </c>
      <c r="B1155" s="63" t="s">
        <v>682</v>
      </c>
    </row>
    <row r="1156" spans="1:2" x14ac:dyDescent="0.25">
      <c r="A1156" s="62">
        <v>15121510</v>
      </c>
      <c r="B1156" s="63" t="s">
        <v>739</v>
      </c>
    </row>
    <row r="1157" spans="1:2" x14ac:dyDescent="0.25">
      <c r="A1157" s="62">
        <v>15121511</v>
      </c>
      <c r="B1157" s="63" t="s">
        <v>2542</v>
      </c>
    </row>
    <row r="1158" spans="1:2" x14ac:dyDescent="0.25">
      <c r="A1158" s="62">
        <v>15121512</v>
      </c>
      <c r="B1158" s="63" t="s">
        <v>18361</v>
      </c>
    </row>
    <row r="1159" spans="1:2" x14ac:dyDescent="0.25">
      <c r="A1159" s="62">
        <v>15121513</v>
      </c>
      <c r="B1159" s="63" t="s">
        <v>16225</v>
      </c>
    </row>
    <row r="1160" spans="1:2" x14ac:dyDescent="0.25">
      <c r="A1160" s="62">
        <v>15121514</v>
      </c>
      <c r="B1160" s="63" t="s">
        <v>4010</v>
      </c>
    </row>
    <row r="1161" spans="1:2" x14ac:dyDescent="0.25">
      <c r="A1161" s="62">
        <v>15121515</v>
      </c>
      <c r="B1161" s="63" t="s">
        <v>16877</v>
      </c>
    </row>
    <row r="1162" spans="1:2" x14ac:dyDescent="0.25">
      <c r="A1162" s="62">
        <v>15121516</v>
      </c>
      <c r="B1162" s="63" t="s">
        <v>11103</v>
      </c>
    </row>
    <row r="1163" spans="1:2" x14ac:dyDescent="0.25">
      <c r="A1163" s="62">
        <v>15121517</v>
      </c>
      <c r="B1163" s="63" t="s">
        <v>13295</v>
      </c>
    </row>
    <row r="1164" spans="1:2" x14ac:dyDescent="0.25">
      <c r="A1164" s="62">
        <v>15121518</v>
      </c>
      <c r="B1164" s="63" t="s">
        <v>6723</v>
      </c>
    </row>
    <row r="1165" spans="1:2" x14ac:dyDescent="0.25">
      <c r="A1165" s="62">
        <v>15121519</v>
      </c>
      <c r="B1165" s="63" t="s">
        <v>1893</v>
      </c>
    </row>
    <row r="1166" spans="1:2" x14ac:dyDescent="0.25">
      <c r="A1166" s="62">
        <v>15121520</v>
      </c>
      <c r="B1166" s="63" t="s">
        <v>195</v>
      </c>
    </row>
    <row r="1167" spans="1:2" x14ac:dyDescent="0.25">
      <c r="A1167" s="62">
        <v>15121521</v>
      </c>
      <c r="B1167" s="63" t="s">
        <v>15436</v>
      </c>
    </row>
    <row r="1168" spans="1:2" x14ac:dyDescent="0.25">
      <c r="A1168" s="62">
        <v>15121522</v>
      </c>
      <c r="B1168" s="63" t="s">
        <v>2630</v>
      </c>
    </row>
    <row r="1169" spans="1:2" x14ac:dyDescent="0.25">
      <c r="A1169" s="62">
        <v>15121523</v>
      </c>
      <c r="B1169" s="63" t="s">
        <v>16963</v>
      </c>
    </row>
    <row r="1170" spans="1:2" x14ac:dyDescent="0.25">
      <c r="A1170" s="62">
        <v>15121524</v>
      </c>
      <c r="B1170" s="63" t="s">
        <v>4696</v>
      </c>
    </row>
    <row r="1171" spans="1:2" x14ac:dyDescent="0.25">
      <c r="A1171" s="62">
        <v>15121525</v>
      </c>
      <c r="B1171" s="63" t="s">
        <v>390</v>
      </c>
    </row>
    <row r="1172" spans="1:2" x14ac:dyDescent="0.25">
      <c r="A1172" s="62">
        <v>15121526</v>
      </c>
      <c r="B1172" s="63" t="s">
        <v>17442</v>
      </c>
    </row>
    <row r="1173" spans="1:2" x14ac:dyDescent="0.25">
      <c r="A1173" s="62">
        <v>15121527</v>
      </c>
      <c r="B1173" s="63" t="s">
        <v>16980</v>
      </c>
    </row>
    <row r="1174" spans="1:2" x14ac:dyDescent="0.25">
      <c r="A1174" s="62">
        <v>15121801</v>
      </c>
      <c r="B1174" s="63" t="s">
        <v>2110</v>
      </c>
    </row>
    <row r="1175" spans="1:2" x14ac:dyDescent="0.25">
      <c r="A1175" s="62">
        <v>15121802</v>
      </c>
      <c r="B1175" s="63" t="s">
        <v>6003</v>
      </c>
    </row>
    <row r="1176" spans="1:2" x14ac:dyDescent="0.25">
      <c r="A1176" s="62">
        <v>15121803</v>
      </c>
      <c r="B1176" s="63" t="s">
        <v>7958</v>
      </c>
    </row>
    <row r="1177" spans="1:2" x14ac:dyDescent="0.25">
      <c r="A1177" s="62">
        <v>15121804</v>
      </c>
      <c r="B1177" s="63" t="s">
        <v>1836</v>
      </c>
    </row>
    <row r="1178" spans="1:2" x14ac:dyDescent="0.25">
      <c r="A1178" s="62">
        <v>15121805</v>
      </c>
      <c r="B1178" s="63" t="s">
        <v>5353</v>
      </c>
    </row>
    <row r="1179" spans="1:2" x14ac:dyDescent="0.25">
      <c r="A1179" s="62">
        <v>15121806</v>
      </c>
      <c r="B1179" s="63" t="s">
        <v>7386</v>
      </c>
    </row>
    <row r="1180" spans="1:2" x14ac:dyDescent="0.25">
      <c r="A1180" s="62">
        <v>15121901</v>
      </c>
      <c r="B1180" s="63" t="s">
        <v>5551</v>
      </c>
    </row>
    <row r="1181" spans="1:2" x14ac:dyDescent="0.25">
      <c r="A1181" s="62">
        <v>15121902</v>
      </c>
      <c r="B1181" s="63" t="s">
        <v>9302</v>
      </c>
    </row>
    <row r="1182" spans="1:2" x14ac:dyDescent="0.25">
      <c r="A1182" s="62">
        <v>15121903</v>
      </c>
      <c r="B1182" s="63" t="s">
        <v>2545</v>
      </c>
    </row>
    <row r="1183" spans="1:2" x14ac:dyDescent="0.25">
      <c r="A1183" s="62">
        <v>15121904</v>
      </c>
      <c r="B1183" s="63" t="s">
        <v>353</v>
      </c>
    </row>
    <row r="1184" spans="1:2" x14ac:dyDescent="0.25">
      <c r="A1184" s="62">
        <v>15131502</v>
      </c>
      <c r="B1184" s="63" t="s">
        <v>16450</v>
      </c>
    </row>
    <row r="1185" spans="1:2" x14ac:dyDescent="0.25">
      <c r="A1185" s="62">
        <v>15131503</v>
      </c>
      <c r="B1185" s="63" t="s">
        <v>3081</v>
      </c>
    </row>
    <row r="1186" spans="1:2" x14ac:dyDescent="0.25">
      <c r="A1186" s="62">
        <v>15131504</v>
      </c>
      <c r="B1186" s="63" t="s">
        <v>11007</v>
      </c>
    </row>
    <row r="1187" spans="1:2" x14ac:dyDescent="0.25">
      <c r="A1187" s="62">
        <v>15131505</v>
      </c>
      <c r="B1187" s="63" t="s">
        <v>15622</v>
      </c>
    </row>
    <row r="1188" spans="1:2" x14ac:dyDescent="0.25">
      <c r="A1188" s="62">
        <v>15131506</v>
      </c>
      <c r="B1188" s="63" t="s">
        <v>17895</v>
      </c>
    </row>
    <row r="1189" spans="1:2" x14ac:dyDescent="0.25">
      <c r="A1189" s="62">
        <v>15131601</v>
      </c>
      <c r="B1189" s="63" t="s">
        <v>12913</v>
      </c>
    </row>
    <row r="1190" spans="1:2" x14ac:dyDescent="0.25">
      <c r="A1190" s="62">
        <v>20101501</v>
      </c>
      <c r="B1190" s="63" t="s">
        <v>15955</v>
      </c>
    </row>
    <row r="1191" spans="1:2" x14ac:dyDescent="0.25">
      <c r="A1191" s="62">
        <v>20101502</v>
      </c>
      <c r="B1191" s="63" t="s">
        <v>7357</v>
      </c>
    </row>
    <row r="1192" spans="1:2" x14ac:dyDescent="0.25">
      <c r="A1192" s="62">
        <v>20101503</v>
      </c>
      <c r="B1192" s="63" t="s">
        <v>9713</v>
      </c>
    </row>
    <row r="1193" spans="1:2" x14ac:dyDescent="0.25">
      <c r="A1193" s="62">
        <v>20101504</v>
      </c>
      <c r="B1193" s="63" t="s">
        <v>17130</v>
      </c>
    </row>
    <row r="1194" spans="1:2" x14ac:dyDescent="0.25">
      <c r="A1194" s="62">
        <v>20101601</v>
      </c>
      <c r="B1194" s="63" t="s">
        <v>2030</v>
      </c>
    </row>
    <row r="1195" spans="1:2" x14ac:dyDescent="0.25">
      <c r="A1195" s="62">
        <v>20101602</v>
      </c>
      <c r="B1195" s="63" t="s">
        <v>8484</v>
      </c>
    </row>
    <row r="1196" spans="1:2" x14ac:dyDescent="0.25">
      <c r="A1196" s="62">
        <v>20101603</v>
      </c>
      <c r="B1196" s="63" t="s">
        <v>1434</v>
      </c>
    </row>
    <row r="1197" spans="1:2" x14ac:dyDescent="0.25">
      <c r="A1197" s="62">
        <v>20101701</v>
      </c>
      <c r="B1197" s="63" t="s">
        <v>18796</v>
      </c>
    </row>
    <row r="1198" spans="1:2" x14ac:dyDescent="0.25">
      <c r="A1198" s="62">
        <v>20101702</v>
      </c>
      <c r="B1198" s="63" t="s">
        <v>5717</v>
      </c>
    </row>
    <row r="1199" spans="1:2" x14ac:dyDescent="0.25">
      <c r="A1199" s="62">
        <v>20101703</v>
      </c>
      <c r="B1199" s="63" t="s">
        <v>18028</v>
      </c>
    </row>
    <row r="1200" spans="1:2" x14ac:dyDescent="0.25">
      <c r="A1200" s="62">
        <v>20101704</v>
      </c>
      <c r="B1200" s="63" t="s">
        <v>17392</v>
      </c>
    </row>
    <row r="1201" spans="1:2" x14ac:dyDescent="0.25">
      <c r="A1201" s="62">
        <v>20101705</v>
      </c>
      <c r="B1201" s="63" t="s">
        <v>8150</v>
      </c>
    </row>
    <row r="1202" spans="1:2" x14ac:dyDescent="0.25">
      <c r="A1202" s="62">
        <v>20101706</v>
      </c>
      <c r="B1202" s="63" t="s">
        <v>3432</v>
      </c>
    </row>
    <row r="1203" spans="1:2" x14ac:dyDescent="0.25">
      <c r="A1203" s="62">
        <v>20101707</v>
      </c>
      <c r="B1203" s="63" t="s">
        <v>2723</v>
      </c>
    </row>
    <row r="1204" spans="1:2" x14ac:dyDescent="0.25">
      <c r="A1204" s="62">
        <v>20101708</v>
      </c>
      <c r="B1204" s="63" t="s">
        <v>13250</v>
      </c>
    </row>
    <row r="1205" spans="1:2" x14ac:dyDescent="0.25">
      <c r="A1205" s="62">
        <v>20101709</v>
      </c>
      <c r="B1205" s="63" t="s">
        <v>7578</v>
      </c>
    </row>
    <row r="1206" spans="1:2" x14ac:dyDescent="0.25">
      <c r="A1206" s="62">
        <v>20101710</v>
      </c>
      <c r="B1206" s="63" t="s">
        <v>10088</v>
      </c>
    </row>
    <row r="1207" spans="1:2" x14ac:dyDescent="0.25">
      <c r="A1207" s="62">
        <v>20101711</v>
      </c>
      <c r="B1207" s="63" t="s">
        <v>1647</v>
      </c>
    </row>
    <row r="1208" spans="1:2" x14ac:dyDescent="0.25">
      <c r="A1208" s="62">
        <v>20101712</v>
      </c>
      <c r="B1208" s="63" t="s">
        <v>10550</v>
      </c>
    </row>
    <row r="1209" spans="1:2" x14ac:dyDescent="0.25">
      <c r="A1209" s="62">
        <v>20101713</v>
      </c>
      <c r="B1209" s="63" t="s">
        <v>2414</v>
      </c>
    </row>
    <row r="1210" spans="1:2" x14ac:dyDescent="0.25">
      <c r="A1210" s="62">
        <v>20101714</v>
      </c>
      <c r="B1210" s="63" t="s">
        <v>17836</v>
      </c>
    </row>
    <row r="1211" spans="1:2" x14ac:dyDescent="0.25">
      <c r="A1211" s="62">
        <v>20101801</v>
      </c>
      <c r="B1211" s="63" t="s">
        <v>14422</v>
      </c>
    </row>
    <row r="1212" spans="1:2" x14ac:dyDescent="0.25">
      <c r="A1212" s="62">
        <v>20101802</v>
      </c>
      <c r="B1212" s="63" t="s">
        <v>18085</v>
      </c>
    </row>
    <row r="1213" spans="1:2" x14ac:dyDescent="0.25">
      <c r="A1213" s="62">
        <v>20101803</v>
      </c>
      <c r="B1213" s="63" t="s">
        <v>5001</v>
      </c>
    </row>
    <row r="1214" spans="1:2" x14ac:dyDescent="0.25">
      <c r="A1214" s="62">
        <v>20101804</v>
      </c>
      <c r="B1214" s="63" t="s">
        <v>4243</v>
      </c>
    </row>
    <row r="1215" spans="1:2" x14ac:dyDescent="0.25">
      <c r="A1215" s="62">
        <v>20101805</v>
      </c>
      <c r="B1215" s="63" t="s">
        <v>10294</v>
      </c>
    </row>
    <row r="1216" spans="1:2" x14ac:dyDescent="0.25">
      <c r="A1216" s="62">
        <v>20101901</v>
      </c>
      <c r="B1216" s="63" t="s">
        <v>4518</v>
      </c>
    </row>
    <row r="1217" spans="1:2" x14ac:dyDescent="0.25">
      <c r="A1217" s="62">
        <v>20101902</v>
      </c>
      <c r="B1217" s="63" t="s">
        <v>14581</v>
      </c>
    </row>
    <row r="1218" spans="1:2" x14ac:dyDescent="0.25">
      <c r="A1218" s="62">
        <v>20101903</v>
      </c>
      <c r="B1218" s="63" t="s">
        <v>1575</v>
      </c>
    </row>
    <row r="1219" spans="1:2" x14ac:dyDescent="0.25">
      <c r="A1219" s="62">
        <v>20102001</v>
      </c>
      <c r="B1219" s="63" t="s">
        <v>8822</v>
      </c>
    </row>
    <row r="1220" spans="1:2" x14ac:dyDescent="0.25">
      <c r="A1220" s="62">
        <v>20102002</v>
      </c>
      <c r="B1220" s="63" t="s">
        <v>8611</v>
      </c>
    </row>
    <row r="1221" spans="1:2" x14ac:dyDescent="0.25">
      <c r="A1221" s="62">
        <v>20102003</v>
      </c>
      <c r="B1221" s="63" t="s">
        <v>17032</v>
      </c>
    </row>
    <row r="1222" spans="1:2" x14ac:dyDescent="0.25">
      <c r="A1222" s="62">
        <v>20102004</v>
      </c>
      <c r="B1222" s="63" t="s">
        <v>18152</v>
      </c>
    </row>
    <row r="1223" spans="1:2" x14ac:dyDescent="0.25">
      <c r="A1223" s="62">
        <v>20102005</v>
      </c>
      <c r="B1223" s="63" t="s">
        <v>9622</v>
      </c>
    </row>
    <row r="1224" spans="1:2" x14ac:dyDescent="0.25">
      <c r="A1224" s="62">
        <v>20102006</v>
      </c>
      <c r="B1224" s="63" t="s">
        <v>17982</v>
      </c>
    </row>
    <row r="1225" spans="1:2" x14ac:dyDescent="0.25">
      <c r="A1225" s="62">
        <v>20102007</v>
      </c>
      <c r="B1225" s="63" t="s">
        <v>3181</v>
      </c>
    </row>
    <row r="1226" spans="1:2" x14ac:dyDescent="0.25">
      <c r="A1226" s="62">
        <v>20102008</v>
      </c>
      <c r="B1226" s="63" t="s">
        <v>10276</v>
      </c>
    </row>
    <row r="1227" spans="1:2" x14ac:dyDescent="0.25">
      <c r="A1227" s="62">
        <v>20102101</v>
      </c>
      <c r="B1227" s="63" t="s">
        <v>15816</v>
      </c>
    </row>
    <row r="1228" spans="1:2" x14ac:dyDescent="0.25">
      <c r="A1228" s="62">
        <v>20102102</v>
      </c>
      <c r="B1228" s="63" t="s">
        <v>11954</v>
      </c>
    </row>
    <row r="1229" spans="1:2" x14ac:dyDescent="0.25">
      <c r="A1229" s="62">
        <v>20102103</v>
      </c>
      <c r="B1229" s="63" t="s">
        <v>3048</v>
      </c>
    </row>
    <row r="1230" spans="1:2" x14ac:dyDescent="0.25">
      <c r="A1230" s="62">
        <v>20102104</v>
      </c>
      <c r="B1230" s="63" t="s">
        <v>154</v>
      </c>
    </row>
    <row r="1231" spans="1:2" x14ac:dyDescent="0.25">
      <c r="A1231" s="62">
        <v>20102201</v>
      </c>
      <c r="B1231" s="63" t="s">
        <v>3373</v>
      </c>
    </row>
    <row r="1232" spans="1:2" x14ac:dyDescent="0.25">
      <c r="A1232" s="62">
        <v>20102202</v>
      </c>
      <c r="B1232" s="63" t="s">
        <v>12981</v>
      </c>
    </row>
    <row r="1233" spans="1:2" x14ac:dyDescent="0.25">
      <c r="A1233" s="62">
        <v>20102203</v>
      </c>
      <c r="B1233" s="63" t="s">
        <v>9940</v>
      </c>
    </row>
    <row r="1234" spans="1:2" x14ac:dyDescent="0.25">
      <c r="A1234" s="62">
        <v>20102301</v>
      </c>
      <c r="B1234" s="63" t="s">
        <v>16760</v>
      </c>
    </row>
    <row r="1235" spans="1:2" x14ac:dyDescent="0.25">
      <c r="A1235" s="62">
        <v>20102302</v>
      </c>
      <c r="B1235" s="63" t="s">
        <v>9354</v>
      </c>
    </row>
    <row r="1236" spans="1:2" x14ac:dyDescent="0.25">
      <c r="A1236" s="62">
        <v>20102303</v>
      </c>
      <c r="B1236" s="63" t="s">
        <v>9789</v>
      </c>
    </row>
    <row r="1237" spans="1:2" x14ac:dyDescent="0.25">
      <c r="A1237" s="62">
        <v>20102304</v>
      </c>
      <c r="B1237" s="63" t="s">
        <v>14582</v>
      </c>
    </row>
    <row r="1238" spans="1:2" x14ac:dyDescent="0.25">
      <c r="A1238" s="62">
        <v>20102305</v>
      </c>
      <c r="B1238" s="63" t="s">
        <v>7221</v>
      </c>
    </row>
    <row r="1239" spans="1:2" x14ac:dyDescent="0.25">
      <c r="A1239" s="62">
        <v>20102306</v>
      </c>
      <c r="B1239" s="63" t="s">
        <v>18010</v>
      </c>
    </row>
    <row r="1240" spans="1:2" x14ac:dyDescent="0.25">
      <c r="A1240" s="62">
        <v>20102307</v>
      </c>
      <c r="B1240" s="63" t="s">
        <v>16375</v>
      </c>
    </row>
    <row r="1241" spans="1:2" x14ac:dyDescent="0.25">
      <c r="A1241" s="62">
        <v>20111504</v>
      </c>
      <c r="B1241" s="63" t="s">
        <v>5662</v>
      </c>
    </row>
    <row r="1242" spans="1:2" x14ac:dyDescent="0.25">
      <c r="A1242" s="62">
        <v>20111505</v>
      </c>
      <c r="B1242" s="63" t="s">
        <v>8085</v>
      </c>
    </row>
    <row r="1243" spans="1:2" x14ac:dyDescent="0.25">
      <c r="A1243" s="62">
        <v>20111601</v>
      </c>
      <c r="B1243" s="63" t="s">
        <v>18193</v>
      </c>
    </row>
    <row r="1244" spans="1:2" x14ac:dyDescent="0.25">
      <c r="A1244" s="62">
        <v>20111602</v>
      </c>
      <c r="B1244" s="63" t="s">
        <v>5844</v>
      </c>
    </row>
    <row r="1245" spans="1:2" x14ac:dyDescent="0.25">
      <c r="A1245" s="62">
        <v>20111603</v>
      </c>
      <c r="B1245" s="63" t="s">
        <v>8843</v>
      </c>
    </row>
    <row r="1246" spans="1:2" x14ac:dyDescent="0.25">
      <c r="A1246" s="62">
        <v>20111604</v>
      </c>
      <c r="B1246" s="63" t="s">
        <v>9297</v>
      </c>
    </row>
    <row r="1247" spans="1:2" x14ac:dyDescent="0.25">
      <c r="A1247" s="62">
        <v>20111606</v>
      </c>
      <c r="B1247" s="63" t="s">
        <v>16984</v>
      </c>
    </row>
    <row r="1248" spans="1:2" x14ac:dyDescent="0.25">
      <c r="A1248" s="62">
        <v>20111607</v>
      </c>
      <c r="B1248" s="63" t="s">
        <v>18392</v>
      </c>
    </row>
    <row r="1249" spans="1:2" x14ac:dyDescent="0.25">
      <c r="A1249" s="62">
        <v>20111608</v>
      </c>
      <c r="B1249" s="63" t="s">
        <v>11019</v>
      </c>
    </row>
    <row r="1250" spans="1:2" x14ac:dyDescent="0.25">
      <c r="A1250" s="62">
        <v>20111609</v>
      </c>
      <c r="B1250" s="63" t="s">
        <v>17456</v>
      </c>
    </row>
    <row r="1251" spans="1:2" x14ac:dyDescent="0.25">
      <c r="A1251" s="62">
        <v>20111610</v>
      </c>
      <c r="B1251" s="63" t="s">
        <v>968</v>
      </c>
    </row>
    <row r="1252" spans="1:2" x14ac:dyDescent="0.25">
      <c r="A1252" s="62">
        <v>20111611</v>
      </c>
      <c r="B1252" s="63" t="s">
        <v>10876</v>
      </c>
    </row>
    <row r="1253" spans="1:2" x14ac:dyDescent="0.25">
      <c r="A1253" s="62">
        <v>20111612</v>
      </c>
      <c r="B1253" s="63" t="s">
        <v>9813</v>
      </c>
    </row>
    <row r="1254" spans="1:2" x14ac:dyDescent="0.25">
      <c r="A1254" s="62">
        <v>20111613</v>
      </c>
      <c r="B1254" s="63" t="s">
        <v>1700</v>
      </c>
    </row>
    <row r="1255" spans="1:2" x14ac:dyDescent="0.25">
      <c r="A1255" s="62">
        <v>20111614</v>
      </c>
      <c r="B1255" s="63" t="s">
        <v>2757</v>
      </c>
    </row>
    <row r="1256" spans="1:2" x14ac:dyDescent="0.25">
      <c r="A1256" s="62">
        <v>20111615</v>
      </c>
      <c r="B1256" s="63" t="s">
        <v>12329</v>
      </c>
    </row>
    <row r="1257" spans="1:2" x14ac:dyDescent="0.25">
      <c r="A1257" s="62">
        <v>20111616</v>
      </c>
      <c r="B1257" s="63" t="s">
        <v>10414</v>
      </c>
    </row>
    <row r="1258" spans="1:2" x14ac:dyDescent="0.25">
      <c r="A1258" s="62">
        <v>20111617</v>
      </c>
      <c r="B1258" s="63" t="s">
        <v>7062</v>
      </c>
    </row>
    <row r="1259" spans="1:2" x14ac:dyDescent="0.25">
      <c r="A1259" s="62">
        <v>20111618</v>
      </c>
      <c r="B1259" s="63" t="s">
        <v>1489</v>
      </c>
    </row>
    <row r="1260" spans="1:2" x14ac:dyDescent="0.25">
      <c r="A1260" s="62">
        <v>20111619</v>
      </c>
      <c r="B1260" s="63" t="s">
        <v>13045</v>
      </c>
    </row>
    <row r="1261" spans="1:2" x14ac:dyDescent="0.25">
      <c r="A1261" s="62">
        <v>20111701</v>
      </c>
      <c r="B1261" s="63" t="s">
        <v>6622</v>
      </c>
    </row>
    <row r="1262" spans="1:2" x14ac:dyDescent="0.25">
      <c r="A1262" s="62">
        <v>20111702</v>
      </c>
      <c r="B1262" s="63" t="s">
        <v>12992</v>
      </c>
    </row>
    <row r="1263" spans="1:2" x14ac:dyDescent="0.25">
      <c r="A1263" s="62">
        <v>20111703</v>
      </c>
      <c r="B1263" s="63" t="s">
        <v>3769</v>
      </c>
    </row>
    <row r="1264" spans="1:2" x14ac:dyDescent="0.25">
      <c r="A1264" s="62">
        <v>20111704</v>
      </c>
      <c r="B1264" s="63" t="s">
        <v>13983</v>
      </c>
    </row>
    <row r="1265" spans="1:2" x14ac:dyDescent="0.25">
      <c r="A1265" s="62">
        <v>20111705</v>
      </c>
      <c r="B1265" s="63" t="s">
        <v>8618</v>
      </c>
    </row>
    <row r="1266" spans="1:2" x14ac:dyDescent="0.25">
      <c r="A1266" s="62">
        <v>20111706</v>
      </c>
      <c r="B1266" s="63" t="s">
        <v>1840</v>
      </c>
    </row>
    <row r="1267" spans="1:2" x14ac:dyDescent="0.25">
      <c r="A1267" s="62">
        <v>20111707</v>
      </c>
      <c r="B1267" s="63" t="s">
        <v>11613</v>
      </c>
    </row>
    <row r="1268" spans="1:2" x14ac:dyDescent="0.25">
      <c r="A1268" s="62">
        <v>20111708</v>
      </c>
      <c r="B1268" s="63" t="s">
        <v>7204</v>
      </c>
    </row>
    <row r="1269" spans="1:2" x14ac:dyDescent="0.25">
      <c r="A1269" s="62">
        <v>20111709</v>
      </c>
      <c r="B1269" s="63" t="s">
        <v>3499</v>
      </c>
    </row>
    <row r="1270" spans="1:2" x14ac:dyDescent="0.25">
      <c r="A1270" s="62">
        <v>20121001</v>
      </c>
      <c r="B1270" s="63" t="s">
        <v>6376</v>
      </c>
    </row>
    <row r="1271" spans="1:2" x14ac:dyDescent="0.25">
      <c r="A1271" s="62">
        <v>20121002</v>
      </c>
      <c r="B1271" s="63" t="s">
        <v>17844</v>
      </c>
    </row>
    <row r="1272" spans="1:2" x14ac:dyDescent="0.25">
      <c r="A1272" s="62">
        <v>20121003</v>
      </c>
      <c r="B1272" s="63" t="s">
        <v>5748</v>
      </c>
    </row>
    <row r="1273" spans="1:2" x14ac:dyDescent="0.25">
      <c r="A1273" s="62">
        <v>20121004</v>
      </c>
      <c r="B1273" s="63" t="s">
        <v>5053</v>
      </c>
    </row>
    <row r="1274" spans="1:2" x14ac:dyDescent="0.25">
      <c r="A1274" s="62">
        <v>20121005</v>
      </c>
      <c r="B1274" s="63" t="s">
        <v>17045</v>
      </c>
    </row>
    <row r="1275" spans="1:2" x14ac:dyDescent="0.25">
      <c r="A1275" s="62">
        <v>20121006</v>
      </c>
      <c r="B1275" s="63" t="s">
        <v>2312</v>
      </c>
    </row>
    <row r="1276" spans="1:2" x14ac:dyDescent="0.25">
      <c r="A1276" s="62">
        <v>20121007</v>
      </c>
      <c r="B1276" s="63" t="s">
        <v>1965</v>
      </c>
    </row>
    <row r="1277" spans="1:2" x14ac:dyDescent="0.25">
      <c r="A1277" s="62">
        <v>20121008</v>
      </c>
      <c r="B1277" s="63" t="s">
        <v>17777</v>
      </c>
    </row>
    <row r="1278" spans="1:2" x14ac:dyDescent="0.25">
      <c r="A1278" s="62">
        <v>20121009</v>
      </c>
      <c r="B1278" s="63" t="s">
        <v>11459</v>
      </c>
    </row>
    <row r="1279" spans="1:2" x14ac:dyDescent="0.25">
      <c r="A1279" s="62">
        <v>20121010</v>
      </c>
      <c r="B1279" s="63" t="s">
        <v>5107</v>
      </c>
    </row>
    <row r="1280" spans="1:2" x14ac:dyDescent="0.25">
      <c r="A1280" s="62">
        <v>20121011</v>
      </c>
      <c r="B1280" s="63" t="s">
        <v>8477</v>
      </c>
    </row>
    <row r="1281" spans="1:2" x14ac:dyDescent="0.25">
      <c r="A1281" s="62">
        <v>20121012</v>
      </c>
      <c r="B1281" s="63" t="s">
        <v>14875</v>
      </c>
    </row>
    <row r="1282" spans="1:2" x14ac:dyDescent="0.25">
      <c r="A1282" s="62">
        <v>20121013</v>
      </c>
      <c r="B1282" s="63" t="s">
        <v>17732</v>
      </c>
    </row>
    <row r="1283" spans="1:2" x14ac:dyDescent="0.25">
      <c r="A1283" s="62">
        <v>20121014</v>
      </c>
      <c r="B1283" s="63" t="s">
        <v>817</v>
      </c>
    </row>
    <row r="1284" spans="1:2" x14ac:dyDescent="0.25">
      <c r="A1284" s="62">
        <v>20121015</v>
      </c>
      <c r="B1284" s="63" t="s">
        <v>7661</v>
      </c>
    </row>
    <row r="1285" spans="1:2" x14ac:dyDescent="0.25">
      <c r="A1285" s="62">
        <v>20121016</v>
      </c>
      <c r="B1285" s="63" t="s">
        <v>13985</v>
      </c>
    </row>
    <row r="1286" spans="1:2" x14ac:dyDescent="0.25">
      <c r="A1286" s="62">
        <v>20121101</v>
      </c>
      <c r="B1286" s="63" t="s">
        <v>9707</v>
      </c>
    </row>
    <row r="1287" spans="1:2" x14ac:dyDescent="0.25">
      <c r="A1287" s="62">
        <v>20121102</v>
      </c>
      <c r="B1287" s="63" t="s">
        <v>13333</v>
      </c>
    </row>
    <row r="1288" spans="1:2" x14ac:dyDescent="0.25">
      <c r="A1288" s="62">
        <v>20121103</v>
      </c>
      <c r="B1288" s="63" t="s">
        <v>2949</v>
      </c>
    </row>
    <row r="1289" spans="1:2" x14ac:dyDescent="0.25">
      <c r="A1289" s="62">
        <v>20121104</v>
      </c>
      <c r="B1289" s="63" t="s">
        <v>9969</v>
      </c>
    </row>
    <row r="1290" spans="1:2" x14ac:dyDescent="0.25">
      <c r="A1290" s="62">
        <v>20121105</v>
      </c>
      <c r="B1290" s="63" t="s">
        <v>11710</v>
      </c>
    </row>
    <row r="1291" spans="1:2" x14ac:dyDescent="0.25">
      <c r="A1291" s="62">
        <v>20121106</v>
      </c>
      <c r="B1291" s="63" t="s">
        <v>16623</v>
      </c>
    </row>
    <row r="1292" spans="1:2" x14ac:dyDescent="0.25">
      <c r="A1292" s="62">
        <v>20121107</v>
      </c>
      <c r="B1292" s="63" t="s">
        <v>6575</v>
      </c>
    </row>
    <row r="1293" spans="1:2" x14ac:dyDescent="0.25">
      <c r="A1293" s="62">
        <v>20121108</v>
      </c>
      <c r="B1293" s="63" t="s">
        <v>4917</v>
      </c>
    </row>
    <row r="1294" spans="1:2" x14ac:dyDescent="0.25">
      <c r="A1294" s="62">
        <v>20121109</v>
      </c>
      <c r="B1294" s="63" t="s">
        <v>7814</v>
      </c>
    </row>
    <row r="1295" spans="1:2" x14ac:dyDescent="0.25">
      <c r="A1295" s="62">
        <v>20121110</v>
      </c>
      <c r="B1295" s="63" t="s">
        <v>16558</v>
      </c>
    </row>
    <row r="1296" spans="1:2" x14ac:dyDescent="0.25">
      <c r="A1296" s="62">
        <v>20121111</v>
      </c>
      <c r="B1296" s="63" t="s">
        <v>3095</v>
      </c>
    </row>
    <row r="1297" spans="1:2" x14ac:dyDescent="0.25">
      <c r="A1297" s="62">
        <v>20121112</v>
      </c>
      <c r="B1297" s="63" t="s">
        <v>8574</v>
      </c>
    </row>
    <row r="1298" spans="1:2" x14ac:dyDescent="0.25">
      <c r="A1298" s="62">
        <v>20121113</v>
      </c>
      <c r="B1298" s="63" t="s">
        <v>3312</v>
      </c>
    </row>
    <row r="1299" spans="1:2" x14ac:dyDescent="0.25">
      <c r="A1299" s="62">
        <v>20121114</v>
      </c>
      <c r="B1299" s="63" t="s">
        <v>3253</v>
      </c>
    </row>
    <row r="1300" spans="1:2" x14ac:dyDescent="0.25">
      <c r="A1300" s="62">
        <v>20121115</v>
      </c>
      <c r="B1300" s="63" t="s">
        <v>2765</v>
      </c>
    </row>
    <row r="1301" spans="1:2" x14ac:dyDescent="0.25">
      <c r="A1301" s="62">
        <v>20121116</v>
      </c>
      <c r="B1301" s="63" t="s">
        <v>11244</v>
      </c>
    </row>
    <row r="1302" spans="1:2" x14ac:dyDescent="0.25">
      <c r="A1302" s="62">
        <v>20121117</v>
      </c>
      <c r="B1302" s="63" t="s">
        <v>17717</v>
      </c>
    </row>
    <row r="1303" spans="1:2" x14ac:dyDescent="0.25">
      <c r="A1303" s="62">
        <v>20121118</v>
      </c>
      <c r="B1303" s="63" t="s">
        <v>13843</v>
      </c>
    </row>
    <row r="1304" spans="1:2" x14ac:dyDescent="0.25">
      <c r="A1304" s="62">
        <v>20121119</v>
      </c>
      <c r="B1304" s="63" t="s">
        <v>16338</v>
      </c>
    </row>
    <row r="1305" spans="1:2" x14ac:dyDescent="0.25">
      <c r="A1305" s="62">
        <v>20121201</v>
      </c>
      <c r="B1305" s="63" t="s">
        <v>3659</v>
      </c>
    </row>
    <row r="1306" spans="1:2" x14ac:dyDescent="0.25">
      <c r="A1306" s="62">
        <v>20121202</v>
      </c>
      <c r="B1306" s="63" t="s">
        <v>14590</v>
      </c>
    </row>
    <row r="1307" spans="1:2" x14ac:dyDescent="0.25">
      <c r="A1307" s="62">
        <v>20121203</v>
      </c>
      <c r="B1307" s="63" t="s">
        <v>16476</v>
      </c>
    </row>
    <row r="1308" spans="1:2" x14ac:dyDescent="0.25">
      <c r="A1308" s="62">
        <v>20121204</v>
      </c>
      <c r="B1308" s="63" t="s">
        <v>13451</v>
      </c>
    </row>
    <row r="1309" spans="1:2" x14ac:dyDescent="0.25">
      <c r="A1309" s="62">
        <v>20121205</v>
      </c>
      <c r="B1309" s="63" t="s">
        <v>10335</v>
      </c>
    </row>
    <row r="1310" spans="1:2" x14ac:dyDescent="0.25">
      <c r="A1310" s="62">
        <v>20121206</v>
      </c>
      <c r="B1310" s="63" t="s">
        <v>3360</v>
      </c>
    </row>
    <row r="1311" spans="1:2" x14ac:dyDescent="0.25">
      <c r="A1311" s="62">
        <v>20121207</v>
      </c>
      <c r="B1311" s="63" t="s">
        <v>7631</v>
      </c>
    </row>
    <row r="1312" spans="1:2" x14ac:dyDescent="0.25">
      <c r="A1312" s="62">
        <v>20121208</v>
      </c>
      <c r="B1312" s="63" t="s">
        <v>970</v>
      </c>
    </row>
    <row r="1313" spans="1:2" x14ac:dyDescent="0.25">
      <c r="A1313" s="62">
        <v>20121209</v>
      </c>
      <c r="B1313" s="63" t="s">
        <v>6557</v>
      </c>
    </row>
    <row r="1314" spans="1:2" x14ac:dyDescent="0.25">
      <c r="A1314" s="62">
        <v>20121210</v>
      </c>
      <c r="B1314" s="63" t="s">
        <v>8549</v>
      </c>
    </row>
    <row r="1315" spans="1:2" x14ac:dyDescent="0.25">
      <c r="A1315" s="62">
        <v>20121211</v>
      </c>
      <c r="B1315" s="63" t="s">
        <v>13359</v>
      </c>
    </row>
    <row r="1316" spans="1:2" x14ac:dyDescent="0.25">
      <c r="A1316" s="62">
        <v>20121212</v>
      </c>
      <c r="B1316" s="63" t="s">
        <v>14463</v>
      </c>
    </row>
    <row r="1317" spans="1:2" x14ac:dyDescent="0.25">
      <c r="A1317" s="62">
        <v>20121213</v>
      </c>
      <c r="B1317" s="63" t="s">
        <v>1713</v>
      </c>
    </row>
    <row r="1318" spans="1:2" x14ac:dyDescent="0.25">
      <c r="A1318" s="62">
        <v>20121301</v>
      </c>
      <c r="B1318" s="63" t="s">
        <v>7414</v>
      </c>
    </row>
    <row r="1319" spans="1:2" x14ac:dyDescent="0.25">
      <c r="A1319" s="62">
        <v>20121302</v>
      </c>
      <c r="B1319" s="63" t="s">
        <v>16130</v>
      </c>
    </row>
    <row r="1320" spans="1:2" x14ac:dyDescent="0.25">
      <c r="A1320" s="62">
        <v>20121303</v>
      </c>
      <c r="B1320" s="63" t="s">
        <v>18402</v>
      </c>
    </row>
    <row r="1321" spans="1:2" x14ac:dyDescent="0.25">
      <c r="A1321" s="62">
        <v>20121304</v>
      </c>
      <c r="B1321" s="63" t="s">
        <v>14677</v>
      </c>
    </row>
    <row r="1322" spans="1:2" x14ac:dyDescent="0.25">
      <c r="A1322" s="62">
        <v>20121305</v>
      </c>
      <c r="B1322" s="63" t="s">
        <v>7924</v>
      </c>
    </row>
    <row r="1323" spans="1:2" x14ac:dyDescent="0.25">
      <c r="A1323" s="62">
        <v>20121306</v>
      </c>
      <c r="B1323" s="63" t="s">
        <v>11759</v>
      </c>
    </row>
    <row r="1324" spans="1:2" x14ac:dyDescent="0.25">
      <c r="A1324" s="62">
        <v>20121307</v>
      </c>
      <c r="B1324" s="63" t="s">
        <v>8234</v>
      </c>
    </row>
    <row r="1325" spans="1:2" x14ac:dyDescent="0.25">
      <c r="A1325" s="62">
        <v>20121308</v>
      </c>
      <c r="B1325" s="63" t="s">
        <v>1273</v>
      </c>
    </row>
    <row r="1326" spans="1:2" x14ac:dyDescent="0.25">
      <c r="A1326" s="62">
        <v>20121309</v>
      </c>
      <c r="B1326" s="63" t="s">
        <v>6613</v>
      </c>
    </row>
    <row r="1327" spans="1:2" x14ac:dyDescent="0.25">
      <c r="A1327" s="62">
        <v>20121310</v>
      </c>
      <c r="B1327" s="63" t="s">
        <v>17604</v>
      </c>
    </row>
    <row r="1328" spans="1:2" x14ac:dyDescent="0.25">
      <c r="A1328" s="62">
        <v>20121311</v>
      </c>
      <c r="B1328" s="63" t="s">
        <v>18491</v>
      </c>
    </row>
    <row r="1329" spans="1:2" x14ac:dyDescent="0.25">
      <c r="A1329" s="62">
        <v>20121312</v>
      </c>
      <c r="B1329" s="63" t="s">
        <v>6491</v>
      </c>
    </row>
    <row r="1330" spans="1:2" x14ac:dyDescent="0.25">
      <c r="A1330" s="62">
        <v>20121313</v>
      </c>
      <c r="B1330" s="63" t="s">
        <v>6924</v>
      </c>
    </row>
    <row r="1331" spans="1:2" x14ac:dyDescent="0.25">
      <c r="A1331" s="62">
        <v>20121314</v>
      </c>
      <c r="B1331" s="63" t="s">
        <v>11265</v>
      </c>
    </row>
    <row r="1332" spans="1:2" x14ac:dyDescent="0.25">
      <c r="A1332" s="62">
        <v>20121315</v>
      </c>
      <c r="B1332" s="63" t="s">
        <v>14462</v>
      </c>
    </row>
    <row r="1333" spans="1:2" x14ac:dyDescent="0.25">
      <c r="A1333" s="62">
        <v>20121316</v>
      </c>
      <c r="B1333" s="63" t="s">
        <v>10217</v>
      </c>
    </row>
    <row r="1334" spans="1:2" x14ac:dyDescent="0.25">
      <c r="A1334" s="62">
        <v>20121317</v>
      </c>
      <c r="B1334" s="63" t="s">
        <v>135</v>
      </c>
    </row>
    <row r="1335" spans="1:2" x14ac:dyDescent="0.25">
      <c r="A1335" s="62">
        <v>20121318</v>
      </c>
      <c r="B1335" s="63" t="s">
        <v>12413</v>
      </c>
    </row>
    <row r="1336" spans="1:2" x14ac:dyDescent="0.25">
      <c r="A1336" s="62">
        <v>20121319</v>
      </c>
      <c r="B1336" s="63" t="s">
        <v>2920</v>
      </c>
    </row>
    <row r="1337" spans="1:2" x14ac:dyDescent="0.25">
      <c r="A1337" s="62">
        <v>20121320</v>
      </c>
      <c r="B1337" s="63" t="s">
        <v>833</v>
      </c>
    </row>
    <row r="1338" spans="1:2" x14ac:dyDescent="0.25">
      <c r="A1338" s="62">
        <v>20121321</v>
      </c>
      <c r="B1338" s="63" t="s">
        <v>12266</v>
      </c>
    </row>
    <row r="1339" spans="1:2" x14ac:dyDescent="0.25">
      <c r="A1339" s="62">
        <v>20121322</v>
      </c>
      <c r="B1339" s="63" t="s">
        <v>881</v>
      </c>
    </row>
    <row r="1340" spans="1:2" x14ac:dyDescent="0.25">
      <c r="A1340" s="62">
        <v>20121323</v>
      </c>
      <c r="B1340" s="63" t="s">
        <v>2898</v>
      </c>
    </row>
    <row r="1341" spans="1:2" x14ac:dyDescent="0.25">
      <c r="A1341" s="62">
        <v>20121401</v>
      </c>
      <c r="B1341" s="63" t="s">
        <v>8921</v>
      </c>
    </row>
    <row r="1342" spans="1:2" x14ac:dyDescent="0.25">
      <c r="A1342" s="62">
        <v>20121402</v>
      </c>
      <c r="B1342" s="63" t="s">
        <v>17641</v>
      </c>
    </row>
    <row r="1343" spans="1:2" x14ac:dyDescent="0.25">
      <c r="A1343" s="62">
        <v>20121403</v>
      </c>
      <c r="B1343" s="63" t="s">
        <v>5270</v>
      </c>
    </row>
    <row r="1344" spans="1:2" x14ac:dyDescent="0.25">
      <c r="A1344" s="62">
        <v>20121404</v>
      </c>
      <c r="B1344" s="63" t="s">
        <v>7843</v>
      </c>
    </row>
    <row r="1345" spans="1:2" x14ac:dyDescent="0.25">
      <c r="A1345" s="62">
        <v>20121405</v>
      </c>
      <c r="B1345" s="63" t="s">
        <v>5494</v>
      </c>
    </row>
    <row r="1346" spans="1:2" x14ac:dyDescent="0.25">
      <c r="A1346" s="62">
        <v>20121406</v>
      </c>
      <c r="B1346" s="63" t="s">
        <v>12860</v>
      </c>
    </row>
    <row r="1347" spans="1:2" x14ac:dyDescent="0.25">
      <c r="A1347" s="62">
        <v>20121407</v>
      </c>
      <c r="B1347" s="63" t="s">
        <v>18231</v>
      </c>
    </row>
    <row r="1348" spans="1:2" x14ac:dyDescent="0.25">
      <c r="A1348" s="62">
        <v>20121408</v>
      </c>
      <c r="B1348" s="63" t="s">
        <v>12812</v>
      </c>
    </row>
    <row r="1349" spans="1:2" x14ac:dyDescent="0.25">
      <c r="A1349" s="62">
        <v>20121409</v>
      </c>
      <c r="B1349" s="63" t="s">
        <v>13112</v>
      </c>
    </row>
    <row r="1350" spans="1:2" x14ac:dyDescent="0.25">
      <c r="A1350" s="62">
        <v>20121410</v>
      </c>
      <c r="B1350" s="63" t="s">
        <v>2492</v>
      </c>
    </row>
    <row r="1351" spans="1:2" x14ac:dyDescent="0.25">
      <c r="A1351" s="62">
        <v>20121411</v>
      </c>
      <c r="B1351" s="63" t="s">
        <v>15887</v>
      </c>
    </row>
    <row r="1352" spans="1:2" x14ac:dyDescent="0.25">
      <c r="A1352" s="62">
        <v>20121412</v>
      </c>
      <c r="B1352" s="63" t="s">
        <v>11410</v>
      </c>
    </row>
    <row r="1353" spans="1:2" x14ac:dyDescent="0.25">
      <c r="A1353" s="62">
        <v>20121413</v>
      </c>
      <c r="B1353" s="63" t="s">
        <v>9828</v>
      </c>
    </row>
    <row r="1354" spans="1:2" x14ac:dyDescent="0.25">
      <c r="A1354" s="62">
        <v>20121414</v>
      </c>
      <c r="B1354" s="63" t="s">
        <v>10101</v>
      </c>
    </row>
    <row r="1355" spans="1:2" x14ac:dyDescent="0.25">
      <c r="A1355" s="62">
        <v>20121415</v>
      </c>
      <c r="B1355" s="63" t="s">
        <v>112</v>
      </c>
    </row>
    <row r="1356" spans="1:2" x14ac:dyDescent="0.25">
      <c r="A1356" s="62">
        <v>20121416</v>
      </c>
      <c r="B1356" s="63" t="s">
        <v>1234</v>
      </c>
    </row>
    <row r="1357" spans="1:2" x14ac:dyDescent="0.25">
      <c r="A1357" s="62">
        <v>20121417</v>
      </c>
      <c r="B1357" s="63" t="s">
        <v>3514</v>
      </c>
    </row>
    <row r="1358" spans="1:2" x14ac:dyDescent="0.25">
      <c r="A1358" s="62">
        <v>20121418</v>
      </c>
      <c r="B1358" s="63" t="s">
        <v>18282</v>
      </c>
    </row>
    <row r="1359" spans="1:2" x14ac:dyDescent="0.25">
      <c r="A1359" s="62">
        <v>20121419</v>
      </c>
      <c r="B1359" s="63" t="s">
        <v>5722</v>
      </c>
    </row>
    <row r="1360" spans="1:2" x14ac:dyDescent="0.25">
      <c r="A1360" s="62">
        <v>20121420</v>
      </c>
      <c r="B1360" s="63" t="s">
        <v>11045</v>
      </c>
    </row>
    <row r="1361" spans="1:2" x14ac:dyDescent="0.25">
      <c r="A1361" s="62">
        <v>20121421</v>
      </c>
      <c r="B1361" s="63" t="s">
        <v>9922</v>
      </c>
    </row>
    <row r="1362" spans="1:2" x14ac:dyDescent="0.25">
      <c r="A1362" s="62">
        <v>20121422</v>
      </c>
      <c r="B1362" s="63" t="s">
        <v>1241</v>
      </c>
    </row>
    <row r="1363" spans="1:2" x14ac:dyDescent="0.25">
      <c r="A1363" s="62">
        <v>20121423</v>
      </c>
      <c r="B1363" s="63" t="s">
        <v>16601</v>
      </c>
    </row>
    <row r="1364" spans="1:2" x14ac:dyDescent="0.25">
      <c r="A1364" s="62">
        <v>20121424</v>
      </c>
      <c r="B1364" s="63" t="s">
        <v>895</v>
      </c>
    </row>
    <row r="1365" spans="1:2" x14ac:dyDescent="0.25">
      <c r="A1365" s="62">
        <v>20121425</v>
      </c>
      <c r="B1365" s="63" t="s">
        <v>267</v>
      </c>
    </row>
    <row r="1366" spans="1:2" x14ac:dyDescent="0.25">
      <c r="A1366" s="62">
        <v>20121427</v>
      </c>
      <c r="B1366" s="63" t="s">
        <v>2783</v>
      </c>
    </row>
    <row r="1367" spans="1:2" x14ac:dyDescent="0.25">
      <c r="A1367" s="62">
        <v>20121428</v>
      </c>
      <c r="B1367" s="63" t="s">
        <v>8017</v>
      </c>
    </row>
    <row r="1368" spans="1:2" x14ac:dyDescent="0.25">
      <c r="A1368" s="62">
        <v>20121429</v>
      </c>
      <c r="B1368" s="63" t="s">
        <v>1843</v>
      </c>
    </row>
    <row r="1369" spans="1:2" x14ac:dyDescent="0.25">
      <c r="A1369" s="62">
        <v>20121430</v>
      </c>
      <c r="B1369" s="63" t="s">
        <v>11531</v>
      </c>
    </row>
    <row r="1370" spans="1:2" x14ac:dyDescent="0.25">
      <c r="A1370" s="62">
        <v>20121501</v>
      </c>
      <c r="B1370" s="63" t="s">
        <v>16474</v>
      </c>
    </row>
    <row r="1371" spans="1:2" x14ac:dyDescent="0.25">
      <c r="A1371" s="62">
        <v>20121502</v>
      </c>
      <c r="B1371" s="63" t="s">
        <v>3617</v>
      </c>
    </row>
    <row r="1372" spans="1:2" x14ac:dyDescent="0.25">
      <c r="A1372" s="62">
        <v>20121503</v>
      </c>
      <c r="B1372" s="63" t="s">
        <v>17532</v>
      </c>
    </row>
    <row r="1373" spans="1:2" x14ac:dyDescent="0.25">
      <c r="A1373" s="62">
        <v>20121504</v>
      </c>
      <c r="B1373" s="63" t="s">
        <v>1614</v>
      </c>
    </row>
    <row r="1374" spans="1:2" x14ac:dyDescent="0.25">
      <c r="A1374" s="62">
        <v>20121505</v>
      </c>
      <c r="B1374" s="63" t="s">
        <v>16935</v>
      </c>
    </row>
    <row r="1375" spans="1:2" x14ac:dyDescent="0.25">
      <c r="A1375" s="62">
        <v>20121506</v>
      </c>
      <c r="B1375" s="63" t="s">
        <v>9869</v>
      </c>
    </row>
    <row r="1376" spans="1:2" x14ac:dyDescent="0.25">
      <c r="A1376" s="62">
        <v>20121507</v>
      </c>
      <c r="B1376" s="63" t="s">
        <v>14569</v>
      </c>
    </row>
    <row r="1377" spans="1:2" x14ac:dyDescent="0.25">
      <c r="A1377" s="62">
        <v>20121508</v>
      </c>
      <c r="B1377" s="63" t="s">
        <v>16676</v>
      </c>
    </row>
    <row r="1378" spans="1:2" x14ac:dyDescent="0.25">
      <c r="A1378" s="62">
        <v>20121509</v>
      </c>
      <c r="B1378" s="63" t="s">
        <v>13021</v>
      </c>
    </row>
    <row r="1379" spans="1:2" x14ac:dyDescent="0.25">
      <c r="A1379" s="62">
        <v>20121510</v>
      </c>
      <c r="B1379" s="63" t="s">
        <v>6840</v>
      </c>
    </row>
    <row r="1380" spans="1:2" x14ac:dyDescent="0.25">
      <c r="A1380" s="62">
        <v>20121511</v>
      </c>
      <c r="B1380" s="63" t="s">
        <v>8765</v>
      </c>
    </row>
    <row r="1381" spans="1:2" x14ac:dyDescent="0.25">
      <c r="A1381" s="62">
        <v>20121512</v>
      </c>
      <c r="B1381" s="63" t="s">
        <v>16170</v>
      </c>
    </row>
    <row r="1382" spans="1:2" x14ac:dyDescent="0.25">
      <c r="A1382" s="62">
        <v>20121513</v>
      </c>
      <c r="B1382" s="63" t="s">
        <v>10792</v>
      </c>
    </row>
    <row r="1383" spans="1:2" x14ac:dyDescent="0.25">
      <c r="A1383" s="62">
        <v>20121514</v>
      </c>
      <c r="B1383" s="63" t="s">
        <v>827</v>
      </c>
    </row>
    <row r="1384" spans="1:2" x14ac:dyDescent="0.25">
      <c r="A1384" s="62">
        <v>20121515</v>
      </c>
      <c r="B1384" s="63" t="s">
        <v>9590</v>
      </c>
    </row>
    <row r="1385" spans="1:2" x14ac:dyDescent="0.25">
      <c r="A1385" s="62">
        <v>20121516</v>
      </c>
      <c r="B1385" s="63" t="s">
        <v>9751</v>
      </c>
    </row>
    <row r="1386" spans="1:2" x14ac:dyDescent="0.25">
      <c r="A1386" s="62">
        <v>20121601</v>
      </c>
      <c r="B1386" s="63" t="s">
        <v>6404</v>
      </c>
    </row>
    <row r="1387" spans="1:2" x14ac:dyDescent="0.25">
      <c r="A1387" s="62">
        <v>20121602</v>
      </c>
      <c r="B1387" s="63" t="s">
        <v>4836</v>
      </c>
    </row>
    <row r="1388" spans="1:2" x14ac:dyDescent="0.25">
      <c r="A1388" s="62">
        <v>20121603</v>
      </c>
      <c r="B1388" s="63" t="s">
        <v>14497</v>
      </c>
    </row>
    <row r="1389" spans="1:2" x14ac:dyDescent="0.25">
      <c r="A1389" s="62">
        <v>20121604</v>
      </c>
      <c r="B1389" s="63" t="s">
        <v>7575</v>
      </c>
    </row>
    <row r="1390" spans="1:2" x14ac:dyDescent="0.25">
      <c r="A1390" s="62">
        <v>20121605</v>
      </c>
      <c r="B1390" s="63" t="s">
        <v>18556</v>
      </c>
    </row>
    <row r="1391" spans="1:2" x14ac:dyDescent="0.25">
      <c r="A1391" s="62">
        <v>20121606</v>
      </c>
      <c r="B1391" s="63" t="s">
        <v>3173</v>
      </c>
    </row>
    <row r="1392" spans="1:2" x14ac:dyDescent="0.25">
      <c r="A1392" s="62">
        <v>20121607</v>
      </c>
      <c r="B1392" s="63" t="s">
        <v>13088</v>
      </c>
    </row>
    <row r="1393" spans="1:2" x14ac:dyDescent="0.25">
      <c r="A1393" s="62">
        <v>20121701</v>
      </c>
      <c r="B1393" s="63" t="s">
        <v>10714</v>
      </c>
    </row>
    <row r="1394" spans="1:2" x14ac:dyDescent="0.25">
      <c r="A1394" s="62">
        <v>20121702</v>
      </c>
      <c r="B1394" s="63" t="s">
        <v>8504</v>
      </c>
    </row>
    <row r="1395" spans="1:2" x14ac:dyDescent="0.25">
      <c r="A1395" s="62">
        <v>20121703</v>
      </c>
      <c r="B1395" s="63" t="s">
        <v>7998</v>
      </c>
    </row>
    <row r="1396" spans="1:2" x14ac:dyDescent="0.25">
      <c r="A1396" s="62">
        <v>20121704</v>
      </c>
      <c r="B1396" s="63" t="s">
        <v>1180</v>
      </c>
    </row>
    <row r="1397" spans="1:2" x14ac:dyDescent="0.25">
      <c r="A1397" s="62">
        <v>20121705</v>
      </c>
      <c r="B1397" s="63" t="s">
        <v>4500</v>
      </c>
    </row>
    <row r="1398" spans="1:2" x14ac:dyDescent="0.25">
      <c r="A1398" s="62">
        <v>20121706</v>
      </c>
      <c r="B1398" s="63" t="s">
        <v>13821</v>
      </c>
    </row>
    <row r="1399" spans="1:2" x14ac:dyDescent="0.25">
      <c r="A1399" s="62">
        <v>20121707</v>
      </c>
      <c r="B1399" s="63" t="s">
        <v>5078</v>
      </c>
    </row>
    <row r="1400" spans="1:2" x14ac:dyDescent="0.25">
      <c r="A1400" s="62">
        <v>20121708</v>
      </c>
      <c r="B1400" s="63" t="s">
        <v>8322</v>
      </c>
    </row>
    <row r="1401" spans="1:2" x14ac:dyDescent="0.25">
      <c r="A1401" s="62">
        <v>20121801</v>
      </c>
      <c r="B1401" s="63" t="s">
        <v>2191</v>
      </c>
    </row>
    <row r="1402" spans="1:2" x14ac:dyDescent="0.25">
      <c r="A1402" s="62">
        <v>20121802</v>
      </c>
      <c r="B1402" s="63" t="s">
        <v>8457</v>
      </c>
    </row>
    <row r="1403" spans="1:2" x14ac:dyDescent="0.25">
      <c r="A1403" s="62">
        <v>20121803</v>
      </c>
      <c r="B1403" s="63" t="s">
        <v>13999</v>
      </c>
    </row>
    <row r="1404" spans="1:2" x14ac:dyDescent="0.25">
      <c r="A1404" s="62">
        <v>20121804</v>
      </c>
      <c r="B1404" s="63" t="s">
        <v>383</v>
      </c>
    </row>
    <row r="1405" spans="1:2" x14ac:dyDescent="0.25">
      <c r="A1405" s="62">
        <v>20121805</v>
      </c>
      <c r="B1405" s="63" t="s">
        <v>11639</v>
      </c>
    </row>
    <row r="1406" spans="1:2" x14ac:dyDescent="0.25">
      <c r="A1406" s="62">
        <v>20121901</v>
      </c>
      <c r="B1406" s="63" t="s">
        <v>18427</v>
      </c>
    </row>
    <row r="1407" spans="1:2" x14ac:dyDescent="0.25">
      <c r="A1407" s="62">
        <v>20121902</v>
      </c>
      <c r="B1407" s="63" t="s">
        <v>5916</v>
      </c>
    </row>
    <row r="1408" spans="1:2" x14ac:dyDescent="0.25">
      <c r="A1408" s="62">
        <v>20121903</v>
      </c>
      <c r="B1408" s="63" t="s">
        <v>8928</v>
      </c>
    </row>
    <row r="1409" spans="1:2" x14ac:dyDescent="0.25">
      <c r="A1409" s="62">
        <v>20121904</v>
      </c>
      <c r="B1409" s="63" t="s">
        <v>1897</v>
      </c>
    </row>
    <row r="1410" spans="1:2" x14ac:dyDescent="0.25">
      <c r="A1410" s="62">
        <v>20121905</v>
      </c>
      <c r="B1410" s="63" t="s">
        <v>7838</v>
      </c>
    </row>
    <row r="1411" spans="1:2" x14ac:dyDescent="0.25">
      <c r="A1411" s="62">
        <v>20121906</v>
      </c>
      <c r="B1411" s="63" t="s">
        <v>15723</v>
      </c>
    </row>
    <row r="1412" spans="1:2" x14ac:dyDescent="0.25">
      <c r="A1412" s="62">
        <v>20121907</v>
      </c>
      <c r="B1412" s="63" t="s">
        <v>18441</v>
      </c>
    </row>
    <row r="1413" spans="1:2" x14ac:dyDescent="0.25">
      <c r="A1413" s="62">
        <v>20121908</v>
      </c>
      <c r="B1413" s="63" t="s">
        <v>12212</v>
      </c>
    </row>
    <row r="1414" spans="1:2" x14ac:dyDescent="0.25">
      <c r="A1414" s="62">
        <v>20121909</v>
      </c>
      <c r="B1414" s="63" t="s">
        <v>13617</v>
      </c>
    </row>
    <row r="1415" spans="1:2" x14ac:dyDescent="0.25">
      <c r="A1415" s="62">
        <v>20121910</v>
      </c>
      <c r="B1415" s="63" t="s">
        <v>12139</v>
      </c>
    </row>
    <row r="1416" spans="1:2" x14ac:dyDescent="0.25">
      <c r="A1416" s="62">
        <v>20121911</v>
      </c>
      <c r="B1416" s="63" t="s">
        <v>1504</v>
      </c>
    </row>
    <row r="1417" spans="1:2" x14ac:dyDescent="0.25">
      <c r="A1417" s="62">
        <v>20121912</v>
      </c>
      <c r="B1417" s="63" t="s">
        <v>14377</v>
      </c>
    </row>
    <row r="1418" spans="1:2" x14ac:dyDescent="0.25">
      <c r="A1418" s="62">
        <v>20121913</v>
      </c>
      <c r="B1418" s="63" t="s">
        <v>15211</v>
      </c>
    </row>
    <row r="1419" spans="1:2" x14ac:dyDescent="0.25">
      <c r="A1419" s="62">
        <v>20121914</v>
      </c>
      <c r="B1419" s="63" t="s">
        <v>15103</v>
      </c>
    </row>
    <row r="1420" spans="1:2" x14ac:dyDescent="0.25">
      <c r="A1420" s="62">
        <v>20122001</v>
      </c>
      <c r="B1420" s="63" t="s">
        <v>777</v>
      </c>
    </row>
    <row r="1421" spans="1:2" x14ac:dyDescent="0.25">
      <c r="A1421" s="62">
        <v>20122002</v>
      </c>
      <c r="B1421" s="63" t="s">
        <v>16459</v>
      </c>
    </row>
    <row r="1422" spans="1:2" x14ac:dyDescent="0.25">
      <c r="A1422" s="62">
        <v>20122003</v>
      </c>
      <c r="B1422" s="63" t="s">
        <v>17881</v>
      </c>
    </row>
    <row r="1423" spans="1:2" x14ac:dyDescent="0.25">
      <c r="A1423" s="62">
        <v>20122004</v>
      </c>
      <c r="B1423" s="63" t="s">
        <v>12288</v>
      </c>
    </row>
    <row r="1424" spans="1:2" x14ac:dyDescent="0.25">
      <c r="A1424" s="62">
        <v>20122005</v>
      </c>
      <c r="B1424" s="63" t="s">
        <v>3194</v>
      </c>
    </row>
    <row r="1425" spans="1:2" x14ac:dyDescent="0.25">
      <c r="A1425" s="62">
        <v>20122006</v>
      </c>
      <c r="B1425" s="63" t="s">
        <v>1853</v>
      </c>
    </row>
    <row r="1426" spans="1:2" x14ac:dyDescent="0.25">
      <c r="A1426" s="62">
        <v>20122101</v>
      </c>
      <c r="B1426" s="63" t="s">
        <v>8408</v>
      </c>
    </row>
    <row r="1427" spans="1:2" x14ac:dyDescent="0.25">
      <c r="A1427" s="62">
        <v>20122102</v>
      </c>
      <c r="B1427" s="63" t="s">
        <v>10103</v>
      </c>
    </row>
    <row r="1428" spans="1:2" x14ac:dyDescent="0.25">
      <c r="A1428" s="62">
        <v>20122103</v>
      </c>
      <c r="B1428" s="63" t="s">
        <v>9741</v>
      </c>
    </row>
    <row r="1429" spans="1:2" x14ac:dyDescent="0.25">
      <c r="A1429" s="62">
        <v>20122104</v>
      </c>
      <c r="B1429" s="63" t="s">
        <v>981</v>
      </c>
    </row>
    <row r="1430" spans="1:2" x14ac:dyDescent="0.25">
      <c r="A1430" s="62">
        <v>20122105</v>
      </c>
      <c r="B1430" s="63" t="s">
        <v>7920</v>
      </c>
    </row>
    <row r="1431" spans="1:2" x14ac:dyDescent="0.25">
      <c r="A1431" s="62">
        <v>20122106</v>
      </c>
      <c r="B1431" s="63" t="s">
        <v>13819</v>
      </c>
    </row>
    <row r="1432" spans="1:2" x14ac:dyDescent="0.25">
      <c r="A1432" s="62">
        <v>20122107</v>
      </c>
      <c r="B1432" s="63" t="s">
        <v>629</v>
      </c>
    </row>
    <row r="1433" spans="1:2" x14ac:dyDescent="0.25">
      <c r="A1433" s="62">
        <v>20122108</v>
      </c>
      <c r="B1433" s="63" t="s">
        <v>9945</v>
      </c>
    </row>
    <row r="1434" spans="1:2" x14ac:dyDescent="0.25">
      <c r="A1434" s="62">
        <v>20122109</v>
      </c>
      <c r="B1434" s="63" t="s">
        <v>10520</v>
      </c>
    </row>
    <row r="1435" spans="1:2" x14ac:dyDescent="0.25">
      <c r="A1435" s="62">
        <v>20122110</v>
      </c>
      <c r="B1435" s="63" t="s">
        <v>8452</v>
      </c>
    </row>
    <row r="1436" spans="1:2" x14ac:dyDescent="0.25">
      <c r="A1436" s="62">
        <v>20122111</v>
      </c>
      <c r="B1436" s="63" t="s">
        <v>1231</v>
      </c>
    </row>
    <row r="1437" spans="1:2" x14ac:dyDescent="0.25">
      <c r="A1437" s="62">
        <v>20122112</v>
      </c>
      <c r="B1437" s="63" t="s">
        <v>15327</v>
      </c>
    </row>
    <row r="1438" spans="1:2" x14ac:dyDescent="0.25">
      <c r="A1438" s="62">
        <v>20122113</v>
      </c>
      <c r="B1438" s="63" t="s">
        <v>7680</v>
      </c>
    </row>
    <row r="1439" spans="1:2" x14ac:dyDescent="0.25">
      <c r="A1439" s="62">
        <v>20122114</v>
      </c>
      <c r="B1439" s="63" t="s">
        <v>7956</v>
      </c>
    </row>
    <row r="1440" spans="1:2" x14ac:dyDescent="0.25">
      <c r="A1440" s="62">
        <v>20122115</v>
      </c>
      <c r="B1440" s="63" t="s">
        <v>17492</v>
      </c>
    </row>
    <row r="1441" spans="1:2" x14ac:dyDescent="0.25">
      <c r="A1441" s="62">
        <v>20122201</v>
      </c>
      <c r="B1441" s="63" t="s">
        <v>2170</v>
      </c>
    </row>
    <row r="1442" spans="1:2" x14ac:dyDescent="0.25">
      <c r="A1442" s="62">
        <v>20122202</v>
      </c>
      <c r="B1442" s="63" t="s">
        <v>5924</v>
      </c>
    </row>
    <row r="1443" spans="1:2" x14ac:dyDescent="0.25">
      <c r="A1443" s="62">
        <v>20122203</v>
      </c>
      <c r="B1443" s="63" t="s">
        <v>16700</v>
      </c>
    </row>
    <row r="1444" spans="1:2" x14ac:dyDescent="0.25">
      <c r="A1444" s="62">
        <v>20122204</v>
      </c>
      <c r="B1444" s="63" t="s">
        <v>17081</v>
      </c>
    </row>
    <row r="1445" spans="1:2" x14ac:dyDescent="0.25">
      <c r="A1445" s="62">
        <v>20122205</v>
      </c>
      <c r="B1445" s="63" t="s">
        <v>566</v>
      </c>
    </row>
    <row r="1446" spans="1:2" x14ac:dyDescent="0.25">
      <c r="A1446" s="62">
        <v>20122206</v>
      </c>
      <c r="B1446" s="63" t="s">
        <v>9650</v>
      </c>
    </row>
    <row r="1447" spans="1:2" x14ac:dyDescent="0.25">
      <c r="A1447" s="62">
        <v>20122207</v>
      </c>
      <c r="B1447" s="63" t="s">
        <v>1964</v>
      </c>
    </row>
    <row r="1448" spans="1:2" x14ac:dyDescent="0.25">
      <c r="A1448" s="62">
        <v>20122208</v>
      </c>
      <c r="B1448" s="63" t="s">
        <v>12559</v>
      </c>
    </row>
    <row r="1449" spans="1:2" x14ac:dyDescent="0.25">
      <c r="A1449" s="62">
        <v>20122209</v>
      </c>
      <c r="B1449" s="63" t="s">
        <v>3676</v>
      </c>
    </row>
    <row r="1450" spans="1:2" x14ac:dyDescent="0.25">
      <c r="A1450" s="62">
        <v>20122210</v>
      </c>
      <c r="B1450" s="63" t="s">
        <v>13587</v>
      </c>
    </row>
    <row r="1451" spans="1:2" x14ac:dyDescent="0.25">
      <c r="A1451" s="62">
        <v>20122211</v>
      </c>
      <c r="B1451" s="63" t="s">
        <v>6155</v>
      </c>
    </row>
    <row r="1452" spans="1:2" x14ac:dyDescent="0.25">
      <c r="A1452" s="62">
        <v>20122212</v>
      </c>
      <c r="B1452" s="63" t="s">
        <v>8534</v>
      </c>
    </row>
    <row r="1453" spans="1:2" x14ac:dyDescent="0.25">
      <c r="A1453" s="62">
        <v>20122213</v>
      </c>
      <c r="B1453" s="63" t="s">
        <v>1020</v>
      </c>
    </row>
    <row r="1454" spans="1:2" x14ac:dyDescent="0.25">
      <c r="A1454" s="62">
        <v>20122214</v>
      </c>
      <c r="B1454" s="63" t="s">
        <v>13782</v>
      </c>
    </row>
    <row r="1455" spans="1:2" x14ac:dyDescent="0.25">
      <c r="A1455" s="62">
        <v>20122215</v>
      </c>
      <c r="B1455" s="63" t="s">
        <v>2200</v>
      </c>
    </row>
    <row r="1456" spans="1:2" x14ac:dyDescent="0.25">
      <c r="A1456" s="62">
        <v>20122216</v>
      </c>
      <c r="B1456" s="63" t="s">
        <v>8667</v>
      </c>
    </row>
    <row r="1457" spans="1:2" x14ac:dyDescent="0.25">
      <c r="A1457" s="62">
        <v>20122301</v>
      </c>
      <c r="B1457" s="63" t="s">
        <v>10798</v>
      </c>
    </row>
    <row r="1458" spans="1:2" x14ac:dyDescent="0.25">
      <c r="A1458" s="62">
        <v>20122302</v>
      </c>
      <c r="B1458" s="63" t="s">
        <v>18340</v>
      </c>
    </row>
    <row r="1459" spans="1:2" x14ac:dyDescent="0.25">
      <c r="A1459" s="62">
        <v>20122303</v>
      </c>
      <c r="B1459" s="63" t="s">
        <v>13516</v>
      </c>
    </row>
    <row r="1460" spans="1:2" x14ac:dyDescent="0.25">
      <c r="A1460" s="62">
        <v>20122304</v>
      </c>
      <c r="B1460" s="63" t="s">
        <v>4619</v>
      </c>
    </row>
    <row r="1461" spans="1:2" x14ac:dyDescent="0.25">
      <c r="A1461" s="62">
        <v>20122305</v>
      </c>
      <c r="B1461" s="63" t="s">
        <v>17087</v>
      </c>
    </row>
    <row r="1462" spans="1:2" x14ac:dyDescent="0.25">
      <c r="A1462" s="62">
        <v>20122306</v>
      </c>
      <c r="B1462" s="63" t="s">
        <v>4173</v>
      </c>
    </row>
    <row r="1463" spans="1:2" x14ac:dyDescent="0.25">
      <c r="A1463" s="62">
        <v>20122307</v>
      </c>
      <c r="B1463" s="63" t="s">
        <v>4916</v>
      </c>
    </row>
    <row r="1464" spans="1:2" x14ac:dyDescent="0.25">
      <c r="A1464" s="62">
        <v>20122308</v>
      </c>
      <c r="B1464" s="63" t="s">
        <v>7676</v>
      </c>
    </row>
    <row r="1465" spans="1:2" x14ac:dyDescent="0.25">
      <c r="A1465" s="62">
        <v>20122309</v>
      </c>
      <c r="B1465" s="63" t="s">
        <v>3148</v>
      </c>
    </row>
    <row r="1466" spans="1:2" x14ac:dyDescent="0.25">
      <c r="A1466" s="62">
        <v>20122310</v>
      </c>
      <c r="B1466" s="63" t="s">
        <v>15391</v>
      </c>
    </row>
    <row r="1467" spans="1:2" x14ac:dyDescent="0.25">
      <c r="A1467" s="62">
        <v>20122311</v>
      </c>
      <c r="B1467" s="63" t="s">
        <v>5361</v>
      </c>
    </row>
    <row r="1468" spans="1:2" x14ac:dyDescent="0.25">
      <c r="A1468" s="62">
        <v>20122312</v>
      </c>
      <c r="B1468" s="63" t="s">
        <v>1920</v>
      </c>
    </row>
    <row r="1469" spans="1:2" x14ac:dyDescent="0.25">
      <c r="A1469" s="62">
        <v>20122313</v>
      </c>
      <c r="B1469" s="63" t="s">
        <v>4892</v>
      </c>
    </row>
    <row r="1470" spans="1:2" x14ac:dyDescent="0.25">
      <c r="A1470" s="62">
        <v>20122314</v>
      </c>
      <c r="B1470" s="63" t="s">
        <v>14562</v>
      </c>
    </row>
    <row r="1471" spans="1:2" x14ac:dyDescent="0.25">
      <c r="A1471" s="62">
        <v>20122315</v>
      </c>
      <c r="B1471" s="63" t="s">
        <v>9695</v>
      </c>
    </row>
    <row r="1472" spans="1:2" x14ac:dyDescent="0.25">
      <c r="A1472" s="62">
        <v>20122316</v>
      </c>
      <c r="B1472" s="63" t="s">
        <v>5599</v>
      </c>
    </row>
    <row r="1473" spans="1:2" x14ac:dyDescent="0.25">
      <c r="A1473" s="62">
        <v>20122317</v>
      </c>
      <c r="B1473" s="63" t="s">
        <v>794</v>
      </c>
    </row>
    <row r="1474" spans="1:2" x14ac:dyDescent="0.25">
      <c r="A1474" s="62">
        <v>20122318</v>
      </c>
      <c r="B1474" s="63" t="s">
        <v>15780</v>
      </c>
    </row>
    <row r="1475" spans="1:2" x14ac:dyDescent="0.25">
      <c r="A1475" s="62">
        <v>20122319</v>
      </c>
      <c r="B1475" s="63" t="s">
        <v>15886</v>
      </c>
    </row>
    <row r="1476" spans="1:2" x14ac:dyDescent="0.25">
      <c r="A1476" s="62">
        <v>20122320</v>
      </c>
      <c r="B1476" s="63" t="s">
        <v>18136</v>
      </c>
    </row>
    <row r="1477" spans="1:2" x14ac:dyDescent="0.25">
      <c r="A1477" s="62">
        <v>20122321</v>
      </c>
      <c r="B1477" s="63" t="s">
        <v>3000</v>
      </c>
    </row>
    <row r="1478" spans="1:2" x14ac:dyDescent="0.25">
      <c r="A1478" s="62">
        <v>20122322</v>
      </c>
      <c r="B1478" s="63" t="s">
        <v>3338</v>
      </c>
    </row>
    <row r="1479" spans="1:2" x14ac:dyDescent="0.25">
      <c r="A1479" s="62">
        <v>20122323</v>
      </c>
      <c r="B1479" s="63" t="s">
        <v>10204</v>
      </c>
    </row>
    <row r="1480" spans="1:2" x14ac:dyDescent="0.25">
      <c r="A1480" s="62">
        <v>20122324</v>
      </c>
      <c r="B1480" s="63" t="s">
        <v>15326</v>
      </c>
    </row>
    <row r="1481" spans="1:2" x14ac:dyDescent="0.25">
      <c r="A1481" s="62">
        <v>20122325</v>
      </c>
      <c r="B1481" s="63" t="s">
        <v>14151</v>
      </c>
    </row>
    <row r="1482" spans="1:2" x14ac:dyDescent="0.25">
      <c r="A1482" s="62">
        <v>20122326</v>
      </c>
      <c r="B1482" s="63" t="s">
        <v>17636</v>
      </c>
    </row>
    <row r="1483" spans="1:2" x14ac:dyDescent="0.25">
      <c r="A1483" s="62">
        <v>20122327</v>
      </c>
      <c r="B1483" s="63" t="s">
        <v>17770</v>
      </c>
    </row>
    <row r="1484" spans="1:2" x14ac:dyDescent="0.25">
      <c r="A1484" s="62">
        <v>20122328</v>
      </c>
      <c r="B1484" s="63" t="s">
        <v>8693</v>
      </c>
    </row>
    <row r="1485" spans="1:2" x14ac:dyDescent="0.25">
      <c r="A1485" s="62">
        <v>20122329</v>
      </c>
      <c r="B1485" s="63" t="s">
        <v>13923</v>
      </c>
    </row>
    <row r="1486" spans="1:2" x14ac:dyDescent="0.25">
      <c r="A1486" s="62">
        <v>20122330</v>
      </c>
      <c r="B1486" s="63" t="s">
        <v>17214</v>
      </c>
    </row>
    <row r="1487" spans="1:2" x14ac:dyDescent="0.25">
      <c r="A1487" s="62">
        <v>20122331</v>
      </c>
      <c r="B1487" s="63" t="s">
        <v>15145</v>
      </c>
    </row>
    <row r="1488" spans="1:2" x14ac:dyDescent="0.25">
      <c r="A1488" s="62">
        <v>20122332</v>
      </c>
      <c r="B1488" s="63" t="s">
        <v>11093</v>
      </c>
    </row>
    <row r="1489" spans="1:2" x14ac:dyDescent="0.25">
      <c r="A1489" s="62">
        <v>20122333</v>
      </c>
      <c r="B1489" s="63" t="s">
        <v>16466</v>
      </c>
    </row>
    <row r="1490" spans="1:2" x14ac:dyDescent="0.25">
      <c r="A1490" s="62">
        <v>20122334</v>
      </c>
      <c r="B1490" s="63" t="s">
        <v>2358</v>
      </c>
    </row>
    <row r="1491" spans="1:2" x14ac:dyDescent="0.25">
      <c r="A1491" s="62">
        <v>20122335</v>
      </c>
      <c r="B1491" s="63" t="s">
        <v>5059</v>
      </c>
    </row>
    <row r="1492" spans="1:2" x14ac:dyDescent="0.25">
      <c r="A1492" s="62">
        <v>20122336</v>
      </c>
      <c r="B1492" s="63" t="s">
        <v>6988</v>
      </c>
    </row>
    <row r="1493" spans="1:2" x14ac:dyDescent="0.25">
      <c r="A1493" s="62">
        <v>20122338</v>
      </c>
      <c r="B1493" s="63" t="s">
        <v>2434</v>
      </c>
    </row>
    <row r="1494" spans="1:2" x14ac:dyDescent="0.25">
      <c r="A1494" s="62">
        <v>20122339</v>
      </c>
      <c r="B1494" s="63" t="s">
        <v>6915</v>
      </c>
    </row>
    <row r="1495" spans="1:2" x14ac:dyDescent="0.25">
      <c r="A1495" s="62">
        <v>20122340</v>
      </c>
      <c r="B1495" s="63" t="s">
        <v>15993</v>
      </c>
    </row>
    <row r="1496" spans="1:2" x14ac:dyDescent="0.25">
      <c r="A1496" s="62">
        <v>20122341</v>
      </c>
      <c r="B1496" s="63" t="s">
        <v>17339</v>
      </c>
    </row>
    <row r="1497" spans="1:2" x14ac:dyDescent="0.25">
      <c r="A1497" s="62">
        <v>20122342</v>
      </c>
      <c r="B1497" s="63" t="s">
        <v>9031</v>
      </c>
    </row>
    <row r="1498" spans="1:2" x14ac:dyDescent="0.25">
      <c r="A1498" s="62">
        <v>20122343</v>
      </c>
      <c r="B1498" s="63" t="s">
        <v>12258</v>
      </c>
    </row>
    <row r="1499" spans="1:2" x14ac:dyDescent="0.25">
      <c r="A1499" s="62">
        <v>20122344</v>
      </c>
      <c r="B1499" s="63" t="s">
        <v>5602</v>
      </c>
    </row>
    <row r="1500" spans="1:2" x14ac:dyDescent="0.25">
      <c r="A1500" s="62">
        <v>20122345</v>
      </c>
      <c r="B1500" s="63" t="s">
        <v>15574</v>
      </c>
    </row>
    <row r="1501" spans="1:2" x14ac:dyDescent="0.25">
      <c r="A1501" s="62">
        <v>20122346</v>
      </c>
      <c r="B1501" s="63" t="s">
        <v>11862</v>
      </c>
    </row>
    <row r="1502" spans="1:2" x14ac:dyDescent="0.25">
      <c r="A1502" s="62">
        <v>20122347</v>
      </c>
      <c r="B1502" s="63" t="s">
        <v>4723</v>
      </c>
    </row>
    <row r="1503" spans="1:2" x14ac:dyDescent="0.25">
      <c r="A1503" s="62">
        <v>20122348</v>
      </c>
      <c r="B1503" s="63" t="s">
        <v>1760</v>
      </c>
    </row>
    <row r="1504" spans="1:2" x14ac:dyDescent="0.25">
      <c r="A1504" s="62">
        <v>20122349</v>
      </c>
      <c r="B1504" s="63" t="s">
        <v>7249</v>
      </c>
    </row>
    <row r="1505" spans="1:2" x14ac:dyDescent="0.25">
      <c r="A1505" s="62">
        <v>20122350</v>
      </c>
      <c r="B1505" s="63" t="s">
        <v>4317</v>
      </c>
    </row>
    <row r="1506" spans="1:2" x14ac:dyDescent="0.25">
      <c r="A1506" s="62">
        <v>20122351</v>
      </c>
      <c r="B1506" s="63" t="s">
        <v>17332</v>
      </c>
    </row>
    <row r="1507" spans="1:2" x14ac:dyDescent="0.25">
      <c r="A1507" s="62">
        <v>20122352</v>
      </c>
      <c r="B1507" s="63" t="s">
        <v>7779</v>
      </c>
    </row>
    <row r="1508" spans="1:2" x14ac:dyDescent="0.25">
      <c r="A1508" s="62">
        <v>20122353</v>
      </c>
      <c r="B1508" s="63" t="s">
        <v>4395</v>
      </c>
    </row>
    <row r="1509" spans="1:2" x14ac:dyDescent="0.25">
      <c r="A1509" s="62">
        <v>20122354</v>
      </c>
      <c r="B1509" s="63" t="s">
        <v>10544</v>
      </c>
    </row>
    <row r="1510" spans="1:2" x14ac:dyDescent="0.25">
      <c r="A1510" s="62">
        <v>20122356</v>
      </c>
      <c r="B1510" s="63" t="s">
        <v>9769</v>
      </c>
    </row>
    <row r="1511" spans="1:2" x14ac:dyDescent="0.25">
      <c r="A1511" s="62">
        <v>20122357</v>
      </c>
      <c r="B1511" s="63" t="s">
        <v>6046</v>
      </c>
    </row>
    <row r="1512" spans="1:2" x14ac:dyDescent="0.25">
      <c r="A1512" s="62">
        <v>20122401</v>
      </c>
      <c r="B1512" s="63" t="s">
        <v>13827</v>
      </c>
    </row>
    <row r="1513" spans="1:2" x14ac:dyDescent="0.25">
      <c r="A1513" s="62">
        <v>20122402</v>
      </c>
      <c r="B1513" s="63" t="s">
        <v>1292</v>
      </c>
    </row>
    <row r="1514" spans="1:2" x14ac:dyDescent="0.25">
      <c r="A1514" s="62">
        <v>20122403</v>
      </c>
      <c r="B1514" s="63" t="s">
        <v>18430</v>
      </c>
    </row>
    <row r="1515" spans="1:2" x14ac:dyDescent="0.25">
      <c r="A1515" s="62">
        <v>20122404</v>
      </c>
      <c r="B1515" s="63" t="s">
        <v>12397</v>
      </c>
    </row>
    <row r="1516" spans="1:2" x14ac:dyDescent="0.25">
      <c r="A1516" s="62">
        <v>20122405</v>
      </c>
      <c r="B1516" s="63" t="s">
        <v>563</v>
      </c>
    </row>
    <row r="1517" spans="1:2" x14ac:dyDescent="0.25">
      <c r="A1517" s="62">
        <v>20122406</v>
      </c>
      <c r="B1517" s="63" t="s">
        <v>8812</v>
      </c>
    </row>
    <row r="1518" spans="1:2" x14ac:dyDescent="0.25">
      <c r="A1518" s="62">
        <v>20122407</v>
      </c>
      <c r="B1518" s="63" t="s">
        <v>10878</v>
      </c>
    </row>
    <row r="1519" spans="1:2" x14ac:dyDescent="0.25">
      <c r="A1519" s="62">
        <v>20122408</v>
      </c>
      <c r="B1519" s="63" t="s">
        <v>15210</v>
      </c>
    </row>
    <row r="1520" spans="1:2" x14ac:dyDescent="0.25">
      <c r="A1520" s="62">
        <v>20122409</v>
      </c>
      <c r="B1520" s="63" t="s">
        <v>5503</v>
      </c>
    </row>
    <row r="1521" spans="1:2" x14ac:dyDescent="0.25">
      <c r="A1521" s="62">
        <v>20122410</v>
      </c>
      <c r="B1521" s="63" t="s">
        <v>6595</v>
      </c>
    </row>
    <row r="1522" spans="1:2" x14ac:dyDescent="0.25">
      <c r="A1522" s="62">
        <v>20122501</v>
      </c>
      <c r="B1522" s="63" t="s">
        <v>7438</v>
      </c>
    </row>
    <row r="1523" spans="1:2" x14ac:dyDescent="0.25">
      <c r="A1523" s="62">
        <v>20122502</v>
      </c>
      <c r="B1523" s="63" t="s">
        <v>6139</v>
      </c>
    </row>
    <row r="1524" spans="1:2" x14ac:dyDescent="0.25">
      <c r="A1524" s="62">
        <v>20122503</v>
      </c>
      <c r="B1524" s="63" t="s">
        <v>3915</v>
      </c>
    </row>
    <row r="1525" spans="1:2" x14ac:dyDescent="0.25">
      <c r="A1525" s="62">
        <v>20122504</v>
      </c>
      <c r="B1525" s="63" t="s">
        <v>7186</v>
      </c>
    </row>
    <row r="1526" spans="1:2" x14ac:dyDescent="0.25">
      <c r="A1526" s="62">
        <v>20122505</v>
      </c>
      <c r="B1526" s="63" t="s">
        <v>10456</v>
      </c>
    </row>
    <row r="1527" spans="1:2" x14ac:dyDescent="0.25">
      <c r="A1527" s="62">
        <v>20122506</v>
      </c>
      <c r="B1527" s="63" t="s">
        <v>4068</v>
      </c>
    </row>
    <row r="1528" spans="1:2" x14ac:dyDescent="0.25">
      <c r="A1528" s="62">
        <v>20122507</v>
      </c>
      <c r="B1528" s="63" t="s">
        <v>14172</v>
      </c>
    </row>
    <row r="1529" spans="1:2" x14ac:dyDescent="0.25">
      <c r="A1529" s="62">
        <v>20122508</v>
      </c>
      <c r="B1529" s="63" t="s">
        <v>6199</v>
      </c>
    </row>
    <row r="1530" spans="1:2" x14ac:dyDescent="0.25">
      <c r="A1530" s="62">
        <v>20122509</v>
      </c>
      <c r="B1530" s="63" t="s">
        <v>6917</v>
      </c>
    </row>
    <row r="1531" spans="1:2" x14ac:dyDescent="0.25">
      <c r="A1531" s="62">
        <v>20122510</v>
      </c>
      <c r="B1531" s="63" t="s">
        <v>14762</v>
      </c>
    </row>
    <row r="1532" spans="1:2" x14ac:dyDescent="0.25">
      <c r="A1532" s="62">
        <v>20122511</v>
      </c>
      <c r="B1532" s="63" t="s">
        <v>3355</v>
      </c>
    </row>
    <row r="1533" spans="1:2" x14ac:dyDescent="0.25">
      <c r="A1533" s="62">
        <v>20122512</v>
      </c>
      <c r="B1533" s="63" t="s">
        <v>6296</v>
      </c>
    </row>
    <row r="1534" spans="1:2" x14ac:dyDescent="0.25">
      <c r="A1534" s="62">
        <v>20122513</v>
      </c>
      <c r="B1534" s="63" t="s">
        <v>4699</v>
      </c>
    </row>
    <row r="1535" spans="1:2" x14ac:dyDescent="0.25">
      <c r="A1535" s="62">
        <v>20122514</v>
      </c>
      <c r="B1535" s="63" t="s">
        <v>9390</v>
      </c>
    </row>
    <row r="1536" spans="1:2" x14ac:dyDescent="0.25">
      <c r="A1536" s="62">
        <v>20122515</v>
      </c>
      <c r="B1536" s="63" t="s">
        <v>9589</v>
      </c>
    </row>
    <row r="1537" spans="1:2" x14ac:dyDescent="0.25">
      <c r="A1537" s="62">
        <v>20122601</v>
      </c>
      <c r="B1537" s="63" t="s">
        <v>1315</v>
      </c>
    </row>
    <row r="1538" spans="1:2" x14ac:dyDescent="0.25">
      <c r="A1538" s="62">
        <v>20122602</v>
      </c>
      <c r="B1538" s="63" t="s">
        <v>18544</v>
      </c>
    </row>
    <row r="1539" spans="1:2" x14ac:dyDescent="0.25">
      <c r="A1539" s="62">
        <v>20122603</v>
      </c>
      <c r="B1539" s="63" t="s">
        <v>6324</v>
      </c>
    </row>
    <row r="1540" spans="1:2" x14ac:dyDescent="0.25">
      <c r="A1540" s="62">
        <v>20122604</v>
      </c>
      <c r="B1540" s="63" t="s">
        <v>1674</v>
      </c>
    </row>
    <row r="1541" spans="1:2" x14ac:dyDescent="0.25">
      <c r="A1541" s="62">
        <v>20122605</v>
      </c>
      <c r="B1541" s="63" t="s">
        <v>14743</v>
      </c>
    </row>
    <row r="1542" spans="1:2" x14ac:dyDescent="0.25">
      <c r="A1542" s="62">
        <v>20122606</v>
      </c>
      <c r="B1542" s="63" t="s">
        <v>18300</v>
      </c>
    </row>
    <row r="1543" spans="1:2" x14ac:dyDescent="0.25">
      <c r="A1543" s="62">
        <v>20122607</v>
      </c>
      <c r="B1543" s="63" t="s">
        <v>535</v>
      </c>
    </row>
    <row r="1544" spans="1:2" x14ac:dyDescent="0.25">
      <c r="A1544" s="62">
        <v>20122608</v>
      </c>
      <c r="B1544" s="63" t="s">
        <v>5271</v>
      </c>
    </row>
    <row r="1545" spans="1:2" x14ac:dyDescent="0.25">
      <c r="A1545" s="62">
        <v>20122609</v>
      </c>
      <c r="B1545" s="63" t="s">
        <v>2040</v>
      </c>
    </row>
    <row r="1546" spans="1:2" x14ac:dyDescent="0.25">
      <c r="A1546" s="62">
        <v>20122610</v>
      </c>
      <c r="B1546" s="63" t="s">
        <v>10149</v>
      </c>
    </row>
    <row r="1547" spans="1:2" x14ac:dyDescent="0.25">
      <c r="A1547" s="62">
        <v>20122611</v>
      </c>
      <c r="B1547" s="63" t="s">
        <v>8343</v>
      </c>
    </row>
    <row r="1548" spans="1:2" x14ac:dyDescent="0.25">
      <c r="A1548" s="62">
        <v>20122612</v>
      </c>
      <c r="B1548" s="63" t="s">
        <v>1711</v>
      </c>
    </row>
    <row r="1549" spans="1:2" x14ac:dyDescent="0.25">
      <c r="A1549" s="62">
        <v>20122613</v>
      </c>
      <c r="B1549" s="63" t="s">
        <v>3897</v>
      </c>
    </row>
    <row r="1550" spans="1:2" x14ac:dyDescent="0.25">
      <c r="A1550" s="62">
        <v>20122614</v>
      </c>
      <c r="B1550" s="63" t="s">
        <v>8632</v>
      </c>
    </row>
    <row r="1551" spans="1:2" x14ac:dyDescent="0.25">
      <c r="A1551" s="62">
        <v>20122615</v>
      </c>
      <c r="B1551" s="63" t="s">
        <v>18475</v>
      </c>
    </row>
    <row r="1552" spans="1:2" x14ac:dyDescent="0.25">
      <c r="A1552" s="62">
        <v>20122616</v>
      </c>
      <c r="B1552" s="63" t="s">
        <v>11183</v>
      </c>
    </row>
    <row r="1553" spans="1:2" x14ac:dyDescent="0.25">
      <c r="A1553" s="62">
        <v>20122617</v>
      </c>
      <c r="B1553" s="63" t="s">
        <v>5473</v>
      </c>
    </row>
    <row r="1554" spans="1:2" x14ac:dyDescent="0.25">
      <c r="A1554" s="62">
        <v>20122618</v>
      </c>
      <c r="B1554" s="63" t="s">
        <v>12031</v>
      </c>
    </row>
    <row r="1555" spans="1:2" x14ac:dyDescent="0.25">
      <c r="A1555" s="62">
        <v>20122619</v>
      </c>
      <c r="B1555" s="63" t="s">
        <v>16807</v>
      </c>
    </row>
    <row r="1556" spans="1:2" x14ac:dyDescent="0.25">
      <c r="A1556" s="62">
        <v>20122620</v>
      </c>
      <c r="B1556" s="63" t="s">
        <v>12406</v>
      </c>
    </row>
    <row r="1557" spans="1:2" x14ac:dyDescent="0.25">
      <c r="A1557" s="62">
        <v>20122621</v>
      </c>
      <c r="B1557" s="63" t="s">
        <v>13859</v>
      </c>
    </row>
    <row r="1558" spans="1:2" x14ac:dyDescent="0.25">
      <c r="A1558" s="62">
        <v>20122622</v>
      </c>
      <c r="B1558" s="63" t="s">
        <v>15466</v>
      </c>
    </row>
    <row r="1559" spans="1:2" x14ac:dyDescent="0.25">
      <c r="A1559" s="62">
        <v>20122623</v>
      </c>
      <c r="B1559" s="63" t="s">
        <v>16553</v>
      </c>
    </row>
    <row r="1560" spans="1:2" x14ac:dyDescent="0.25">
      <c r="A1560" s="62">
        <v>20122701</v>
      </c>
      <c r="B1560" s="63" t="s">
        <v>6898</v>
      </c>
    </row>
    <row r="1561" spans="1:2" x14ac:dyDescent="0.25">
      <c r="A1561" s="62">
        <v>20122702</v>
      </c>
      <c r="B1561" s="63" t="s">
        <v>15981</v>
      </c>
    </row>
    <row r="1562" spans="1:2" x14ac:dyDescent="0.25">
      <c r="A1562" s="62">
        <v>20122703</v>
      </c>
      <c r="B1562" s="63" t="s">
        <v>1102</v>
      </c>
    </row>
    <row r="1563" spans="1:2" x14ac:dyDescent="0.25">
      <c r="A1563" s="62">
        <v>20122704</v>
      </c>
      <c r="B1563" s="63" t="s">
        <v>15194</v>
      </c>
    </row>
    <row r="1564" spans="1:2" x14ac:dyDescent="0.25">
      <c r="A1564" s="62">
        <v>20122705</v>
      </c>
      <c r="B1564" s="63" t="s">
        <v>17262</v>
      </c>
    </row>
    <row r="1565" spans="1:2" x14ac:dyDescent="0.25">
      <c r="A1565" s="62">
        <v>20122706</v>
      </c>
      <c r="B1565" s="63" t="s">
        <v>10358</v>
      </c>
    </row>
    <row r="1566" spans="1:2" x14ac:dyDescent="0.25">
      <c r="A1566" s="62">
        <v>20122707</v>
      </c>
      <c r="B1566" s="63" t="s">
        <v>1316</v>
      </c>
    </row>
    <row r="1567" spans="1:2" x14ac:dyDescent="0.25">
      <c r="A1567" s="62">
        <v>20122708</v>
      </c>
      <c r="B1567" s="63" t="s">
        <v>13200</v>
      </c>
    </row>
    <row r="1568" spans="1:2" x14ac:dyDescent="0.25">
      <c r="A1568" s="62">
        <v>20122709</v>
      </c>
      <c r="B1568" s="63" t="s">
        <v>10333</v>
      </c>
    </row>
    <row r="1569" spans="1:2" x14ac:dyDescent="0.25">
      <c r="A1569" s="62">
        <v>20122801</v>
      </c>
      <c r="B1569" s="63" t="s">
        <v>11206</v>
      </c>
    </row>
    <row r="1570" spans="1:2" x14ac:dyDescent="0.25">
      <c r="A1570" s="62">
        <v>20122802</v>
      </c>
      <c r="B1570" s="63" t="s">
        <v>17191</v>
      </c>
    </row>
    <row r="1571" spans="1:2" x14ac:dyDescent="0.25">
      <c r="A1571" s="62">
        <v>20122803</v>
      </c>
      <c r="B1571" s="63" t="s">
        <v>2835</v>
      </c>
    </row>
    <row r="1572" spans="1:2" x14ac:dyDescent="0.25">
      <c r="A1572" s="62">
        <v>20122804</v>
      </c>
      <c r="B1572" s="63" t="s">
        <v>1136</v>
      </c>
    </row>
    <row r="1573" spans="1:2" x14ac:dyDescent="0.25">
      <c r="A1573" s="62">
        <v>20122806</v>
      </c>
      <c r="B1573" s="63" t="s">
        <v>6012</v>
      </c>
    </row>
    <row r="1574" spans="1:2" x14ac:dyDescent="0.25">
      <c r="A1574" s="62">
        <v>20122807</v>
      </c>
      <c r="B1574" s="63" t="s">
        <v>2858</v>
      </c>
    </row>
    <row r="1575" spans="1:2" x14ac:dyDescent="0.25">
      <c r="A1575" s="62">
        <v>20122808</v>
      </c>
      <c r="B1575" s="63" t="s">
        <v>18061</v>
      </c>
    </row>
    <row r="1576" spans="1:2" x14ac:dyDescent="0.25">
      <c r="A1576" s="62">
        <v>20122809</v>
      </c>
      <c r="B1576" s="63" t="s">
        <v>9750</v>
      </c>
    </row>
    <row r="1577" spans="1:2" x14ac:dyDescent="0.25">
      <c r="A1577" s="62">
        <v>20122810</v>
      </c>
      <c r="B1577" s="63" t="s">
        <v>727</v>
      </c>
    </row>
    <row r="1578" spans="1:2" x14ac:dyDescent="0.25">
      <c r="A1578" s="62">
        <v>20122811</v>
      </c>
      <c r="B1578" s="63" t="s">
        <v>8109</v>
      </c>
    </row>
    <row r="1579" spans="1:2" x14ac:dyDescent="0.25">
      <c r="A1579" s="62">
        <v>20122812</v>
      </c>
      <c r="B1579" s="63" t="s">
        <v>11471</v>
      </c>
    </row>
    <row r="1580" spans="1:2" x14ac:dyDescent="0.25">
      <c r="A1580" s="62">
        <v>20122813</v>
      </c>
      <c r="B1580" s="63" t="s">
        <v>5987</v>
      </c>
    </row>
    <row r="1581" spans="1:2" x14ac:dyDescent="0.25">
      <c r="A1581" s="62">
        <v>20122814</v>
      </c>
      <c r="B1581" s="63" t="s">
        <v>11064</v>
      </c>
    </row>
    <row r="1582" spans="1:2" x14ac:dyDescent="0.25">
      <c r="A1582" s="62">
        <v>20122815</v>
      </c>
      <c r="B1582" s="63" t="s">
        <v>16577</v>
      </c>
    </row>
    <row r="1583" spans="1:2" x14ac:dyDescent="0.25">
      <c r="A1583" s="62">
        <v>20122816</v>
      </c>
      <c r="B1583" s="63" t="s">
        <v>15863</v>
      </c>
    </row>
    <row r="1584" spans="1:2" x14ac:dyDescent="0.25">
      <c r="A1584" s="62">
        <v>20122817</v>
      </c>
      <c r="B1584" s="63" t="s">
        <v>9195</v>
      </c>
    </row>
    <row r="1585" spans="1:2" x14ac:dyDescent="0.25">
      <c r="A1585" s="62">
        <v>20122818</v>
      </c>
      <c r="B1585" s="63" t="s">
        <v>4300</v>
      </c>
    </row>
    <row r="1586" spans="1:2" x14ac:dyDescent="0.25">
      <c r="A1586" s="62">
        <v>20122819</v>
      </c>
      <c r="B1586" s="63" t="s">
        <v>1404</v>
      </c>
    </row>
    <row r="1587" spans="1:2" x14ac:dyDescent="0.25">
      <c r="A1587" s="62">
        <v>20122820</v>
      </c>
      <c r="B1587" s="63" t="s">
        <v>16953</v>
      </c>
    </row>
    <row r="1588" spans="1:2" x14ac:dyDescent="0.25">
      <c r="A1588" s="62">
        <v>20122821</v>
      </c>
      <c r="B1588" s="63" t="s">
        <v>10487</v>
      </c>
    </row>
    <row r="1589" spans="1:2" x14ac:dyDescent="0.25">
      <c r="A1589" s="62">
        <v>20122822</v>
      </c>
      <c r="B1589" s="63" t="s">
        <v>3534</v>
      </c>
    </row>
    <row r="1590" spans="1:2" x14ac:dyDescent="0.25">
      <c r="A1590" s="62">
        <v>20122823</v>
      </c>
      <c r="B1590" s="63" t="s">
        <v>16943</v>
      </c>
    </row>
    <row r="1591" spans="1:2" x14ac:dyDescent="0.25">
      <c r="A1591" s="62">
        <v>20122824</v>
      </c>
      <c r="B1591" s="63" t="s">
        <v>4021</v>
      </c>
    </row>
    <row r="1592" spans="1:2" x14ac:dyDescent="0.25">
      <c r="A1592" s="62">
        <v>20122825</v>
      </c>
      <c r="B1592" s="63" t="s">
        <v>15739</v>
      </c>
    </row>
    <row r="1593" spans="1:2" x14ac:dyDescent="0.25">
      <c r="A1593" s="62">
        <v>20122826</v>
      </c>
      <c r="B1593" s="63" t="s">
        <v>2797</v>
      </c>
    </row>
    <row r="1594" spans="1:2" x14ac:dyDescent="0.25">
      <c r="A1594" s="62">
        <v>20122827</v>
      </c>
      <c r="B1594" s="63" t="s">
        <v>18120</v>
      </c>
    </row>
    <row r="1595" spans="1:2" x14ac:dyDescent="0.25">
      <c r="A1595" s="62">
        <v>20122828</v>
      </c>
      <c r="B1595" s="63" t="s">
        <v>15414</v>
      </c>
    </row>
    <row r="1596" spans="1:2" x14ac:dyDescent="0.25">
      <c r="A1596" s="62">
        <v>20122829</v>
      </c>
      <c r="B1596" s="63" t="s">
        <v>5866</v>
      </c>
    </row>
    <row r="1597" spans="1:2" x14ac:dyDescent="0.25">
      <c r="A1597" s="62">
        <v>20122830</v>
      </c>
      <c r="B1597" s="63" t="s">
        <v>8497</v>
      </c>
    </row>
    <row r="1598" spans="1:2" x14ac:dyDescent="0.25">
      <c r="A1598" s="62">
        <v>20122831</v>
      </c>
      <c r="B1598" s="63" t="s">
        <v>17127</v>
      </c>
    </row>
    <row r="1599" spans="1:2" x14ac:dyDescent="0.25">
      <c r="A1599" s="62">
        <v>20122832</v>
      </c>
      <c r="B1599" s="63" t="s">
        <v>7730</v>
      </c>
    </row>
    <row r="1600" spans="1:2" x14ac:dyDescent="0.25">
      <c r="A1600" s="62">
        <v>20122833</v>
      </c>
      <c r="B1600" s="63" t="s">
        <v>9244</v>
      </c>
    </row>
    <row r="1601" spans="1:2" x14ac:dyDescent="0.25">
      <c r="A1601" s="62">
        <v>20122834</v>
      </c>
      <c r="B1601" s="63" t="s">
        <v>323</v>
      </c>
    </row>
    <row r="1602" spans="1:2" x14ac:dyDescent="0.25">
      <c r="A1602" s="62">
        <v>20122835</v>
      </c>
      <c r="B1602" s="63" t="s">
        <v>17667</v>
      </c>
    </row>
    <row r="1603" spans="1:2" x14ac:dyDescent="0.25">
      <c r="A1603" s="62">
        <v>20122836</v>
      </c>
      <c r="B1603" s="63" t="s">
        <v>3910</v>
      </c>
    </row>
    <row r="1604" spans="1:2" x14ac:dyDescent="0.25">
      <c r="A1604" s="62">
        <v>20122837</v>
      </c>
      <c r="B1604" s="63" t="s">
        <v>12783</v>
      </c>
    </row>
    <row r="1605" spans="1:2" x14ac:dyDescent="0.25">
      <c r="A1605" s="62">
        <v>20122838</v>
      </c>
      <c r="B1605" s="63" t="s">
        <v>16930</v>
      </c>
    </row>
    <row r="1606" spans="1:2" x14ac:dyDescent="0.25">
      <c r="A1606" s="62">
        <v>20122839</v>
      </c>
      <c r="B1606" s="63" t="s">
        <v>15536</v>
      </c>
    </row>
    <row r="1607" spans="1:2" x14ac:dyDescent="0.25">
      <c r="A1607" s="62">
        <v>20122840</v>
      </c>
      <c r="B1607" s="63" t="s">
        <v>2740</v>
      </c>
    </row>
    <row r="1608" spans="1:2" x14ac:dyDescent="0.25">
      <c r="A1608" s="62">
        <v>20122841</v>
      </c>
      <c r="B1608" s="63" t="s">
        <v>3571</v>
      </c>
    </row>
    <row r="1609" spans="1:2" x14ac:dyDescent="0.25">
      <c r="A1609" s="62">
        <v>20122842</v>
      </c>
      <c r="B1609" s="63" t="s">
        <v>11833</v>
      </c>
    </row>
    <row r="1610" spans="1:2" x14ac:dyDescent="0.25">
      <c r="A1610" s="62">
        <v>20122843</v>
      </c>
      <c r="B1610" s="63" t="s">
        <v>5913</v>
      </c>
    </row>
    <row r="1611" spans="1:2" x14ac:dyDescent="0.25">
      <c r="A1611" s="62">
        <v>20122901</v>
      </c>
      <c r="B1611" s="63" t="s">
        <v>4438</v>
      </c>
    </row>
    <row r="1612" spans="1:2" x14ac:dyDescent="0.25">
      <c r="A1612" s="62">
        <v>20122902</v>
      </c>
      <c r="B1612" s="63" t="s">
        <v>661</v>
      </c>
    </row>
    <row r="1613" spans="1:2" x14ac:dyDescent="0.25">
      <c r="A1613" s="62">
        <v>20122903</v>
      </c>
      <c r="B1613" s="63" t="s">
        <v>6611</v>
      </c>
    </row>
    <row r="1614" spans="1:2" x14ac:dyDescent="0.25">
      <c r="A1614" s="62">
        <v>20123001</v>
      </c>
      <c r="B1614" s="63" t="s">
        <v>1484</v>
      </c>
    </row>
    <row r="1615" spans="1:2" x14ac:dyDescent="0.25">
      <c r="A1615" s="62">
        <v>20123002</v>
      </c>
      <c r="B1615" s="63" t="s">
        <v>7705</v>
      </c>
    </row>
    <row r="1616" spans="1:2" x14ac:dyDescent="0.25">
      <c r="A1616" s="62">
        <v>20123003</v>
      </c>
      <c r="B1616" s="63" t="s">
        <v>7362</v>
      </c>
    </row>
    <row r="1617" spans="1:2" x14ac:dyDescent="0.25">
      <c r="A1617" s="62">
        <v>20131001</v>
      </c>
      <c r="B1617" s="63" t="s">
        <v>13794</v>
      </c>
    </row>
    <row r="1618" spans="1:2" x14ac:dyDescent="0.25">
      <c r="A1618" s="62">
        <v>20131002</v>
      </c>
      <c r="B1618" s="63" t="s">
        <v>18712</v>
      </c>
    </row>
    <row r="1619" spans="1:2" x14ac:dyDescent="0.25">
      <c r="A1619" s="62">
        <v>20131003</v>
      </c>
      <c r="B1619" s="63" t="s">
        <v>17751</v>
      </c>
    </row>
    <row r="1620" spans="1:2" x14ac:dyDescent="0.25">
      <c r="A1620" s="62">
        <v>20131004</v>
      </c>
      <c r="B1620" s="63" t="s">
        <v>11540</v>
      </c>
    </row>
    <row r="1621" spans="1:2" x14ac:dyDescent="0.25">
      <c r="A1621" s="62">
        <v>20131005</v>
      </c>
      <c r="B1621" s="63" t="s">
        <v>550</v>
      </c>
    </row>
    <row r="1622" spans="1:2" x14ac:dyDescent="0.25">
      <c r="A1622" s="62">
        <v>20131006</v>
      </c>
      <c r="B1622" s="63" t="s">
        <v>17015</v>
      </c>
    </row>
    <row r="1623" spans="1:2" x14ac:dyDescent="0.25">
      <c r="A1623" s="62">
        <v>20131007</v>
      </c>
      <c r="B1623" s="63" t="s">
        <v>8690</v>
      </c>
    </row>
    <row r="1624" spans="1:2" x14ac:dyDescent="0.25">
      <c r="A1624" s="62">
        <v>20131008</v>
      </c>
      <c r="B1624" s="63" t="s">
        <v>7965</v>
      </c>
    </row>
    <row r="1625" spans="1:2" x14ac:dyDescent="0.25">
      <c r="A1625" s="62">
        <v>20131009</v>
      </c>
      <c r="B1625" s="63" t="s">
        <v>3190</v>
      </c>
    </row>
    <row r="1626" spans="1:2" x14ac:dyDescent="0.25">
      <c r="A1626" s="62">
        <v>20131010</v>
      </c>
      <c r="B1626" s="63" t="s">
        <v>11631</v>
      </c>
    </row>
    <row r="1627" spans="1:2" x14ac:dyDescent="0.25">
      <c r="A1627" s="62">
        <v>20131101</v>
      </c>
      <c r="B1627" s="63" t="s">
        <v>980</v>
      </c>
    </row>
    <row r="1628" spans="1:2" x14ac:dyDescent="0.25">
      <c r="A1628" s="62">
        <v>20131102</v>
      </c>
      <c r="B1628" s="63" t="s">
        <v>3682</v>
      </c>
    </row>
    <row r="1629" spans="1:2" x14ac:dyDescent="0.25">
      <c r="A1629" s="62">
        <v>20131103</v>
      </c>
      <c r="B1629" s="63" t="s">
        <v>16410</v>
      </c>
    </row>
    <row r="1630" spans="1:2" x14ac:dyDescent="0.25">
      <c r="A1630" s="62">
        <v>20131104</v>
      </c>
      <c r="B1630" s="63" t="s">
        <v>1520</v>
      </c>
    </row>
    <row r="1631" spans="1:2" x14ac:dyDescent="0.25">
      <c r="A1631" s="62">
        <v>20131105</v>
      </c>
      <c r="B1631" s="63" t="s">
        <v>15163</v>
      </c>
    </row>
    <row r="1632" spans="1:2" x14ac:dyDescent="0.25">
      <c r="A1632" s="62">
        <v>20131106</v>
      </c>
      <c r="B1632" s="63" t="s">
        <v>7007</v>
      </c>
    </row>
    <row r="1633" spans="1:2" x14ac:dyDescent="0.25">
      <c r="A1633" s="62">
        <v>20131201</v>
      </c>
      <c r="B1633" s="63" t="s">
        <v>3493</v>
      </c>
    </row>
    <row r="1634" spans="1:2" x14ac:dyDescent="0.25">
      <c r="A1634" s="62">
        <v>20131202</v>
      </c>
      <c r="B1634" s="63" t="s">
        <v>3836</v>
      </c>
    </row>
    <row r="1635" spans="1:2" x14ac:dyDescent="0.25">
      <c r="A1635" s="62">
        <v>20131301</v>
      </c>
      <c r="B1635" s="63" t="s">
        <v>13039</v>
      </c>
    </row>
    <row r="1636" spans="1:2" x14ac:dyDescent="0.25">
      <c r="A1636" s="62">
        <v>20131302</v>
      </c>
      <c r="B1636" s="63" t="s">
        <v>295</v>
      </c>
    </row>
    <row r="1637" spans="1:2" x14ac:dyDescent="0.25">
      <c r="A1637" s="62">
        <v>20131303</v>
      </c>
      <c r="B1637" s="63" t="s">
        <v>3694</v>
      </c>
    </row>
    <row r="1638" spans="1:2" x14ac:dyDescent="0.25">
      <c r="A1638" s="62">
        <v>20131304</v>
      </c>
      <c r="B1638" s="63" t="s">
        <v>1705</v>
      </c>
    </row>
    <row r="1639" spans="1:2" x14ac:dyDescent="0.25">
      <c r="A1639" s="62">
        <v>20131305</v>
      </c>
      <c r="B1639" s="63" t="s">
        <v>9202</v>
      </c>
    </row>
    <row r="1640" spans="1:2" x14ac:dyDescent="0.25">
      <c r="A1640" s="62">
        <v>20131306</v>
      </c>
      <c r="B1640" s="63" t="s">
        <v>8643</v>
      </c>
    </row>
    <row r="1641" spans="1:2" x14ac:dyDescent="0.25">
      <c r="A1641" s="62">
        <v>20131307</v>
      </c>
      <c r="B1641" s="63" t="s">
        <v>7543</v>
      </c>
    </row>
    <row r="1642" spans="1:2" x14ac:dyDescent="0.25">
      <c r="A1642" s="62">
        <v>20131308</v>
      </c>
      <c r="B1642" s="63" t="s">
        <v>18278</v>
      </c>
    </row>
    <row r="1643" spans="1:2" x14ac:dyDescent="0.25">
      <c r="A1643" s="62">
        <v>20141001</v>
      </c>
      <c r="B1643" s="63" t="s">
        <v>6821</v>
      </c>
    </row>
    <row r="1644" spans="1:2" x14ac:dyDescent="0.25">
      <c r="A1644" s="62">
        <v>20141002</v>
      </c>
      <c r="B1644" s="63" t="s">
        <v>4553</v>
      </c>
    </row>
    <row r="1645" spans="1:2" x14ac:dyDescent="0.25">
      <c r="A1645" s="62">
        <v>20141003</v>
      </c>
      <c r="B1645" s="63" t="s">
        <v>11756</v>
      </c>
    </row>
    <row r="1646" spans="1:2" x14ac:dyDescent="0.25">
      <c r="A1646" s="62">
        <v>20141004</v>
      </c>
      <c r="B1646" s="63" t="s">
        <v>5656</v>
      </c>
    </row>
    <row r="1647" spans="1:2" x14ac:dyDescent="0.25">
      <c r="A1647" s="62">
        <v>20141005</v>
      </c>
      <c r="B1647" s="63" t="s">
        <v>7501</v>
      </c>
    </row>
    <row r="1648" spans="1:2" x14ac:dyDescent="0.25">
      <c r="A1648" s="62">
        <v>20141006</v>
      </c>
      <c r="B1648" s="63" t="s">
        <v>10624</v>
      </c>
    </row>
    <row r="1649" spans="1:2" x14ac:dyDescent="0.25">
      <c r="A1649" s="62">
        <v>20141007</v>
      </c>
      <c r="B1649" s="63" t="s">
        <v>6222</v>
      </c>
    </row>
    <row r="1650" spans="1:2" x14ac:dyDescent="0.25">
      <c r="A1650" s="62">
        <v>20141008</v>
      </c>
      <c r="B1650" s="63" t="s">
        <v>11240</v>
      </c>
    </row>
    <row r="1651" spans="1:2" x14ac:dyDescent="0.25">
      <c r="A1651" s="62">
        <v>20141011</v>
      </c>
      <c r="B1651" s="63" t="s">
        <v>10434</v>
      </c>
    </row>
    <row r="1652" spans="1:2" x14ac:dyDescent="0.25">
      <c r="A1652" s="62">
        <v>20141012</v>
      </c>
      <c r="B1652" s="63" t="s">
        <v>12403</v>
      </c>
    </row>
    <row r="1653" spans="1:2" x14ac:dyDescent="0.25">
      <c r="A1653" s="62">
        <v>20141013</v>
      </c>
      <c r="B1653" s="63" t="s">
        <v>14876</v>
      </c>
    </row>
    <row r="1654" spans="1:2" x14ac:dyDescent="0.25">
      <c r="A1654" s="62">
        <v>20141014</v>
      </c>
      <c r="B1654" s="63" t="s">
        <v>2912</v>
      </c>
    </row>
    <row r="1655" spans="1:2" x14ac:dyDescent="0.25">
      <c r="A1655" s="62">
        <v>20141015</v>
      </c>
      <c r="B1655" s="63" t="s">
        <v>6418</v>
      </c>
    </row>
    <row r="1656" spans="1:2" x14ac:dyDescent="0.25">
      <c r="A1656" s="62">
        <v>20141101</v>
      </c>
      <c r="B1656" s="63" t="s">
        <v>12852</v>
      </c>
    </row>
    <row r="1657" spans="1:2" x14ac:dyDescent="0.25">
      <c r="A1657" s="62">
        <v>20141201</v>
      </c>
      <c r="B1657" s="63" t="s">
        <v>18794</v>
      </c>
    </row>
    <row r="1658" spans="1:2" x14ac:dyDescent="0.25">
      <c r="A1658" s="62">
        <v>20141301</v>
      </c>
      <c r="B1658" s="63" t="s">
        <v>189</v>
      </c>
    </row>
    <row r="1659" spans="1:2" x14ac:dyDescent="0.25">
      <c r="A1659" s="62">
        <v>20141401</v>
      </c>
      <c r="B1659" s="63" t="s">
        <v>14099</v>
      </c>
    </row>
    <row r="1660" spans="1:2" x14ac:dyDescent="0.25">
      <c r="A1660" s="62">
        <v>20141501</v>
      </c>
      <c r="B1660" s="63" t="s">
        <v>18620</v>
      </c>
    </row>
    <row r="1661" spans="1:2" x14ac:dyDescent="0.25">
      <c r="A1661" s="62">
        <v>20141601</v>
      </c>
      <c r="B1661" s="63" t="s">
        <v>10354</v>
      </c>
    </row>
    <row r="1662" spans="1:2" x14ac:dyDescent="0.25">
      <c r="A1662" s="62">
        <v>20141701</v>
      </c>
      <c r="B1662" s="63" t="s">
        <v>15755</v>
      </c>
    </row>
    <row r="1663" spans="1:2" x14ac:dyDescent="0.25">
      <c r="A1663" s="62">
        <v>20141702</v>
      </c>
      <c r="B1663" s="63" t="s">
        <v>10774</v>
      </c>
    </row>
    <row r="1664" spans="1:2" x14ac:dyDescent="0.25">
      <c r="A1664" s="62">
        <v>20141703</v>
      </c>
      <c r="B1664" s="63" t="s">
        <v>15648</v>
      </c>
    </row>
    <row r="1665" spans="1:2" x14ac:dyDescent="0.25">
      <c r="A1665" s="62">
        <v>20141704</v>
      </c>
      <c r="B1665" s="63" t="s">
        <v>13656</v>
      </c>
    </row>
    <row r="1666" spans="1:2" x14ac:dyDescent="0.25">
      <c r="A1666" s="62">
        <v>20141705</v>
      </c>
      <c r="B1666" s="63" t="s">
        <v>15379</v>
      </c>
    </row>
    <row r="1667" spans="1:2" x14ac:dyDescent="0.25">
      <c r="A1667" s="62">
        <v>20141801</v>
      </c>
      <c r="B1667" s="63" t="s">
        <v>8993</v>
      </c>
    </row>
    <row r="1668" spans="1:2" x14ac:dyDescent="0.25">
      <c r="A1668" s="62">
        <v>20141901</v>
      </c>
      <c r="B1668" s="63" t="s">
        <v>8212</v>
      </c>
    </row>
    <row r="1669" spans="1:2" x14ac:dyDescent="0.25">
      <c r="A1669" s="62">
        <v>20142001</v>
      </c>
      <c r="B1669" s="63" t="s">
        <v>5636</v>
      </c>
    </row>
    <row r="1670" spans="1:2" x14ac:dyDescent="0.25">
      <c r="A1670" s="62">
        <v>20142101</v>
      </c>
      <c r="B1670" s="63" t="s">
        <v>16544</v>
      </c>
    </row>
    <row r="1671" spans="1:2" x14ac:dyDescent="0.25">
      <c r="A1671" s="62">
        <v>20142201</v>
      </c>
      <c r="B1671" s="63" t="s">
        <v>11138</v>
      </c>
    </row>
    <row r="1672" spans="1:2" x14ac:dyDescent="0.25">
      <c r="A1672" s="62">
        <v>20142301</v>
      </c>
      <c r="B1672" s="63" t="s">
        <v>17619</v>
      </c>
    </row>
    <row r="1673" spans="1:2" x14ac:dyDescent="0.25">
      <c r="A1673" s="62">
        <v>20142401</v>
      </c>
      <c r="B1673" s="63" t="s">
        <v>11960</v>
      </c>
    </row>
    <row r="1674" spans="1:2" x14ac:dyDescent="0.25">
      <c r="A1674" s="62">
        <v>20142402</v>
      </c>
      <c r="B1674" s="63" t="s">
        <v>4487</v>
      </c>
    </row>
    <row r="1675" spans="1:2" x14ac:dyDescent="0.25">
      <c r="A1675" s="62">
        <v>20142403</v>
      </c>
      <c r="B1675" s="63" t="s">
        <v>1140</v>
      </c>
    </row>
    <row r="1676" spans="1:2" x14ac:dyDescent="0.25">
      <c r="A1676" s="62">
        <v>20142404</v>
      </c>
      <c r="B1676" s="63" t="s">
        <v>504</v>
      </c>
    </row>
    <row r="1677" spans="1:2" x14ac:dyDescent="0.25">
      <c r="A1677" s="62">
        <v>20142405</v>
      </c>
      <c r="B1677" s="63" t="s">
        <v>16872</v>
      </c>
    </row>
    <row r="1678" spans="1:2" x14ac:dyDescent="0.25">
      <c r="A1678" s="62">
        <v>20142501</v>
      </c>
      <c r="B1678" s="63" t="s">
        <v>1811</v>
      </c>
    </row>
    <row r="1679" spans="1:2" x14ac:dyDescent="0.25">
      <c r="A1679" s="62">
        <v>20142601</v>
      </c>
      <c r="B1679" s="63" t="s">
        <v>17999</v>
      </c>
    </row>
    <row r="1680" spans="1:2" x14ac:dyDescent="0.25">
      <c r="A1680" s="62">
        <v>20142701</v>
      </c>
      <c r="B1680" s="63" t="s">
        <v>14007</v>
      </c>
    </row>
    <row r="1681" spans="1:2" x14ac:dyDescent="0.25">
      <c r="A1681" s="62">
        <v>20142702</v>
      </c>
      <c r="B1681" s="63" t="s">
        <v>10227</v>
      </c>
    </row>
    <row r="1682" spans="1:2" x14ac:dyDescent="0.25">
      <c r="A1682" s="62">
        <v>20142703</v>
      </c>
      <c r="B1682" s="63" t="s">
        <v>3251</v>
      </c>
    </row>
    <row r="1683" spans="1:2" x14ac:dyDescent="0.25">
      <c r="A1683" s="62">
        <v>20142801</v>
      </c>
      <c r="B1683" s="63" t="s">
        <v>8598</v>
      </c>
    </row>
    <row r="1684" spans="1:2" x14ac:dyDescent="0.25">
      <c r="A1684" s="62">
        <v>20142901</v>
      </c>
      <c r="B1684" s="63" t="s">
        <v>10339</v>
      </c>
    </row>
    <row r="1685" spans="1:2" x14ac:dyDescent="0.25">
      <c r="A1685" s="62">
        <v>20143001</v>
      </c>
      <c r="B1685" s="63" t="s">
        <v>10914</v>
      </c>
    </row>
    <row r="1686" spans="1:2" x14ac:dyDescent="0.25">
      <c r="A1686" s="62">
        <v>20143002</v>
      </c>
      <c r="B1686" s="63" t="s">
        <v>11907</v>
      </c>
    </row>
    <row r="1687" spans="1:2" x14ac:dyDescent="0.25">
      <c r="A1687" s="62">
        <v>21101501</v>
      </c>
      <c r="B1687" s="63" t="s">
        <v>12081</v>
      </c>
    </row>
    <row r="1688" spans="1:2" x14ac:dyDescent="0.25">
      <c r="A1688" s="62">
        <v>21101502</v>
      </c>
      <c r="B1688" s="63" t="s">
        <v>15694</v>
      </c>
    </row>
    <row r="1689" spans="1:2" x14ac:dyDescent="0.25">
      <c r="A1689" s="62">
        <v>21101503</v>
      </c>
      <c r="B1689" s="63" t="s">
        <v>11504</v>
      </c>
    </row>
    <row r="1690" spans="1:2" x14ac:dyDescent="0.25">
      <c r="A1690" s="62">
        <v>21101504</v>
      </c>
      <c r="B1690" s="63" t="s">
        <v>13421</v>
      </c>
    </row>
    <row r="1691" spans="1:2" x14ac:dyDescent="0.25">
      <c r="A1691" s="62">
        <v>21101505</v>
      </c>
      <c r="B1691" s="63" t="s">
        <v>3204</v>
      </c>
    </row>
    <row r="1692" spans="1:2" x14ac:dyDescent="0.25">
      <c r="A1692" s="62">
        <v>21101506</v>
      </c>
      <c r="B1692" s="63" t="s">
        <v>18339</v>
      </c>
    </row>
    <row r="1693" spans="1:2" x14ac:dyDescent="0.25">
      <c r="A1693" s="62">
        <v>21101507</v>
      </c>
      <c r="B1693" s="63" t="s">
        <v>2874</v>
      </c>
    </row>
    <row r="1694" spans="1:2" x14ac:dyDescent="0.25">
      <c r="A1694" s="62">
        <v>21101508</v>
      </c>
      <c r="B1694" s="63" t="s">
        <v>18784</v>
      </c>
    </row>
    <row r="1695" spans="1:2" x14ac:dyDescent="0.25">
      <c r="A1695" s="62">
        <v>21101509</v>
      </c>
      <c r="B1695" s="63" t="s">
        <v>283</v>
      </c>
    </row>
    <row r="1696" spans="1:2" x14ac:dyDescent="0.25">
      <c r="A1696" s="62">
        <v>21101510</v>
      </c>
      <c r="B1696" s="63" t="s">
        <v>13433</v>
      </c>
    </row>
    <row r="1697" spans="1:2" x14ac:dyDescent="0.25">
      <c r="A1697" s="62">
        <v>21101511</v>
      </c>
      <c r="B1697" s="63" t="s">
        <v>10566</v>
      </c>
    </row>
    <row r="1698" spans="1:2" x14ac:dyDescent="0.25">
      <c r="A1698" s="62">
        <v>21101512</v>
      </c>
      <c r="B1698" s="63" t="s">
        <v>9187</v>
      </c>
    </row>
    <row r="1699" spans="1:2" x14ac:dyDescent="0.25">
      <c r="A1699" s="62">
        <v>21101513</v>
      </c>
      <c r="B1699" s="63" t="s">
        <v>10488</v>
      </c>
    </row>
    <row r="1700" spans="1:2" x14ac:dyDescent="0.25">
      <c r="A1700" s="62">
        <v>21101514</v>
      </c>
      <c r="B1700" s="63" t="s">
        <v>7591</v>
      </c>
    </row>
    <row r="1701" spans="1:2" x14ac:dyDescent="0.25">
      <c r="A1701" s="62">
        <v>21101516</v>
      </c>
      <c r="B1701" s="63" t="s">
        <v>15526</v>
      </c>
    </row>
    <row r="1702" spans="1:2" x14ac:dyDescent="0.25">
      <c r="A1702" s="62">
        <v>21101601</v>
      </c>
      <c r="B1702" s="63" t="s">
        <v>4827</v>
      </c>
    </row>
    <row r="1703" spans="1:2" x14ac:dyDescent="0.25">
      <c r="A1703" s="62">
        <v>21101602</v>
      </c>
      <c r="B1703" s="63" t="s">
        <v>10107</v>
      </c>
    </row>
    <row r="1704" spans="1:2" x14ac:dyDescent="0.25">
      <c r="A1704" s="62">
        <v>21101603</v>
      </c>
      <c r="B1704" s="63" t="s">
        <v>17184</v>
      </c>
    </row>
    <row r="1705" spans="1:2" x14ac:dyDescent="0.25">
      <c r="A1705" s="62">
        <v>21101604</v>
      </c>
      <c r="B1705" s="63" t="s">
        <v>1396</v>
      </c>
    </row>
    <row r="1706" spans="1:2" x14ac:dyDescent="0.25">
      <c r="A1706" s="62">
        <v>21101605</v>
      </c>
      <c r="B1706" s="63" t="s">
        <v>10132</v>
      </c>
    </row>
    <row r="1707" spans="1:2" x14ac:dyDescent="0.25">
      <c r="A1707" s="62">
        <v>21101606</v>
      </c>
      <c r="B1707" s="63" t="s">
        <v>8018</v>
      </c>
    </row>
    <row r="1708" spans="1:2" x14ac:dyDescent="0.25">
      <c r="A1708" s="62">
        <v>21101607</v>
      </c>
      <c r="B1708" s="63" t="s">
        <v>174</v>
      </c>
    </row>
    <row r="1709" spans="1:2" x14ac:dyDescent="0.25">
      <c r="A1709" s="62">
        <v>21101701</v>
      </c>
      <c r="B1709" s="63" t="s">
        <v>2566</v>
      </c>
    </row>
    <row r="1710" spans="1:2" x14ac:dyDescent="0.25">
      <c r="A1710" s="62">
        <v>21101702</v>
      </c>
      <c r="B1710" s="63" t="s">
        <v>1029</v>
      </c>
    </row>
    <row r="1711" spans="1:2" x14ac:dyDescent="0.25">
      <c r="A1711" s="62">
        <v>21101703</v>
      </c>
      <c r="B1711" s="63" t="s">
        <v>16468</v>
      </c>
    </row>
    <row r="1712" spans="1:2" x14ac:dyDescent="0.25">
      <c r="A1712" s="62">
        <v>21101704</v>
      </c>
      <c r="B1712" s="63" t="s">
        <v>17170</v>
      </c>
    </row>
    <row r="1713" spans="1:2" x14ac:dyDescent="0.25">
      <c r="A1713" s="62">
        <v>21101705</v>
      </c>
      <c r="B1713" s="63" t="s">
        <v>375</v>
      </c>
    </row>
    <row r="1714" spans="1:2" x14ac:dyDescent="0.25">
      <c r="A1714" s="62">
        <v>21101706</v>
      </c>
      <c r="B1714" s="63" t="s">
        <v>10068</v>
      </c>
    </row>
    <row r="1715" spans="1:2" x14ac:dyDescent="0.25">
      <c r="A1715" s="62">
        <v>21101707</v>
      </c>
      <c r="B1715" s="63" t="s">
        <v>6319</v>
      </c>
    </row>
    <row r="1716" spans="1:2" x14ac:dyDescent="0.25">
      <c r="A1716" s="62">
        <v>21101708</v>
      </c>
      <c r="B1716" s="63" t="s">
        <v>9737</v>
      </c>
    </row>
    <row r="1717" spans="1:2" x14ac:dyDescent="0.25">
      <c r="A1717" s="62">
        <v>21101801</v>
      </c>
      <c r="B1717" s="63" t="s">
        <v>18804</v>
      </c>
    </row>
    <row r="1718" spans="1:2" x14ac:dyDescent="0.25">
      <c r="A1718" s="62">
        <v>21101802</v>
      </c>
      <c r="B1718" s="63" t="s">
        <v>6175</v>
      </c>
    </row>
    <row r="1719" spans="1:2" x14ac:dyDescent="0.25">
      <c r="A1719" s="62">
        <v>21101803</v>
      </c>
      <c r="B1719" s="63" t="s">
        <v>5134</v>
      </c>
    </row>
    <row r="1720" spans="1:2" x14ac:dyDescent="0.25">
      <c r="A1720" s="62">
        <v>21101804</v>
      </c>
      <c r="B1720" s="63" t="s">
        <v>9042</v>
      </c>
    </row>
    <row r="1721" spans="1:2" x14ac:dyDescent="0.25">
      <c r="A1721" s="62">
        <v>21101805</v>
      </c>
      <c r="B1721" s="63" t="s">
        <v>16705</v>
      </c>
    </row>
    <row r="1722" spans="1:2" x14ac:dyDescent="0.25">
      <c r="A1722" s="62">
        <v>21101806</v>
      </c>
      <c r="B1722" s="63" t="s">
        <v>1418</v>
      </c>
    </row>
    <row r="1723" spans="1:2" x14ac:dyDescent="0.25">
      <c r="A1723" s="62">
        <v>21101807</v>
      </c>
      <c r="B1723" s="63" t="s">
        <v>1186</v>
      </c>
    </row>
    <row r="1724" spans="1:2" x14ac:dyDescent="0.25">
      <c r="A1724" s="62">
        <v>21101808</v>
      </c>
      <c r="B1724" s="63" t="s">
        <v>1900</v>
      </c>
    </row>
    <row r="1725" spans="1:2" x14ac:dyDescent="0.25">
      <c r="A1725" s="62">
        <v>21101901</v>
      </c>
      <c r="B1725" s="63" t="s">
        <v>907</v>
      </c>
    </row>
    <row r="1726" spans="1:2" x14ac:dyDescent="0.25">
      <c r="A1726" s="62">
        <v>21101902</v>
      </c>
      <c r="B1726" s="63" t="s">
        <v>10848</v>
      </c>
    </row>
    <row r="1727" spans="1:2" x14ac:dyDescent="0.25">
      <c r="A1727" s="62">
        <v>21101903</v>
      </c>
      <c r="B1727" s="63" t="s">
        <v>7725</v>
      </c>
    </row>
    <row r="1728" spans="1:2" x14ac:dyDescent="0.25">
      <c r="A1728" s="62">
        <v>21101904</v>
      </c>
      <c r="B1728" s="63" t="s">
        <v>12491</v>
      </c>
    </row>
    <row r="1729" spans="1:2" x14ac:dyDescent="0.25">
      <c r="A1729" s="62">
        <v>21101905</v>
      </c>
      <c r="B1729" s="63" t="s">
        <v>15889</v>
      </c>
    </row>
    <row r="1730" spans="1:2" x14ac:dyDescent="0.25">
      <c r="A1730" s="62">
        <v>21101906</v>
      </c>
      <c r="B1730" s="63" t="s">
        <v>15569</v>
      </c>
    </row>
    <row r="1731" spans="1:2" x14ac:dyDescent="0.25">
      <c r="A1731" s="62">
        <v>21101907</v>
      </c>
      <c r="B1731" s="63" t="s">
        <v>12831</v>
      </c>
    </row>
    <row r="1732" spans="1:2" x14ac:dyDescent="0.25">
      <c r="A1732" s="62">
        <v>21101908</v>
      </c>
      <c r="B1732" s="63" t="s">
        <v>13446</v>
      </c>
    </row>
    <row r="1733" spans="1:2" x14ac:dyDescent="0.25">
      <c r="A1733" s="62">
        <v>21101909</v>
      </c>
      <c r="B1733" s="63" t="s">
        <v>11923</v>
      </c>
    </row>
    <row r="1734" spans="1:2" x14ac:dyDescent="0.25">
      <c r="A1734" s="62">
        <v>21102001</v>
      </c>
      <c r="B1734" s="63" t="s">
        <v>5283</v>
      </c>
    </row>
    <row r="1735" spans="1:2" x14ac:dyDescent="0.25">
      <c r="A1735" s="62">
        <v>21102002</v>
      </c>
      <c r="B1735" s="63" t="s">
        <v>7817</v>
      </c>
    </row>
    <row r="1736" spans="1:2" x14ac:dyDescent="0.25">
      <c r="A1736" s="62">
        <v>21102003</v>
      </c>
      <c r="B1736" s="63" t="s">
        <v>9281</v>
      </c>
    </row>
    <row r="1737" spans="1:2" x14ac:dyDescent="0.25">
      <c r="A1737" s="62">
        <v>21102004</v>
      </c>
      <c r="B1737" s="63" t="s">
        <v>1059</v>
      </c>
    </row>
    <row r="1738" spans="1:2" x14ac:dyDescent="0.25">
      <c r="A1738" s="62">
        <v>21102005</v>
      </c>
      <c r="B1738" s="63" t="s">
        <v>16612</v>
      </c>
    </row>
    <row r="1739" spans="1:2" x14ac:dyDescent="0.25">
      <c r="A1739" s="62">
        <v>21102006</v>
      </c>
      <c r="B1739" s="63" t="s">
        <v>6208</v>
      </c>
    </row>
    <row r="1740" spans="1:2" x14ac:dyDescent="0.25">
      <c r="A1740" s="62">
        <v>21102101</v>
      </c>
      <c r="B1740" s="63" t="s">
        <v>15570</v>
      </c>
    </row>
    <row r="1741" spans="1:2" x14ac:dyDescent="0.25">
      <c r="A1741" s="62">
        <v>21102201</v>
      </c>
      <c r="B1741" s="63" t="s">
        <v>2141</v>
      </c>
    </row>
    <row r="1742" spans="1:2" x14ac:dyDescent="0.25">
      <c r="A1742" s="62">
        <v>21102202</v>
      </c>
      <c r="B1742" s="63" t="s">
        <v>3667</v>
      </c>
    </row>
    <row r="1743" spans="1:2" x14ac:dyDescent="0.25">
      <c r="A1743" s="62">
        <v>21102203</v>
      </c>
      <c r="B1743" s="63" t="s">
        <v>14981</v>
      </c>
    </row>
    <row r="1744" spans="1:2" x14ac:dyDescent="0.25">
      <c r="A1744" s="62">
        <v>21102204</v>
      </c>
      <c r="B1744" s="63" t="s">
        <v>10651</v>
      </c>
    </row>
    <row r="1745" spans="1:2" x14ac:dyDescent="0.25">
      <c r="A1745" s="62">
        <v>21102205</v>
      </c>
      <c r="B1745" s="63" t="s">
        <v>13956</v>
      </c>
    </row>
    <row r="1746" spans="1:2" x14ac:dyDescent="0.25">
      <c r="A1746" s="62">
        <v>21102206</v>
      </c>
      <c r="B1746" s="63" t="s">
        <v>18334</v>
      </c>
    </row>
    <row r="1747" spans="1:2" x14ac:dyDescent="0.25">
      <c r="A1747" s="62">
        <v>21102207</v>
      </c>
      <c r="B1747" s="63" t="s">
        <v>17679</v>
      </c>
    </row>
    <row r="1748" spans="1:2" x14ac:dyDescent="0.25">
      <c r="A1748" s="62">
        <v>21102301</v>
      </c>
      <c r="B1748" s="63" t="s">
        <v>7687</v>
      </c>
    </row>
    <row r="1749" spans="1:2" x14ac:dyDescent="0.25">
      <c r="A1749" s="62">
        <v>21102302</v>
      </c>
      <c r="B1749" s="63" t="s">
        <v>5161</v>
      </c>
    </row>
    <row r="1750" spans="1:2" x14ac:dyDescent="0.25">
      <c r="A1750" s="62">
        <v>21102303</v>
      </c>
      <c r="B1750" s="63" t="s">
        <v>8397</v>
      </c>
    </row>
    <row r="1751" spans="1:2" x14ac:dyDescent="0.25">
      <c r="A1751" s="62">
        <v>21102304</v>
      </c>
      <c r="B1751" s="63" t="s">
        <v>3869</v>
      </c>
    </row>
    <row r="1752" spans="1:2" x14ac:dyDescent="0.25">
      <c r="A1752" s="62">
        <v>21102401</v>
      </c>
      <c r="B1752" s="63" t="s">
        <v>8162</v>
      </c>
    </row>
    <row r="1753" spans="1:2" x14ac:dyDescent="0.25">
      <c r="A1753" s="62">
        <v>21102402</v>
      </c>
      <c r="B1753" s="63" t="s">
        <v>3485</v>
      </c>
    </row>
    <row r="1754" spans="1:2" x14ac:dyDescent="0.25">
      <c r="A1754" s="62">
        <v>21102403</v>
      </c>
      <c r="B1754" s="63" t="s">
        <v>9092</v>
      </c>
    </row>
    <row r="1755" spans="1:2" x14ac:dyDescent="0.25">
      <c r="A1755" s="62">
        <v>21102404</v>
      </c>
      <c r="B1755" s="63" t="s">
        <v>5915</v>
      </c>
    </row>
    <row r="1756" spans="1:2" x14ac:dyDescent="0.25">
      <c r="A1756" s="62">
        <v>21111501</v>
      </c>
      <c r="B1756" s="63" t="s">
        <v>7278</v>
      </c>
    </row>
    <row r="1757" spans="1:2" x14ac:dyDescent="0.25">
      <c r="A1757" s="62">
        <v>21111502</v>
      </c>
      <c r="B1757" s="63" t="s">
        <v>4606</v>
      </c>
    </row>
    <row r="1758" spans="1:2" x14ac:dyDescent="0.25">
      <c r="A1758" s="62">
        <v>21111503</v>
      </c>
      <c r="B1758" s="63" t="s">
        <v>814</v>
      </c>
    </row>
    <row r="1759" spans="1:2" x14ac:dyDescent="0.25">
      <c r="A1759" s="62">
        <v>21111504</v>
      </c>
      <c r="B1759" s="63" t="s">
        <v>7576</v>
      </c>
    </row>
    <row r="1760" spans="1:2" x14ac:dyDescent="0.25">
      <c r="A1760" s="62">
        <v>21111506</v>
      </c>
      <c r="B1760" s="63" t="s">
        <v>3058</v>
      </c>
    </row>
    <row r="1761" spans="1:2" x14ac:dyDescent="0.25">
      <c r="A1761" s="62">
        <v>21111507</v>
      </c>
      <c r="B1761" s="63" t="s">
        <v>15403</v>
      </c>
    </row>
    <row r="1762" spans="1:2" x14ac:dyDescent="0.25">
      <c r="A1762" s="62">
        <v>21111508</v>
      </c>
      <c r="B1762" s="63" t="s">
        <v>11492</v>
      </c>
    </row>
    <row r="1763" spans="1:2" x14ac:dyDescent="0.25">
      <c r="A1763" s="62">
        <v>21111601</v>
      </c>
      <c r="B1763" s="63" t="s">
        <v>115</v>
      </c>
    </row>
    <row r="1764" spans="1:2" x14ac:dyDescent="0.25">
      <c r="A1764" s="62">
        <v>21111602</v>
      </c>
      <c r="B1764" s="63" t="s">
        <v>2753</v>
      </c>
    </row>
    <row r="1765" spans="1:2" x14ac:dyDescent="0.25">
      <c r="A1765" s="62">
        <v>22101501</v>
      </c>
      <c r="B1765" s="63" t="s">
        <v>13387</v>
      </c>
    </row>
    <row r="1766" spans="1:2" x14ac:dyDescent="0.25">
      <c r="A1766" s="62">
        <v>22101502</v>
      </c>
      <c r="B1766" s="63" t="s">
        <v>6928</v>
      </c>
    </row>
    <row r="1767" spans="1:2" x14ac:dyDescent="0.25">
      <c r="A1767" s="62">
        <v>22101504</v>
      </c>
      <c r="B1767" s="63" t="s">
        <v>14702</v>
      </c>
    </row>
    <row r="1768" spans="1:2" x14ac:dyDescent="0.25">
      <c r="A1768" s="62">
        <v>22101505</v>
      </c>
      <c r="B1768" s="63" t="s">
        <v>1961</v>
      </c>
    </row>
    <row r="1769" spans="1:2" x14ac:dyDescent="0.25">
      <c r="A1769" s="62">
        <v>22101507</v>
      </c>
      <c r="B1769" s="63" t="s">
        <v>5299</v>
      </c>
    </row>
    <row r="1770" spans="1:2" x14ac:dyDescent="0.25">
      <c r="A1770" s="62">
        <v>22101508</v>
      </c>
      <c r="B1770" s="63" t="s">
        <v>3468</v>
      </c>
    </row>
    <row r="1771" spans="1:2" x14ac:dyDescent="0.25">
      <c r="A1771" s="62">
        <v>22101509</v>
      </c>
      <c r="B1771" s="63" t="s">
        <v>1412</v>
      </c>
    </row>
    <row r="1772" spans="1:2" x14ac:dyDescent="0.25">
      <c r="A1772" s="62">
        <v>22101511</v>
      </c>
      <c r="B1772" s="63" t="s">
        <v>2175</v>
      </c>
    </row>
    <row r="1773" spans="1:2" x14ac:dyDescent="0.25">
      <c r="A1773" s="62">
        <v>22101513</v>
      </c>
      <c r="B1773" s="63" t="s">
        <v>14123</v>
      </c>
    </row>
    <row r="1774" spans="1:2" x14ac:dyDescent="0.25">
      <c r="A1774" s="62">
        <v>22101514</v>
      </c>
      <c r="B1774" s="63" t="s">
        <v>4873</v>
      </c>
    </row>
    <row r="1775" spans="1:2" x14ac:dyDescent="0.25">
      <c r="A1775" s="62">
        <v>22101516</v>
      </c>
      <c r="B1775" s="63" t="s">
        <v>13816</v>
      </c>
    </row>
    <row r="1776" spans="1:2" x14ac:dyDescent="0.25">
      <c r="A1776" s="62">
        <v>22101518</v>
      </c>
      <c r="B1776" s="63" t="s">
        <v>16728</v>
      </c>
    </row>
    <row r="1777" spans="1:2" x14ac:dyDescent="0.25">
      <c r="A1777" s="62">
        <v>22101519</v>
      </c>
      <c r="B1777" s="63" t="s">
        <v>1092</v>
      </c>
    </row>
    <row r="1778" spans="1:2" x14ac:dyDescent="0.25">
      <c r="A1778" s="62">
        <v>22101520</v>
      </c>
      <c r="B1778" s="63" t="s">
        <v>15507</v>
      </c>
    </row>
    <row r="1779" spans="1:2" x14ac:dyDescent="0.25">
      <c r="A1779" s="62">
        <v>22101521</v>
      </c>
      <c r="B1779" s="63" t="s">
        <v>299</v>
      </c>
    </row>
    <row r="1780" spans="1:2" x14ac:dyDescent="0.25">
      <c r="A1780" s="62">
        <v>22101522</v>
      </c>
      <c r="B1780" s="63" t="s">
        <v>9138</v>
      </c>
    </row>
    <row r="1781" spans="1:2" x14ac:dyDescent="0.25">
      <c r="A1781" s="62">
        <v>22101523</v>
      </c>
      <c r="B1781" s="63" t="s">
        <v>8247</v>
      </c>
    </row>
    <row r="1782" spans="1:2" x14ac:dyDescent="0.25">
      <c r="A1782" s="62">
        <v>22101524</v>
      </c>
      <c r="B1782" s="63" t="s">
        <v>17196</v>
      </c>
    </row>
    <row r="1783" spans="1:2" x14ac:dyDescent="0.25">
      <c r="A1783" s="62">
        <v>22101525</v>
      </c>
      <c r="B1783" s="63" t="s">
        <v>1835</v>
      </c>
    </row>
    <row r="1784" spans="1:2" x14ac:dyDescent="0.25">
      <c r="A1784" s="62">
        <v>22101526</v>
      </c>
      <c r="B1784" s="63" t="s">
        <v>15828</v>
      </c>
    </row>
    <row r="1785" spans="1:2" x14ac:dyDescent="0.25">
      <c r="A1785" s="62">
        <v>22101527</v>
      </c>
      <c r="B1785" s="63" t="s">
        <v>4121</v>
      </c>
    </row>
    <row r="1786" spans="1:2" x14ac:dyDescent="0.25">
      <c r="A1786" s="62">
        <v>22101528</v>
      </c>
      <c r="B1786" s="63" t="s">
        <v>16950</v>
      </c>
    </row>
    <row r="1787" spans="1:2" x14ac:dyDescent="0.25">
      <c r="A1787" s="62">
        <v>22101529</v>
      </c>
      <c r="B1787" s="63" t="s">
        <v>11396</v>
      </c>
    </row>
    <row r="1788" spans="1:2" x14ac:dyDescent="0.25">
      <c r="A1788" s="62">
        <v>22101530</v>
      </c>
      <c r="B1788" s="63" t="s">
        <v>9705</v>
      </c>
    </row>
    <row r="1789" spans="1:2" x14ac:dyDescent="0.25">
      <c r="A1789" s="62">
        <v>22101531</v>
      </c>
      <c r="B1789" s="63" t="s">
        <v>10828</v>
      </c>
    </row>
    <row r="1790" spans="1:2" x14ac:dyDescent="0.25">
      <c r="A1790" s="62">
        <v>22101532</v>
      </c>
      <c r="B1790" s="63" t="s">
        <v>1729</v>
      </c>
    </row>
    <row r="1791" spans="1:2" x14ac:dyDescent="0.25">
      <c r="A1791" s="62">
        <v>22101533</v>
      </c>
      <c r="B1791" s="63" t="s">
        <v>5639</v>
      </c>
    </row>
    <row r="1792" spans="1:2" x14ac:dyDescent="0.25">
      <c r="A1792" s="62">
        <v>22101534</v>
      </c>
      <c r="B1792" s="63" t="s">
        <v>129</v>
      </c>
    </row>
    <row r="1793" spans="1:2" x14ac:dyDescent="0.25">
      <c r="A1793" s="62">
        <v>22101602</v>
      </c>
      <c r="B1793" s="63" t="s">
        <v>5511</v>
      </c>
    </row>
    <row r="1794" spans="1:2" x14ac:dyDescent="0.25">
      <c r="A1794" s="62">
        <v>22101603</v>
      </c>
      <c r="B1794" s="63" t="s">
        <v>3378</v>
      </c>
    </row>
    <row r="1795" spans="1:2" x14ac:dyDescent="0.25">
      <c r="A1795" s="62">
        <v>22101604</v>
      </c>
      <c r="B1795" s="63" t="s">
        <v>4151</v>
      </c>
    </row>
    <row r="1796" spans="1:2" x14ac:dyDescent="0.25">
      <c r="A1796" s="62">
        <v>22101605</v>
      </c>
      <c r="B1796" s="63" t="s">
        <v>1923</v>
      </c>
    </row>
    <row r="1797" spans="1:2" x14ac:dyDescent="0.25">
      <c r="A1797" s="62">
        <v>22101606</v>
      </c>
      <c r="B1797" s="63" t="s">
        <v>3311</v>
      </c>
    </row>
    <row r="1798" spans="1:2" x14ac:dyDescent="0.25">
      <c r="A1798" s="62">
        <v>22101607</v>
      </c>
      <c r="B1798" s="63" t="s">
        <v>16328</v>
      </c>
    </row>
    <row r="1799" spans="1:2" x14ac:dyDescent="0.25">
      <c r="A1799" s="62">
        <v>22101608</v>
      </c>
      <c r="B1799" s="63" t="s">
        <v>6240</v>
      </c>
    </row>
    <row r="1800" spans="1:2" x14ac:dyDescent="0.25">
      <c r="A1800" s="62">
        <v>22101609</v>
      </c>
      <c r="B1800" s="63" t="s">
        <v>7749</v>
      </c>
    </row>
    <row r="1801" spans="1:2" x14ac:dyDescent="0.25">
      <c r="A1801" s="62">
        <v>22101610</v>
      </c>
      <c r="B1801" s="63" t="s">
        <v>16428</v>
      </c>
    </row>
    <row r="1802" spans="1:2" x14ac:dyDescent="0.25">
      <c r="A1802" s="62">
        <v>22101611</v>
      </c>
      <c r="B1802" s="63" t="s">
        <v>10412</v>
      </c>
    </row>
    <row r="1803" spans="1:2" x14ac:dyDescent="0.25">
      <c r="A1803" s="62">
        <v>22101612</v>
      </c>
      <c r="B1803" s="63" t="s">
        <v>2135</v>
      </c>
    </row>
    <row r="1804" spans="1:2" x14ac:dyDescent="0.25">
      <c r="A1804" s="62">
        <v>22101613</v>
      </c>
      <c r="B1804" s="63" t="s">
        <v>1185</v>
      </c>
    </row>
    <row r="1805" spans="1:2" x14ac:dyDescent="0.25">
      <c r="A1805" s="62">
        <v>22101614</v>
      </c>
      <c r="B1805" s="63" t="s">
        <v>693</v>
      </c>
    </row>
    <row r="1806" spans="1:2" x14ac:dyDescent="0.25">
      <c r="A1806" s="62">
        <v>22101615</v>
      </c>
      <c r="B1806" s="63" t="s">
        <v>3017</v>
      </c>
    </row>
    <row r="1807" spans="1:2" x14ac:dyDescent="0.25">
      <c r="A1807" s="62">
        <v>22101616</v>
      </c>
      <c r="B1807" s="63" t="s">
        <v>4532</v>
      </c>
    </row>
    <row r="1808" spans="1:2" x14ac:dyDescent="0.25">
      <c r="A1808" s="62">
        <v>22101617</v>
      </c>
      <c r="B1808" s="63" t="s">
        <v>8206</v>
      </c>
    </row>
    <row r="1809" spans="1:2" x14ac:dyDescent="0.25">
      <c r="A1809" s="62">
        <v>22101618</v>
      </c>
      <c r="B1809" s="63" t="s">
        <v>1914</v>
      </c>
    </row>
    <row r="1810" spans="1:2" x14ac:dyDescent="0.25">
      <c r="A1810" s="62">
        <v>22101619</v>
      </c>
      <c r="B1810" s="63" t="s">
        <v>15899</v>
      </c>
    </row>
    <row r="1811" spans="1:2" x14ac:dyDescent="0.25">
      <c r="A1811" s="62">
        <v>22101620</v>
      </c>
      <c r="B1811" s="63" t="s">
        <v>6748</v>
      </c>
    </row>
    <row r="1812" spans="1:2" x14ac:dyDescent="0.25">
      <c r="A1812" s="62">
        <v>22101701</v>
      </c>
      <c r="B1812" s="63" t="s">
        <v>11840</v>
      </c>
    </row>
    <row r="1813" spans="1:2" x14ac:dyDescent="0.25">
      <c r="A1813" s="62">
        <v>22101702</v>
      </c>
      <c r="B1813" s="63" t="s">
        <v>17736</v>
      </c>
    </row>
    <row r="1814" spans="1:2" x14ac:dyDescent="0.25">
      <c r="A1814" s="62">
        <v>22101703</v>
      </c>
      <c r="B1814" s="63" t="s">
        <v>9764</v>
      </c>
    </row>
    <row r="1815" spans="1:2" x14ac:dyDescent="0.25">
      <c r="A1815" s="62">
        <v>22101704</v>
      </c>
      <c r="B1815" s="63" t="s">
        <v>13123</v>
      </c>
    </row>
    <row r="1816" spans="1:2" x14ac:dyDescent="0.25">
      <c r="A1816" s="62">
        <v>22101705</v>
      </c>
      <c r="B1816" s="63" t="s">
        <v>9787</v>
      </c>
    </row>
    <row r="1817" spans="1:2" x14ac:dyDescent="0.25">
      <c r="A1817" s="62">
        <v>22101706</v>
      </c>
      <c r="B1817" s="63" t="s">
        <v>244</v>
      </c>
    </row>
    <row r="1818" spans="1:2" x14ac:dyDescent="0.25">
      <c r="A1818" s="62">
        <v>22101707</v>
      </c>
      <c r="B1818" s="63" t="s">
        <v>15917</v>
      </c>
    </row>
    <row r="1819" spans="1:2" x14ac:dyDescent="0.25">
      <c r="A1819" s="62">
        <v>22101708</v>
      </c>
      <c r="B1819" s="63" t="s">
        <v>330</v>
      </c>
    </row>
    <row r="1820" spans="1:2" x14ac:dyDescent="0.25">
      <c r="A1820" s="62">
        <v>22101709</v>
      </c>
      <c r="B1820" s="63" t="s">
        <v>5034</v>
      </c>
    </row>
    <row r="1821" spans="1:2" x14ac:dyDescent="0.25">
      <c r="A1821" s="62">
        <v>22101710</v>
      </c>
      <c r="B1821" s="63" t="s">
        <v>6677</v>
      </c>
    </row>
    <row r="1822" spans="1:2" x14ac:dyDescent="0.25">
      <c r="A1822" s="62">
        <v>22101711</v>
      </c>
      <c r="B1822" s="63" t="s">
        <v>9979</v>
      </c>
    </row>
    <row r="1823" spans="1:2" x14ac:dyDescent="0.25">
      <c r="A1823" s="62">
        <v>22101712</v>
      </c>
      <c r="B1823" s="63" t="s">
        <v>7773</v>
      </c>
    </row>
    <row r="1824" spans="1:2" x14ac:dyDescent="0.25">
      <c r="A1824" s="62">
        <v>22101713</v>
      </c>
      <c r="B1824" s="63" t="s">
        <v>6494</v>
      </c>
    </row>
    <row r="1825" spans="1:2" x14ac:dyDescent="0.25">
      <c r="A1825" s="62">
        <v>22101714</v>
      </c>
      <c r="B1825" s="63" t="s">
        <v>1003</v>
      </c>
    </row>
    <row r="1826" spans="1:2" x14ac:dyDescent="0.25">
      <c r="A1826" s="62">
        <v>22101715</v>
      </c>
      <c r="B1826" s="63" t="s">
        <v>17240</v>
      </c>
    </row>
    <row r="1827" spans="1:2" x14ac:dyDescent="0.25">
      <c r="A1827" s="62">
        <v>22101716</v>
      </c>
      <c r="B1827" s="63" t="s">
        <v>10089</v>
      </c>
    </row>
    <row r="1828" spans="1:2" x14ac:dyDescent="0.25">
      <c r="A1828" s="62">
        <v>22101717</v>
      </c>
      <c r="B1828" s="63" t="s">
        <v>7146</v>
      </c>
    </row>
    <row r="1829" spans="1:2" x14ac:dyDescent="0.25">
      <c r="A1829" s="62">
        <v>22101718</v>
      </c>
      <c r="B1829" s="63" t="s">
        <v>16283</v>
      </c>
    </row>
    <row r="1830" spans="1:2" x14ac:dyDescent="0.25">
      <c r="A1830" s="62">
        <v>22101719</v>
      </c>
      <c r="B1830" s="63" t="s">
        <v>15351</v>
      </c>
    </row>
    <row r="1831" spans="1:2" x14ac:dyDescent="0.25">
      <c r="A1831" s="62">
        <v>22101720</v>
      </c>
      <c r="B1831" s="63" t="s">
        <v>12453</v>
      </c>
    </row>
    <row r="1832" spans="1:2" x14ac:dyDescent="0.25">
      <c r="A1832" s="62">
        <v>22101801</v>
      </c>
      <c r="B1832" s="63" t="s">
        <v>16581</v>
      </c>
    </row>
    <row r="1833" spans="1:2" x14ac:dyDescent="0.25">
      <c r="A1833" s="62">
        <v>22101802</v>
      </c>
      <c r="B1833" s="63" t="s">
        <v>2449</v>
      </c>
    </row>
    <row r="1834" spans="1:2" x14ac:dyDescent="0.25">
      <c r="A1834" s="62">
        <v>22101803</v>
      </c>
      <c r="B1834" s="63" t="s">
        <v>17910</v>
      </c>
    </row>
    <row r="1835" spans="1:2" x14ac:dyDescent="0.25">
      <c r="A1835" s="62">
        <v>22101804</v>
      </c>
      <c r="B1835" s="63" t="s">
        <v>11815</v>
      </c>
    </row>
    <row r="1836" spans="1:2" x14ac:dyDescent="0.25">
      <c r="A1836" s="62">
        <v>22101901</v>
      </c>
      <c r="B1836" s="63" t="s">
        <v>17269</v>
      </c>
    </row>
    <row r="1837" spans="1:2" x14ac:dyDescent="0.25">
      <c r="A1837" s="62">
        <v>22101902</v>
      </c>
      <c r="B1837" s="63" t="s">
        <v>13002</v>
      </c>
    </row>
    <row r="1838" spans="1:2" x14ac:dyDescent="0.25">
      <c r="A1838" s="62">
        <v>22101903</v>
      </c>
      <c r="B1838" s="63" t="s">
        <v>18704</v>
      </c>
    </row>
    <row r="1839" spans="1:2" x14ac:dyDescent="0.25">
      <c r="A1839" s="62">
        <v>22101904</v>
      </c>
      <c r="B1839" s="63" t="s">
        <v>5309</v>
      </c>
    </row>
    <row r="1840" spans="1:2" x14ac:dyDescent="0.25">
      <c r="A1840" s="62">
        <v>22101905</v>
      </c>
      <c r="B1840" s="63" t="s">
        <v>5570</v>
      </c>
    </row>
    <row r="1841" spans="1:2" x14ac:dyDescent="0.25">
      <c r="A1841" s="62">
        <v>22101906</v>
      </c>
      <c r="B1841" s="63" t="s">
        <v>10840</v>
      </c>
    </row>
    <row r="1842" spans="1:2" x14ac:dyDescent="0.25">
      <c r="A1842" s="62">
        <v>22101907</v>
      </c>
      <c r="B1842" s="63" t="s">
        <v>8199</v>
      </c>
    </row>
    <row r="1843" spans="1:2" x14ac:dyDescent="0.25">
      <c r="A1843" s="62">
        <v>22102001</v>
      </c>
      <c r="B1843" s="63" t="s">
        <v>1068</v>
      </c>
    </row>
    <row r="1844" spans="1:2" x14ac:dyDescent="0.25">
      <c r="A1844" s="62">
        <v>23101501</v>
      </c>
      <c r="B1844" s="63" t="s">
        <v>13233</v>
      </c>
    </row>
    <row r="1845" spans="1:2" x14ac:dyDescent="0.25">
      <c r="A1845" s="62">
        <v>23101502</v>
      </c>
      <c r="B1845" s="63" t="s">
        <v>1703</v>
      </c>
    </row>
    <row r="1846" spans="1:2" x14ac:dyDescent="0.25">
      <c r="A1846" s="62">
        <v>23101503</v>
      </c>
      <c r="B1846" s="63" t="s">
        <v>7442</v>
      </c>
    </row>
    <row r="1847" spans="1:2" x14ac:dyDescent="0.25">
      <c r="A1847" s="62">
        <v>23101504</v>
      </c>
      <c r="B1847" s="63" t="s">
        <v>7094</v>
      </c>
    </row>
    <row r="1848" spans="1:2" x14ac:dyDescent="0.25">
      <c r="A1848" s="62">
        <v>23101505</v>
      </c>
      <c r="B1848" s="63" t="s">
        <v>6600</v>
      </c>
    </row>
    <row r="1849" spans="1:2" x14ac:dyDescent="0.25">
      <c r="A1849" s="62">
        <v>23101506</v>
      </c>
      <c r="B1849" s="63" t="s">
        <v>1072</v>
      </c>
    </row>
    <row r="1850" spans="1:2" x14ac:dyDescent="0.25">
      <c r="A1850" s="62">
        <v>23101507</v>
      </c>
      <c r="B1850" s="63" t="s">
        <v>3857</v>
      </c>
    </row>
    <row r="1851" spans="1:2" x14ac:dyDescent="0.25">
      <c r="A1851" s="62">
        <v>23101508</v>
      </c>
      <c r="B1851" s="63" t="s">
        <v>17248</v>
      </c>
    </row>
    <row r="1852" spans="1:2" x14ac:dyDescent="0.25">
      <c r="A1852" s="62">
        <v>23101509</v>
      </c>
      <c r="B1852" s="63" t="s">
        <v>10547</v>
      </c>
    </row>
    <row r="1853" spans="1:2" x14ac:dyDescent="0.25">
      <c r="A1853" s="62">
        <v>23101510</v>
      </c>
      <c r="B1853" s="63" t="s">
        <v>8521</v>
      </c>
    </row>
    <row r="1854" spans="1:2" x14ac:dyDescent="0.25">
      <c r="A1854" s="62">
        <v>23101511</v>
      </c>
      <c r="B1854" s="63" t="s">
        <v>892</v>
      </c>
    </row>
    <row r="1855" spans="1:2" x14ac:dyDescent="0.25">
      <c r="A1855" s="62">
        <v>23101512</v>
      </c>
      <c r="B1855" s="63" t="s">
        <v>8451</v>
      </c>
    </row>
    <row r="1856" spans="1:2" x14ac:dyDescent="0.25">
      <c r="A1856" s="62">
        <v>23101513</v>
      </c>
      <c r="B1856" s="63" t="s">
        <v>17878</v>
      </c>
    </row>
    <row r="1857" spans="1:2" x14ac:dyDescent="0.25">
      <c r="A1857" s="62">
        <v>23101514</v>
      </c>
      <c r="B1857" s="63" t="s">
        <v>33</v>
      </c>
    </row>
    <row r="1858" spans="1:2" x14ac:dyDescent="0.25">
      <c r="A1858" s="62">
        <v>23101515</v>
      </c>
      <c r="B1858" s="63" t="s">
        <v>16031</v>
      </c>
    </row>
    <row r="1859" spans="1:2" x14ac:dyDescent="0.25">
      <c r="A1859" s="62">
        <v>23101516</v>
      </c>
      <c r="B1859" s="63" t="s">
        <v>8095</v>
      </c>
    </row>
    <row r="1860" spans="1:2" x14ac:dyDescent="0.25">
      <c r="A1860" s="62">
        <v>23101517</v>
      </c>
      <c r="B1860" s="63" t="s">
        <v>13981</v>
      </c>
    </row>
    <row r="1861" spans="1:2" x14ac:dyDescent="0.25">
      <c r="A1861" s="62">
        <v>23101518</v>
      </c>
      <c r="B1861" s="63" t="s">
        <v>8851</v>
      </c>
    </row>
    <row r="1862" spans="1:2" x14ac:dyDescent="0.25">
      <c r="A1862" s="62">
        <v>23101519</v>
      </c>
      <c r="B1862" s="63" t="s">
        <v>4259</v>
      </c>
    </row>
    <row r="1863" spans="1:2" x14ac:dyDescent="0.25">
      <c r="A1863" s="62">
        <v>23101520</v>
      </c>
      <c r="B1863" s="63" t="s">
        <v>7678</v>
      </c>
    </row>
    <row r="1864" spans="1:2" x14ac:dyDescent="0.25">
      <c r="A1864" s="62">
        <v>23101521</v>
      </c>
      <c r="B1864" s="63" t="s">
        <v>14732</v>
      </c>
    </row>
    <row r="1865" spans="1:2" x14ac:dyDescent="0.25">
      <c r="A1865" s="62">
        <v>23101522</v>
      </c>
      <c r="B1865" s="63" t="s">
        <v>14139</v>
      </c>
    </row>
    <row r="1866" spans="1:2" x14ac:dyDescent="0.25">
      <c r="A1866" s="62">
        <v>23111501</v>
      </c>
      <c r="B1866" s="63" t="s">
        <v>5379</v>
      </c>
    </row>
    <row r="1867" spans="1:2" x14ac:dyDescent="0.25">
      <c r="A1867" s="62">
        <v>23111502</v>
      </c>
      <c r="B1867" s="63" t="s">
        <v>36</v>
      </c>
    </row>
    <row r="1868" spans="1:2" x14ac:dyDescent="0.25">
      <c r="A1868" s="62">
        <v>23111503</v>
      </c>
      <c r="B1868" s="63" t="s">
        <v>10663</v>
      </c>
    </row>
    <row r="1869" spans="1:2" x14ac:dyDescent="0.25">
      <c r="A1869" s="62">
        <v>23111504</v>
      </c>
      <c r="B1869" s="63" t="s">
        <v>18536</v>
      </c>
    </row>
    <row r="1870" spans="1:2" x14ac:dyDescent="0.25">
      <c r="A1870" s="62">
        <v>23111505</v>
      </c>
      <c r="B1870" s="63" t="s">
        <v>4564</v>
      </c>
    </row>
    <row r="1871" spans="1:2" x14ac:dyDescent="0.25">
      <c r="A1871" s="62">
        <v>23111506</v>
      </c>
      <c r="B1871" s="63" t="s">
        <v>14427</v>
      </c>
    </row>
    <row r="1872" spans="1:2" x14ac:dyDescent="0.25">
      <c r="A1872" s="62">
        <v>23111507</v>
      </c>
      <c r="B1872" s="63" t="s">
        <v>17914</v>
      </c>
    </row>
    <row r="1873" spans="1:2" x14ac:dyDescent="0.25">
      <c r="A1873" s="62">
        <v>23111601</v>
      </c>
      <c r="B1873" s="63" t="s">
        <v>13259</v>
      </c>
    </row>
    <row r="1874" spans="1:2" x14ac:dyDescent="0.25">
      <c r="A1874" s="62">
        <v>23111602</v>
      </c>
      <c r="B1874" s="63" t="s">
        <v>12199</v>
      </c>
    </row>
    <row r="1875" spans="1:2" x14ac:dyDescent="0.25">
      <c r="A1875" s="62">
        <v>23111603</v>
      </c>
      <c r="B1875" s="63" t="s">
        <v>2471</v>
      </c>
    </row>
    <row r="1876" spans="1:2" x14ac:dyDescent="0.25">
      <c r="A1876" s="62">
        <v>23111604</v>
      </c>
      <c r="B1876" s="63" t="s">
        <v>7406</v>
      </c>
    </row>
    <row r="1877" spans="1:2" x14ac:dyDescent="0.25">
      <c r="A1877" s="62">
        <v>23111605</v>
      </c>
      <c r="B1877" s="63" t="s">
        <v>1446</v>
      </c>
    </row>
    <row r="1878" spans="1:2" x14ac:dyDescent="0.25">
      <c r="A1878" s="62">
        <v>23111606</v>
      </c>
      <c r="B1878" s="63" t="s">
        <v>5323</v>
      </c>
    </row>
    <row r="1879" spans="1:2" x14ac:dyDescent="0.25">
      <c r="A1879" s="62">
        <v>23121501</v>
      </c>
      <c r="B1879" s="63" t="s">
        <v>18371</v>
      </c>
    </row>
    <row r="1880" spans="1:2" x14ac:dyDescent="0.25">
      <c r="A1880" s="62">
        <v>23121502</v>
      </c>
      <c r="B1880" s="63" t="s">
        <v>18311</v>
      </c>
    </row>
    <row r="1881" spans="1:2" x14ac:dyDescent="0.25">
      <c r="A1881" s="62">
        <v>23121503</v>
      </c>
      <c r="B1881" s="63" t="s">
        <v>9977</v>
      </c>
    </row>
    <row r="1882" spans="1:2" x14ac:dyDescent="0.25">
      <c r="A1882" s="62">
        <v>23121504</v>
      </c>
      <c r="B1882" s="63" t="s">
        <v>8669</v>
      </c>
    </row>
    <row r="1883" spans="1:2" x14ac:dyDescent="0.25">
      <c r="A1883" s="62">
        <v>23121505</v>
      </c>
      <c r="B1883" s="63" t="s">
        <v>667</v>
      </c>
    </row>
    <row r="1884" spans="1:2" x14ac:dyDescent="0.25">
      <c r="A1884" s="62">
        <v>23121506</v>
      </c>
      <c r="B1884" s="63" t="s">
        <v>13593</v>
      </c>
    </row>
    <row r="1885" spans="1:2" x14ac:dyDescent="0.25">
      <c r="A1885" s="62">
        <v>23121507</v>
      </c>
      <c r="B1885" s="63" t="s">
        <v>7083</v>
      </c>
    </row>
    <row r="1886" spans="1:2" x14ac:dyDescent="0.25">
      <c r="A1886" s="62">
        <v>23121508</v>
      </c>
      <c r="B1886" s="63" t="s">
        <v>9890</v>
      </c>
    </row>
    <row r="1887" spans="1:2" x14ac:dyDescent="0.25">
      <c r="A1887" s="62">
        <v>23121509</v>
      </c>
      <c r="B1887" s="63" t="s">
        <v>6806</v>
      </c>
    </row>
    <row r="1888" spans="1:2" x14ac:dyDescent="0.25">
      <c r="A1888" s="62">
        <v>23121510</v>
      </c>
      <c r="B1888" s="63" t="s">
        <v>1198</v>
      </c>
    </row>
    <row r="1889" spans="1:2" x14ac:dyDescent="0.25">
      <c r="A1889" s="62">
        <v>23121601</v>
      </c>
      <c r="B1889" s="63" t="s">
        <v>4380</v>
      </c>
    </row>
    <row r="1890" spans="1:2" x14ac:dyDescent="0.25">
      <c r="A1890" s="62">
        <v>23121602</v>
      </c>
      <c r="B1890" s="63" t="s">
        <v>8523</v>
      </c>
    </row>
    <row r="1891" spans="1:2" x14ac:dyDescent="0.25">
      <c r="A1891" s="62">
        <v>23121603</v>
      </c>
      <c r="B1891" s="63" t="s">
        <v>4607</v>
      </c>
    </row>
    <row r="1892" spans="1:2" x14ac:dyDescent="0.25">
      <c r="A1892" s="62">
        <v>23121604</v>
      </c>
      <c r="B1892" s="63" t="s">
        <v>12582</v>
      </c>
    </row>
    <row r="1893" spans="1:2" x14ac:dyDescent="0.25">
      <c r="A1893" s="62">
        <v>23121605</v>
      </c>
      <c r="B1893" s="63" t="s">
        <v>15229</v>
      </c>
    </row>
    <row r="1894" spans="1:2" x14ac:dyDescent="0.25">
      <c r="A1894" s="62">
        <v>23121606</v>
      </c>
      <c r="B1894" s="63" t="s">
        <v>5697</v>
      </c>
    </row>
    <row r="1895" spans="1:2" x14ac:dyDescent="0.25">
      <c r="A1895" s="62">
        <v>23121607</v>
      </c>
      <c r="B1895" s="63" t="s">
        <v>989</v>
      </c>
    </row>
    <row r="1896" spans="1:2" x14ac:dyDescent="0.25">
      <c r="A1896" s="62">
        <v>23121608</v>
      </c>
      <c r="B1896" s="63" t="s">
        <v>15055</v>
      </c>
    </row>
    <row r="1897" spans="1:2" x14ac:dyDescent="0.25">
      <c r="A1897" s="62">
        <v>23121609</v>
      </c>
      <c r="B1897" s="63" t="s">
        <v>14434</v>
      </c>
    </row>
    <row r="1898" spans="1:2" x14ac:dyDescent="0.25">
      <c r="A1898" s="62">
        <v>23121610</v>
      </c>
      <c r="B1898" s="63" t="s">
        <v>8790</v>
      </c>
    </row>
    <row r="1899" spans="1:2" x14ac:dyDescent="0.25">
      <c r="A1899" s="62">
        <v>23121611</v>
      </c>
      <c r="B1899" s="63" t="s">
        <v>10401</v>
      </c>
    </row>
    <row r="1900" spans="1:2" x14ac:dyDescent="0.25">
      <c r="A1900" s="62">
        <v>23121612</v>
      </c>
      <c r="B1900" s="63" t="s">
        <v>17586</v>
      </c>
    </row>
    <row r="1901" spans="1:2" x14ac:dyDescent="0.25">
      <c r="A1901" s="62">
        <v>23121613</v>
      </c>
      <c r="B1901" s="63" t="s">
        <v>4685</v>
      </c>
    </row>
    <row r="1902" spans="1:2" x14ac:dyDescent="0.25">
      <c r="A1902" s="62">
        <v>23121614</v>
      </c>
      <c r="B1902" s="63" t="s">
        <v>15768</v>
      </c>
    </row>
    <row r="1903" spans="1:2" x14ac:dyDescent="0.25">
      <c r="A1903" s="62">
        <v>23121615</v>
      </c>
      <c r="B1903" s="63" t="s">
        <v>17687</v>
      </c>
    </row>
    <row r="1904" spans="1:2" x14ac:dyDescent="0.25">
      <c r="A1904" s="62">
        <v>23131501</v>
      </c>
      <c r="B1904" s="63" t="s">
        <v>3580</v>
      </c>
    </row>
    <row r="1905" spans="1:2" x14ac:dyDescent="0.25">
      <c r="A1905" s="62">
        <v>23131502</v>
      </c>
      <c r="B1905" s="63" t="s">
        <v>176</v>
      </c>
    </row>
    <row r="1906" spans="1:2" x14ac:dyDescent="0.25">
      <c r="A1906" s="62">
        <v>23131503</v>
      </c>
      <c r="B1906" s="63" t="s">
        <v>3139</v>
      </c>
    </row>
    <row r="1907" spans="1:2" x14ac:dyDescent="0.25">
      <c r="A1907" s="62">
        <v>23131504</v>
      </c>
      <c r="B1907" s="63" t="s">
        <v>10418</v>
      </c>
    </row>
    <row r="1908" spans="1:2" x14ac:dyDescent="0.25">
      <c r="A1908" s="62">
        <v>23131505</v>
      </c>
      <c r="B1908" s="63" t="s">
        <v>13539</v>
      </c>
    </row>
    <row r="1909" spans="1:2" x14ac:dyDescent="0.25">
      <c r="A1909" s="62">
        <v>23131506</v>
      </c>
      <c r="B1909" s="63" t="s">
        <v>6772</v>
      </c>
    </row>
    <row r="1910" spans="1:2" x14ac:dyDescent="0.25">
      <c r="A1910" s="62">
        <v>23131507</v>
      </c>
      <c r="B1910" s="63" t="s">
        <v>9508</v>
      </c>
    </row>
    <row r="1911" spans="1:2" x14ac:dyDescent="0.25">
      <c r="A1911" s="62">
        <v>23131508</v>
      </c>
      <c r="B1911" s="63" t="s">
        <v>17996</v>
      </c>
    </row>
    <row r="1912" spans="1:2" x14ac:dyDescent="0.25">
      <c r="A1912" s="62">
        <v>23131509</v>
      </c>
      <c r="B1912" s="63" t="s">
        <v>6228</v>
      </c>
    </row>
    <row r="1913" spans="1:2" x14ac:dyDescent="0.25">
      <c r="A1913" s="62">
        <v>23131510</v>
      </c>
      <c r="B1913" s="63" t="s">
        <v>17022</v>
      </c>
    </row>
    <row r="1914" spans="1:2" x14ac:dyDescent="0.25">
      <c r="A1914" s="62">
        <v>23131511</v>
      </c>
      <c r="B1914" s="63" t="s">
        <v>15022</v>
      </c>
    </row>
    <row r="1915" spans="1:2" x14ac:dyDescent="0.25">
      <c r="A1915" s="62">
        <v>23131512</v>
      </c>
      <c r="B1915" s="63" t="s">
        <v>7026</v>
      </c>
    </row>
    <row r="1916" spans="1:2" x14ac:dyDescent="0.25">
      <c r="A1916" s="62">
        <v>23131513</v>
      </c>
      <c r="B1916" s="63" t="s">
        <v>18588</v>
      </c>
    </row>
    <row r="1917" spans="1:2" x14ac:dyDescent="0.25">
      <c r="A1917" s="62">
        <v>23131514</v>
      </c>
      <c r="B1917" s="63" t="s">
        <v>7481</v>
      </c>
    </row>
    <row r="1918" spans="1:2" x14ac:dyDescent="0.25">
      <c r="A1918" s="62">
        <v>23131515</v>
      </c>
      <c r="B1918" s="63" t="s">
        <v>4473</v>
      </c>
    </row>
    <row r="1919" spans="1:2" x14ac:dyDescent="0.25">
      <c r="A1919" s="62">
        <v>23131601</v>
      </c>
      <c r="B1919" s="63" t="s">
        <v>17188</v>
      </c>
    </row>
    <row r="1920" spans="1:2" x14ac:dyDescent="0.25">
      <c r="A1920" s="62">
        <v>23131602</v>
      </c>
      <c r="B1920" s="63" t="s">
        <v>9706</v>
      </c>
    </row>
    <row r="1921" spans="1:2" x14ac:dyDescent="0.25">
      <c r="A1921" s="62">
        <v>23131603</v>
      </c>
      <c r="B1921" s="63" t="s">
        <v>9429</v>
      </c>
    </row>
    <row r="1922" spans="1:2" x14ac:dyDescent="0.25">
      <c r="A1922" s="62">
        <v>23131604</v>
      </c>
      <c r="B1922" s="63" t="s">
        <v>15727</v>
      </c>
    </row>
    <row r="1923" spans="1:2" x14ac:dyDescent="0.25">
      <c r="A1923" s="62">
        <v>23131701</v>
      </c>
      <c r="B1923" s="63" t="s">
        <v>10928</v>
      </c>
    </row>
    <row r="1924" spans="1:2" x14ac:dyDescent="0.25">
      <c r="A1924" s="62">
        <v>23131702</v>
      </c>
      <c r="B1924" s="63" t="s">
        <v>14563</v>
      </c>
    </row>
    <row r="1925" spans="1:2" x14ac:dyDescent="0.25">
      <c r="A1925" s="62">
        <v>23131703</v>
      </c>
      <c r="B1925" s="63" t="s">
        <v>854</v>
      </c>
    </row>
    <row r="1926" spans="1:2" x14ac:dyDescent="0.25">
      <c r="A1926" s="62">
        <v>23131704</v>
      </c>
      <c r="B1926" s="63" t="s">
        <v>4871</v>
      </c>
    </row>
    <row r="1927" spans="1:2" x14ac:dyDescent="0.25">
      <c r="A1927" s="62">
        <v>23141601</v>
      </c>
      <c r="B1927" s="63" t="s">
        <v>16193</v>
      </c>
    </row>
    <row r="1928" spans="1:2" x14ac:dyDescent="0.25">
      <c r="A1928" s="62">
        <v>23141602</v>
      </c>
      <c r="B1928" s="63" t="s">
        <v>16360</v>
      </c>
    </row>
    <row r="1929" spans="1:2" x14ac:dyDescent="0.25">
      <c r="A1929" s="62">
        <v>23141603</v>
      </c>
      <c r="B1929" s="63" t="s">
        <v>8717</v>
      </c>
    </row>
    <row r="1930" spans="1:2" x14ac:dyDescent="0.25">
      <c r="A1930" s="62">
        <v>23141604</v>
      </c>
      <c r="B1930" s="63" t="s">
        <v>7902</v>
      </c>
    </row>
    <row r="1931" spans="1:2" x14ac:dyDescent="0.25">
      <c r="A1931" s="62">
        <v>23141605</v>
      </c>
      <c r="B1931" s="63" t="s">
        <v>14947</v>
      </c>
    </row>
    <row r="1932" spans="1:2" x14ac:dyDescent="0.25">
      <c r="A1932" s="62">
        <v>23141701</v>
      </c>
      <c r="B1932" s="63" t="s">
        <v>12696</v>
      </c>
    </row>
    <row r="1933" spans="1:2" x14ac:dyDescent="0.25">
      <c r="A1933" s="62">
        <v>23141702</v>
      </c>
      <c r="B1933" s="63" t="s">
        <v>9856</v>
      </c>
    </row>
    <row r="1934" spans="1:2" x14ac:dyDescent="0.25">
      <c r="A1934" s="62">
        <v>23141703</v>
      </c>
      <c r="B1934" s="63" t="s">
        <v>1436</v>
      </c>
    </row>
    <row r="1935" spans="1:2" x14ac:dyDescent="0.25">
      <c r="A1935" s="62">
        <v>23141704</v>
      </c>
      <c r="B1935" s="63" t="s">
        <v>1475</v>
      </c>
    </row>
    <row r="1936" spans="1:2" x14ac:dyDescent="0.25">
      <c r="A1936" s="62">
        <v>23151501</v>
      </c>
      <c r="B1936" s="63" t="s">
        <v>18201</v>
      </c>
    </row>
    <row r="1937" spans="1:2" x14ac:dyDescent="0.25">
      <c r="A1937" s="62">
        <v>23151502</v>
      </c>
      <c r="B1937" s="63" t="s">
        <v>9272</v>
      </c>
    </row>
    <row r="1938" spans="1:2" x14ac:dyDescent="0.25">
      <c r="A1938" s="62">
        <v>23151503</v>
      </c>
      <c r="B1938" s="63" t="s">
        <v>672</v>
      </c>
    </row>
    <row r="1939" spans="1:2" x14ac:dyDescent="0.25">
      <c r="A1939" s="62">
        <v>23151504</v>
      </c>
      <c r="B1939" s="63" t="s">
        <v>18443</v>
      </c>
    </row>
    <row r="1940" spans="1:2" x14ac:dyDescent="0.25">
      <c r="A1940" s="62">
        <v>23151506</v>
      </c>
      <c r="B1940" s="63" t="s">
        <v>5990</v>
      </c>
    </row>
    <row r="1941" spans="1:2" x14ac:dyDescent="0.25">
      <c r="A1941" s="62">
        <v>23151507</v>
      </c>
      <c r="B1941" s="63" t="s">
        <v>16785</v>
      </c>
    </row>
    <row r="1942" spans="1:2" x14ac:dyDescent="0.25">
      <c r="A1942" s="62">
        <v>23151508</v>
      </c>
      <c r="B1942" s="63" t="s">
        <v>10347</v>
      </c>
    </row>
    <row r="1943" spans="1:2" x14ac:dyDescent="0.25">
      <c r="A1943" s="62">
        <v>23151509</v>
      </c>
      <c r="B1943" s="63" t="s">
        <v>4222</v>
      </c>
    </row>
    <row r="1944" spans="1:2" x14ac:dyDescent="0.25">
      <c r="A1944" s="62">
        <v>23151510</v>
      </c>
      <c r="B1944" s="63" t="s">
        <v>5013</v>
      </c>
    </row>
    <row r="1945" spans="1:2" x14ac:dyDescent="0.25">
      <c r="A1945" s="62">
        <v>23151511</v>
      </c>
      <c r="B1945" s="63" t="s">
        <v>3076</v>
      </c>
    </row>
    <row r="1946" spans="1:2" x14ac:dyDescent="0.25">
      <c r="A1946" s="62">
        <v>23151512</v>
      </c>
      <c r="B1946" s="63" t="s">
        <v>17487</v>
      </c>
    </row>
    <row r="1947" spans="1:2" x14ac:dyDescent="0.25">
      <c r="A1947" s="62">
        <v>23151513</v>
      </c>
      <c r="B1947" s="63" t="s">
        <v>180</v>
      </c>
    </row>
    <row r="1948" spans="1:2" x14ac:dyDescent="0.25">
      <c r="A1948" s="62">
        <v>23151514</v>
      </c>
      <c r="B1948" s="63" t="s">
        <v>17181</v>
      </c>
    </row>
    <row r="1949" spans="1:2" x14ac:dyDescent="0.25">
      <c r="A1949" s="62">
        <v>23151515</v>
      </c>
      <c r="B1949" s="63" t="s">
        <v>16527</v>
      </c>
    </row>
    <row r="1950" spans="1:2" x14ac:dyDescent="0.25">
      <c r="A1950" s="62">
        <v>23151516</v>
      </c>
      <c r="B1950" s="63" t="s">
        <v>2462</v>
      </c>
    </row>
    <row r="1951" spans="1:2" x14ac:dyDescent="0.25">
      <c r="A1951" s="62">
        <v>23151601</v>
      </c>
      <c r="B1951" s="63" t="s">
        <v>13076</v>
      </c>
    </row>
    <row r="1952" spans="1:2" x14ac:dyDescent="0.25">
      <c r="A1952" s="62">
        <v>23151602</v>
      </c>
      <c r="B1952" s="63" t="s">
        <v>586</v>
      </c>
    </row>
    <row r="1953" spans="1:2" x14ac:dyDescent="0.25">
      <c r="A1953" s="62">
        <v>23151603</v>
      </c>
      <c r="B1953" s="63" t="s">
        <v>17614</v>
      </c>
    </row>
    <row r="1954" spans="1:2" x14ac:dyDescent="0.25">
      <c r="A1954" s="62">
        <v>23151604</v>
      </c>
      <c r="B1954" s="63" t="s">
        <v>1596</v>
      </c>
    </row>
    <row r="1955" spans="1:2" x14ac:dyDescent="0.25">
      <c r="A1955" s="62">
        <v>23151606</v>
      </c>
      <c r="B1955" s="63" t="s">
        <v>8539</v>
      </c>
    </row>
    <row r="1956" spans="1:2" x14ac:dyDescent="0.25">
      <c r="A1956" s="62">
        <v>23151607</v>
      </c>
      <c r="B1956" s="63" t="s">
        <v>8469</v>
      </c>
    </row>
    <row r="1957" spans="1:2" x14ac:dyDescent="0.25">
      <c r="A1957" s="62">
        <v>23151608</v>
      </c>
      <c r="B1957" s="63" t="s">
        <v>15309</v>
      </c>
    </row>
    <row r="1958" spans="1:2" x14ac:dyDescent="0.25">
      <c r="A1958" s="62">
        <v>23151701</v>
      </c>
      <c r="B1958" s="63" t="s">
        <v>12306</v>
      </c>
    </row>
    <row r="1959" spans="1:2" x14ac:dyDescent="0.25">
      <c r="A1959" s="62">
        <v>23151702</v>
      </c>
      <c r="B1959" s="63" t="s">
        <v>14033</v>
      </c>
    </row>
    <row r="1960" spans="1:2" x14ac:dyDescent="0.25">
      <c r="A1960" s="62">
        <v>23151703</v>
      </c>
      <c r="B1960" s="63" t="s">
        <v>1080</v>
      </c>
    </row>
    <row r="1961" spans="1:2" x14ac:dyDescent="0.25">
      <c r="A1961" s="62">
        <v>23151704</v>
      </c>
      <c r="B1961" s="63" t="s">
        <v>2041</v>
      </c>
    </row>
    <row r="1962" spans="1:2" x14ac:dyDescent="0.25">
      <c r="A1962" s="62">
        <v>23151705</v>
      </c>
      <c r="B1962" s="63" t="s">
        <v>8409</v>
      </c>
    </row>
    <row r="1963" spans="1:2" x14ac:dyDescent="0.25">
      <c r="A1963" s="62">
        <v>23151801</v>
      </c>
      <c r="B1963" s="63" t="s">
        <v>7755</v>
      </c>
    </row>
    <row r="1964" spans="1:2" x14ac:dyDescent="0.25">
      <c r="A1964" s="62">
        <v>23151802</v>
      </c>
      <c r="B1964" s="63" t="s">
        <v>13775</v>
      </c>
    </row>
    <row r="1965" spans="1:2" x14ac:dyDescent="0.25">
      <c r="A1965" s="62">
        <v>23151803</v>
      </c>
      <c r="B1965" s="63" t="s">
        <v>15945</v>
      </c>
    </row>
    <row r="1966" spans="1:2" x14ac:dyDescent="0.25">
      <c r="A1966" s="62">
        <v>23151804</v>
      </c>
      <c r="B1966" s="63" t="s">
        <v>11952</v>
      </c>
    </row>
    <row r="1967" spans="1:2" x14ac:dyDescent="0.25">
      <c r="A1967" s="62">
        <v>23151805</v>
      </c>
      <c r="B1967" s="63" t="s">
        <v>10604</v>
      </c>
    </row>
    <row r="1968" spans="1:2" x14ac:dyDescent="0.25">
      <c r="A1968" s="62">
        <v>23151806</v>
      </c>
      <c r="B1968" s="63" t="s">
        <v>7691</v>
      </c>
    </row>
    <row r="1969" spans="1:2" x14ac:dyDescent="0.25">
      <c r="A1969" s="62">
        <v>23151807</v>
      </c>
      <c r="B1969" s="63" t="s">
        <v>9147</v>
      </c>
    </row>
    <row r="1970" spans="1:2" x14ac:dyDescent="0.25">
      <c r="A1970" s="62">
        <v>23151808</v>
      </c>
      <c r="B1970" s="63" t="s">
        <v>7429</v>
      </c>
    </row>
    <row r="1971" spans="1:2" x14ac:dyDescent="0.25">
      <c r="A1971" s="62">
        <v>23151809</v>
      </c>
      <c r="B1971" s="63" t="s">
        <v>4437</v>
      </c>
    </row>
    <row r="1972" spans="1:2" x14ac:dyDescent="0.25">
      <c r="A1972" s="62">
        <v>23151810</v>
      </c>
      <c r="B1972" s="63" t="s">
        <v>6039</v>
      </c>
    </row>
    <row r="1973" spans="1:2" x14ac:dyDescent="0.25">
      <c r="A1973" s="62">
        <v>23151811</v>
      </c>
      <c r="B1973" s="63" t="s">
        <v>10667</v>
      </c>
    </row>
    <row r="1974" spans="1:2" x14ac:dyDescent="0.25">
      <c r="A1974" s="62">
        <v>23151812</v>
      </c>
      <c r="B1974" s="63" t="s">
        <v>6752</v>
      </c>
    </row>
    <row r="1975" spans="1:2" x14ac:dyDescent="0.25">
      <c r="A1975" s="62">
        <v>23151813</v>
      </c>
      <c r="B1975" s="63" t="s">
        <v>12444</v>
      </c>
    </row>
    <row r="1976" spans="1:2" x14ac:dyDescent="0.25">
      <c r="A1976" s="62">
        <v>23151814</v>
      </c>
      <c r="B1976" s="63" t="s">
        <v>15011</v>
      </c>
    </row>
    <row r="1977" spans="1:2" x14ac:dyDescent="0.25">
      <c r="A1977" s="62">
        <v>23151816</v>
      </c>
      <c r="B1977" s="63" t="s">
        <v>14445</v>
      </c>
    </row>
    <row r="1978" spans="1:2" x14ac:dyDescent="0.25">
      <c r="A1978" s="62">
        <v>23151817</v>
      </c>
      <c r="B1978" s="63" t="s">
        <v>14389</v>
      </c>
    </row>
    <row r="1979" spans="1:2" x14ac:dyDescent="0.25">
      <c r="A1979" s="62">
        <v>23151818</v>
      </c>
      <c r="B1979" s="63" t="s">
        <v>3313</v>
      </c>
    </row>
    <row r="1980" spans="1:2" x14ac:dyDescent="0.25">
      <c r="A1980" s="62">
        <v>23151819</v>
      </c>
      <c r="B1980" s="63" t="s">
        <v>17219</v>
      </c>
    </row>
    <row r="1981" spans="1:2" x14ac:dyDescent="0.25">
      <c r="A1981" s="62">
        <v>23151820</v>
      </c>
      <c r="B1981" s="63" t="s">
        <v>15588</v>
      </c>
    </row>
    <row r="1982" spans="1:2" x14ac:dyDescent="0.25">
      <c r="A1982" s="62">
        <v>23151821</v>
      </c>
      <c r="B1982" s="63" t="s">
        <v>4522</v>
      </c>
    </row>
    <row r="1983" spans="1:2" x14ac:dyDescent="0.25">
      <c r="A1983" s="62">
        <v>23151822</v>
      </c>
      <c r="B1983" s="63" t="s">
        <v>11855</v>
      </c>
    </row>
    <row r="1984" spans="1:2" x14ac:dyDescent="0.25">
      <c r="A1984" s="62">
        <v>23151823</v>
      </c>
      <c r="B1984" s="63" t="s">
        <v>13140</v>
      </c>
    </row>
    <row r="1985" spans="1:2" x14ac:dyDescent="0.25">
      <c r="A1985" s="62">
        <v>23151901</v>
      </c>
      <c r="B1985" s="63" t="s">
        <v>11934</v>
      </c>
    </row>
    <row r="1986" spans="1:2" x14ac:dyDescent="0.25">
      <c r="A1986" s="62">
        <v>23151902</v>
      </c>
      <c r="B1986" s="63" t="s">
        <v>16431</v>
      </c>
    </row>
    <row r="1987" spans="1:2" x14ac:dyDescent="0.25">
      <c r="A1987" s="62">
        <v>23151903</v>
      </c>
      <c r="B1987" s="63" t="s">
        <v>9144</v>
      </c>
    </row>
    <row r="1988" spans="1:2" x14ac:dyDescent="0.25">
      <c r="A1988" s="62">
        <v>23151904</v>
      </c>
      <c r="B1988" s="63" t="s">
        <v>7113</v>
      </c>
    </row>
    <row r="1989" spans="1:2" x14ac:dyDescent="0.25">
      <c r="A1989" s="62">
        <v>23151905</v>
      </c>
      <c r="B1989" s="63" t="s">
        <v>11919</v>
      </c>
    </row>
    <row r="1990" spans="1:2" x14ac:dyDescent="0.25">
      <c r="A1990" s="62">
        <v>23151906</v>
      </c>
      <c r="B1990" s="63" t="s">
        <v>1761</v>
      </c>
    </row>
    <row r="1991" spans="1:2" x14ac:dyDescent="0.25">
      <c r="A1991" s="62">
        <v>23152001</v>
      </c>
      <c r="B1991" s="63" t="s">
        <v>5410</v>
      </c>
    </row>
    <row r="1992" spans="1:2" x14ac:dyDescent="0.25">
      <c r="A1992" s="62">
        <v>23152002</v>
      </c>
      <c r="B1992" s="63" t="s">
        <v>16859</v>
      </c>
    </row>
    <row r="1993" spans="1:2" x14ac:dyDescent="0.25">
      <c r="A1993" s="62">
        <v>23152101</v>
      </c>
      <c r="B1993" s="63" t="s">
        <v>11191</v>
      </c>
    </row>
    <row r="1994" spans="1:2" x14ac:dyDescent="0.25">
      <c r="A1994" s="62">
        <v>23152102</v>
      </c>
      <c r="B1994" s="63" t="s">
        <v>5685</v>
      </c>
    </row>
    <row r="1995" spans="1:2" x14ac:dyDescent="0.25">
      <c r="A1995" s="62">
        <v>23152103</v>
      </c>
      <c r="B1995" s="63" t="s">
        <v>1372</v>
      </c>
    </row>
    <row r="1996" spans="1:2" x14ac:dyDescent="0.25">
      <c r="A1996" s="62">
        <v>23152104</v>
      </c>
      <c r="B1996" s="63" t="s">
        <v>4986</v>
      </c>
    </row>
    <row r="1997" spans="1:2" x14ac:dyDescent="0.25">
      <c r="A1997" s="62">
        <v>23152201</v>
      </c>
      <c r="B1997" s="63" t="s">
        <v>9848</v>
      </c>
    </row>
    <row r="1998" spans="1:2" x14ac:dyDescent="0.25">
      <c r="A1998" s="62">
        <v>23152202</v>
      </c>
      <c r="B1998" s="63" t="s">
        <v>10134</v>
      </c>
    </row>
    <row r="1999" spans="1:2" x14ac:dyDescent="0.25">
      <c r="A1999" s="62">
        <v>23152203</v>
      </c>
      <c r="B1999" s="63" t="s">
        <v>6253</v>
      </c>
    </row>
    <row r="2000" spans="1:2" x14ac:dyDescent="0.25">
      <c r="A2000" s="62">
        <v>23152204</v>
      </c>
      <c r="B2000" s="63" t="s">
        <v>11023</v>
      </c>
    </row>
    <row r="2001" spans="1:2" x14ac:dyDescent="0.25">
      <c r="A2001" s="62">
        <v>23152205</v>
      </c>
      <c r="B2001" s="63" t="s">
        <v>1098</v>
      </c>
    </row>
    <row r="2002" spans="1:2" x14ac:dyDescent="0.25">
      <c r="A2002" s="62">
        <v>23152206</v>
      </c>
      <c r="B2002" s="63" t="s">
        <v>1156</v>
      </c>
    </row>
    <row r="2003" spans="1:2" x14ac:dyDescent="0.25">
      <c r="A2003" s="62">
        <v>23152901</v>
      </c>
      <c r="B2003" s="63" t="s">
        <v>6518</v>
      </c>
    </row>
    <row r="2004" spans="1:2" x14ac:dyDescent="0.25">
      <c r="A2004" s="62">
        <v>23152902</v>
      </c>
      <c r="B2004" s="63" t="s">
        <v>15295</v>
      </c>
    </row>
    <row r="2005" spans="1:2" x14ac:dyDescent="0.25">
      <c r="A2005" s="62">
        <v>23152903</v>
      </c>
      <c r="B2005" s="63" t="s">
        <v>18585</v>
      </c>
    </row>
    <row r="2006" spans="1:2" x14ac:dyDescent="0.25">
      <c r="A2006" s="62">
        <v>23152904</v>
      </c>
      <c r="B2006" s="63" t="s">
        <v>1317</v>
      </c>
    </row>
    <row r="2007" spans="1:2" x14ac:dyDescent="0.25">
      <c r="A2007" s="62">
        <v>23152905</v>
      </c>
      <c r="B2007" s="63" t="s">
        <v>16332</v>
      </c>
    </row>
    <row r="2008" spans="1:2" x14ac:dyDescent="0.25">
      <c r="A2008" s="62">
        <v>23152906</v>
      </c>
      <c r="B2008" s="63" t="s">
        <v>17495</v>
      </c>
    </row>
    <row r="2009" spans="1:2" x14ac:dyDescent="0.25">
      <c r="A2009" s="62">
        <v>23153001</v>
      </c>
      <c r="B2009" s="63" t="s">
        <v>7092</v>
      </c>
    </row>
    <row r="2010" spans="1:2" x14ac:dyDescent="0.25">
      <c r="A2010" s="62">
        <v>23153002</v>
      </c>
      <c r="B2010" s="63" t="s">
        <v>755</v>
      </c>
    </row>
    <row r="2011" spans="1:2" x14ac:dyDescent="0.25">
      <c r="A2011" s="62">
        <v>23153003</v>
      </c>
      <c r="B2011" s="63" t="s">
        <v>4575</v>
      </c>
    </row>
    <row r="2012" spans="1:2" x14ac:dyDescent="0.25">
      <c r="A2012" s="62">
        <v>23153004</v>
      </c>
      <c r="B2012" s="63" t="s">
        <v>7019</v>
      </c>
    </row>
    <row r="2013" spans="1:2" x14ac:dyDescent="0.25">
      <c r="A2013" s="62">
        <v>23153005</v>
      </c>
      <c r="B2013" s="63" t="s">
        <v>6427</v>
      </c>
    </row>
    <row r="2014" spans="1:2" x14ac:dyDescent="0.25">
      <c r="A2014" s="62">
        <v>23153006</v>
      </c>
      <c r="B2014" s="63" t="s">
        <v>2974</v>
      </c>
    </row>
    <row r="2015" spans="1:2" x14ac:dyDescent="0.25">
      <c r="A2015" s="62">
        <v>23153007</v>
      </c>
      <c r="B2015" s="63" t="s">
        <v>11977</v>
      </c>
    </row>
    <row r="2016" spans="1:2" x14ac:dyDescent="0.25">
      <c r="A2016" s="62">
        <v>23153008</v>
      </c>
      <c r="B2016" s="63" t="s">
        <v>17748</v>
      </c>
    </row>
    <row r="2017" spans="1:2" x14ac:dyDescent="0.25">
      <c r="A2017" s="62">
        <v>23153009</v>
      </c>
      <c r="B2017" s="63" t="s">
        <v>2194</v>
      </c>
    </row>
    <row r="2018" spans="1:2" x14ac:dyDescent="0.25">
      <c r="A2018" s="62">
        <v>23153010</v>
      </c>
      <c r="B2018" s="63" t="s">
        <v>1057</v>
      </c>
    </row>
    <row r="2019" spans="1:2" x14ac:dyDescent="0.25">
      <c r="A2019" s="62">
        <v>23153011</v>
      </c>
      <c r="B2019" s="63" t="s">
        <v>9081</v>
      </c>
    </row>
    <row r="2020" spans="1:2" x14ac:dyDescent="0.25">
      <c r="A2020" s="62">
        <v>23153012</v>
      </c>
      <c r="B2020" s="63" t="s">
        <v>10844</v>
      </c>
    </row>
    <row r="2021" spans="1:2" x14ac:dyDescent="0.25">
      <c r="A2021" s="62">
        <v>23153013</v>
      </c>
      <c r="B2021" s="63" t="s">
        <v>5765</v>
      </c>
    </row>
    <row r="2022" spans="1:2" x14ac:dyDescent="0.25">
      <c r="A2022" s="62">
        <v>23153014</v>
      </c>
      <c r="B2022" s="63" t="s">
        <v>3455</v>
      </c>
    </row>
    <row r="2023" spans="1:2" x14ac:dyDescent="0.25">
      <c r="A2023" s="62">
        <v>23153015</v>
      </c>
      <c r="B2023" s="63" t="s">
        <v>6347</v>
      </c>
    </row>
    <row r="2024" spans="1:2" x14ac:dyDescent="0.25">
      <c r="A2024" s="62">
        <v>23153016</v>
      </c>
      <c r="B2024" s="63" t="s">
        <v>8101</v>
      </c>
    </row>
    <row r="2025" spans="1:2" x14ac:dyDescent="0.25">
      <c r="A2025" s="62">
        <v>23153017</v>
      </c>
      <c r="B2025" s="63" t="s">
        <v>10852</v>
      </c>
    </row>
    <row r="2026" spans="1:2" x14ac:dyDescent="0.25">
      <c r="A2026" s="62">
        <v>23153018</v>
      </c>
      <c r="B2026" s="63" t="s">
        <v>7602</v>
      </c>
    </row>
    <row r="2027" spans="1:2" x14ac:dyDescent="0.25">
      <c r="A2027" s="62">
        <v>23153019</v>
      </c>
      <c r="B2027" s="63" t="s">
        <v>760</v>
      </c>
    </row>
    <row r="2028" spans="1:2" x14ac:dyDescent="0.25">
      <c r="A2028" s="62">
        <v>23153020</v>
      </c>
      <c r="B2028" s="63" t="s">
        <v>649</v>
      </c>
    </row>
    <row r="2029" spans="1:2" x14ac:dyDescent="0.25">
      <c r="A2029" s="62">
        <v>23153021</v>
      </c>
      <c r="B2029" s="63" t="s">
        <v>14314</v>
      </c>
    </row>
    <row r="2030" spans="1:2" x14ac:dyDescent="0.25">
      <c r="A2030" s="62">
        <v>23153022</v>
      </c>
      <c r="B2030" s="63" t="s">
        <v>17101</v>
      </c>
    </row>
    <row r="2031" spans="1:2" x14ac:dyDescent="0.25">
      <c r="A2031" s="62">
        <v>23153023</v>
      </c>
      <c r="B2031" s="63" t="s">
        <v>4829</v>
      </c>
    </row>
    <row r="2032" spans="1:2" x14ac:dyDescent="0.25">
      <c r="A2032" s="62">
        <v>23153024</v>
      </c>
      <c r="B2032" s="63" t="s">
        <v>15121</v>
      </c>
    </row>
    <row r="2033" spans="1:2" x14ac:dyDescent="0.25">
      <c r="A2033" s="62">
        <v>23153025</v>
      </c>
      <c r="B2033" s="63" t="s">
        <v>15113</v>
      </c>
    </row>
    <row r="2034" spans="1:2" x14ac:dyDescent="0.25">
      <c r="A2034" s="62">
        <v>23153026</v>
      </c>
      <c r="B2034" s="63" t="s">
        <v>10632</v>
      </c>
    </row>
    <row r="2035" spans="1:2" x14ac:dyDescent="0.25">
      <c r="A2035" s="62">
        <v>23153027</v>
      </c>
      <c r="B2035" s="63" t="s">
        <v>5690</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3506</v>
      </c>
    </row>
    <row r="2040" spans="1:2" x14ac:dyDescent="0.25">
      <c r="A2040" s="62">
        <v>23153032</v>
      </c>
      <c r="B2040" s="63" t="s">
        <v>5087</v>
      </c>
    </row>
    <row r="2041" spans="1:2" x14ac:dyDescent="0.25">
      <c r="A2041" s="62">
        <v>23153033</v>
      </c>
      <c r="B2041" s="63" t="s">
        <v>6440</v>
      </c>
    </row>
    <row r="2042" spans="1:2" x14ac:dyDescent="0.25">
      <c r="A2042" s="62">
        <v>23153034</v>
      </c>
      <c r="B2042" s="63" t="s">
        <v>17294</v>
      </c>
    </row>
    <row r="2043" spans="1:2" x14ac:dyDescent="0.25">
      <c r="A2043" s="62">
        <v>23153035</v>
      </c>
      <c r="B2043" s="63" t="s">
        <v>4322</v>
      </c>
    </row>
    <row r="2044" spans="1:2" x14ac:dyDescent="0.25">
      <c r="A2044" s="62">
        <v>23153036</v>
      </c>
      <c r="B2044" s="63" t="s">
        <v>13917</v>
      </c>
    </row>
    <row r="2045" spans="1:2" x14ac:dyDescent="0.25">
      <c r="A2045" s="62">
        <v>23153037</v>
      </c>
      <c r="B2045" s="63" t="s">
        <v>3032</v>
      </c>
    </row>
    <row r="2046" spans="1:2" x14ac:dyDescent="0.25">
      <c r="A2046" s="62">
        <v>23153101</v>
      </c>
      <c r="B2046" s="63" t="s">
        <v>9785</v>
      </c>
    </row>
    <row r="2047" spans="1:2" x14ac:dyDescent="0.25">
      <c r="A2047" s="62">
        <v>23153102</v>
      </c>
      <c r="B2047" s="63" t="s">
        <v>1023</v>
      </c>
    </row>
    <row r="2048" spans="1:2" x14ac:dyDescent="0.25">
      <c r="A2048" s="62">
        <v>23153103</v>
      </c>
      <c r="B2048" s="63" t="s">
        <v>18502</v>
      </c>
    </row>
    <row r="2049" spans="1:2" x14ac:dyDescent="0.25">
      <c r="A2049" s="62">
        <v>23153129</v>
      </c>
      <c r="B2049" s="63" t="s">
        <v>13422</v>
      </c>
    </row>
    <row r="2050" spans="1:2" x14ac:dyDescent="0.25">
      <c r="A2050" s="62">
        <v>23153130</v>
      </c>
      <c r="B2050" s="63" t="s">
        <v>10534</v>
      </c>
    </row>
    <row r="2051" spans="1:2" x14ac:dyDescent="0.25">
      <c r="A2051" s="62">
        <v>23153131</v>
      </c>
      <c r="B2051" s="63" t="s">
        <v>577</v>
      </c>
    </row>
    <row r="2052" spans="1:2" x14ac:dyDescent="0.25">
      <c r="A2052" s="62">
        <v>23153132</v>
      </c>
      <c r="B2052" s="63" t="s">
        <v>1066</v>
      </c>
    </row>
    <row r="2053" spans="1:2" x14ac:dyDescent="0.25">
      <c r="A2053" s="62">
        <v>23153133</v>
      </c>
      <c r="B2053" s="63" t="s">
        <v>18578</v>
      </c>
    </row>
    <row r="2054" spans="1:2" x14ac:dyDescent="0.25">
      <c r="A2054" s="62">
        <v>23153134</v>
      </c>
      <c r="B2054" s="63" t="s">
        <v>478</v>
      </c>
    </row>
    <row r="2055" spans="1:2" x14ac:dyDescent="0.25">
      <c r="A2055" s="62">
        <v>23153135</v>
      </c>
      <c r="B2055" s="63" t="s">
        <v>16491</v>
      </c>
    </row>
    <row r="2056" spans="1:2" x14ac:dyDescent="0.25">
      <c r="A2056" s="62">
        <v>23153136</v>
      </c>
      <c r="B2056" s="63" t="s">
        <v>7401</v>
      </c>
    </row>
    <row r="2057" spans="1:2" x14ac:dyDescent="0.25">
      <c r="A2057" s="62">
        <v>23153137</v>
      </c>
      <c r="B2057" s="63" t="s">
        <v>4662</v>
      </c>
    </row>
    <row r="2058" spans="1:2" x14ac:dyDescent="0.25">
      <c r="A2058" s="62">
        <v>23153138</v>
      </c>
      <c r="B2058" s="63" t="s">
        <v>309</v>
      </c>
    </row>
    <row r="2059" spans="1:2" x14ac:dyDescent="0.25">
      <c r="A2059" s="62">
        <v>23153139</v>
      </c>
      <c r="B2059" s="63" t="s">
        <v>14845</v>
      </c>
    </row>
    <row r="2060" spans="1:2" x14ac:dyDescent="0.25">
      <c r="A2060" s="62">
        <v>23153140</v>
      </c>
      <c r="B2060" s="63" t="s">
        <v>10906</v>
      </c>
    </row>
    <row r="2061" spans="1:2" x14ac:dyDescent="0.25">
      <c r="A2061" s="62">
        <v>23153201</v>
      </c>
      <c r="B2061" s="63" t="s">
        <v>10342</v>
      </c>
    </row>
    <row r="2062" spans="1:2" x14ac:dyDescent="0.25">
      <c r="A2062" s="62">
        <v>23153202</v>
      </c>
      <c r="B2062" s="63" t="s">
        <v>11817</v>
      </c>
    </row>
    <row r="2063" spans="1:2" x14ac:dyDescent="0.25">
      <c r="A2063" s="62">
        <v>23153203</v>
      </c>
      <c r="B2063" s="63" t="s">
        <v>18508</v>
      </c>
    </row>
    <row r="2064" spans="1:2" x14ac:dyDescent="0.25">
      <c r="A2064" s="62">
        <v>23153204</v>
      </c>
      <c r="B2064" s="63" t="s">
        <v>9531</v>
      </c>
    </row>
    <row r="2065" spans="1:2" x14ac:dyDescent="0.25">
      <c r="A2065" s="62">
        <v>23153301</v>
      </c>
      <c r="B2065" s="63" t="s">
        <v>17763</v>
      </c>
    </row>
    <row r="2066" spans="1:2" x14ac:dyDescent="0.25">
      <c r="A2066" s="62">
        <v>23153302</v>
      </c>
      <c r="B2066" s="63" t="s">
        <v>4700</v>
      </c>
    </row>
    <row r="2067" spans="1:2" x14ac:dyDescent="0.25">
      <c r="A2067" s="62">
        <v>23153303</v>
      </c>
      <c r="B2067" s="63" t="s">
        <v>7737</v>
      </c>
    </row>
    <row r="2068" spans="1:2" x14ac:dyDescent="0.25">
      <c r="A2068" s="62">
        <v>23153305</v>
      </c>
      <c r="B2068" s="63" t="s">
        <v>3829</v>
      </c>
    </row>
    <row r="2069" spans="1:2" x14ac:dyDescent="0.25">
      <c r="A2069" s="62">
        <v>23153306</v>
      </c>
      <c r="B2069" s="63" t="s">
        <v>7492</v>
      </c>
    </row>
    <row r="2070" spans="1:2" x14ac:dyDescent="0.25">
      <c r="A2070" s="62">
        <v>23153307</v>
      </c>
      <c r="B2070" s="63" t="s">
        <v>14788</v>
      </c>
    </row>
    <row r="2071" spans="1:2" x14ac:dyDescent="0.25">
      <c r="A2071" s="62">
        <v>23153308</v>
      </c>
      <c r="B2071" s="63" t="s">
        <v>13700</v>
      </c>
    </row>
    <row r="2072" spans="1:2" x14ac:dyDescent="0.25">
      <c r="A2072" s="62">
        <v>23153309</v>
      </c>
      <c r="B2072" s="63" t="s">
        <v>278</v>
      </c>
    </row>
    <row r="2073" spans="1:2" x14ac:dyDescent="0.25">
      <c r="A2073" s="62">
        <v>23153310</v>
      </c>
      <c r="B2073" s="63" t="s">
        <v>13350</v>
      </c>
    </row>
    <row r="2074" spans="1:2" x14ac:dyDescent="0.25">
      <c r="A2074" s="62">
        <v>23153311</v>
      </c>
      <c r="B2074" s="63" t="s">
        <v>7696</v>
      </c>
    </row>
    <row r="2075" spans="1:2" x14ac:dyDescent="0.25">
      <c r="A2075" s="62">
        <v>23153312</v>
      </c>
      <c r="B2075" s="63" t="s">
        <v>17288</v>
      </c>
    </row>
    <row r="2076" spans="1:2" x14ac:dyDescent="0.25">
      <c r="A2076" s="62">
        <v>23153313</v>
      </c>
      <c r="B2076" s="63" t="s">
        <v>6855</v>
      </c>
    </row>
    <row r="2077" spans="1:2" x14ac:dyDescent="0.25">
      <c r="A2077" s="62">
        <v>23153401</v>
      </c>
      <c r="B2077" s="63" t="s">
        <v>15728</v>
      </c>
    </row>
    <row r="2078" spans="1:2" x14ac:dyDescent="0.25">
      <c r="A2078" s="62">
        <v>23153402</v>
      </c>
      <c r="B2078" s="63" t="s">
        <v>18710</v>
      </c>
    </row>
    <row r="2079" spans="1:2" x14ac:dyDescent="0.25">
      <c r="A2079" s="62">
        <v>23153403</v>
      </c>
      <c r="B2079" s="63" t="s">
        <v>2079</v>
      </c>
    </row>
    <row r="2080" spans="1:2" x14ac:dyDescent="0.25">
      <c r="A2080" s="62">
        <v>23153404</v>
      </c>
      <c r="B2080" s="63" t="s">
        <v>134</v>
      </c>
    </row>
    <row r="2081" spans="1:2" x14ac:dyDescent="0.25">
      <c r="A2081" s="62">
        <v>23153405</v>
      </c>
      <c r="B2081" s="63" t="s">
        <v>2600</v>
      </c>
    </row>
    <row r="2082" spans="1:2" x14ac:dyDescent="0.25">
      <c r="A2082" s="62">
        <v>23153406</v>
      </c>
      <c r="B2082" s="63" t="s">
        <v>18123</v>
      </c>
    </row>
    <row r="2083" spans="1:2" x14ac:dyDescent="0.25">
      <c r="A2083" s="62">
        <v>23153407</v>
      </c>
      <c r="B2083" s="63" t="s">
        <v>6769</v>
      </c>
    </row>
    <row r="2084" spans="1:2" x14ac:dyDescent="0.25">
      <c r="A2084" s="62">
        <v>23153408</v>
      </c>
      <c r="B2084" s="63" t="s">
        <v>18223</v>
      </c>
    </row>
    <row r="2085" spans="1:2" x14ac:dyDescent="0.25">
      <c r="A2085" s="62">
        <v>23153409</v>
      </c>
      <c r="B2085" s="63" t="s">
        <v>6521</v>
      </c>
    </row>
    <row r="2086" spans="1:2" x14ac:dyDescent="0.25">
      <c r="A2086" s="62">
        <v>23153410</v>
      </c>
      <c r="B2086" s="63" t="s">
        <v>16113</v>
      </c>
    </row>
    <row r="2087" spans="1:2" x14ac:dyDescent="0.25">
      <c r="A2087" s="62">
        <v>23153411</v>
      </c>
      <c r="B2087" s="63" t="s">
        <v>10650</v>
      </c>
    </row>
    <row r="2088" spans="1:2" x14ac:dyDescent="0.25">
      <c r="A2088" s="62">
        <v>23153412</v>
      </c>
      <c r="B2088" s="63" t="s">
        <v>5296</v>
      </c>
    </row>
    <row r="2089" spans="1:2" x14ac:dyDescent="0.25">
      <c r="A2089" s="62">
        <v>23153413</v>
      </c>
      <c r="B2089" s="63" t="s">
        <v>3894</v>
      </c>
    </row>
    <row r="2090" spans="1:2" x14ac:dyDescent="0.25">
      <c r="A2090" s="62">
        <v>23153414</v>
      </c>
      <c r="B2090" s="63" t="s">
        <v>7095</v>
      </c>
    </row>
    <row r="2091" spans="1:2" x14ac:dyDescent="0.25">
      <c r="A2091" s="62">
        <v>23153415</v>
      </c>
      <c r="B2091" s="63" t="s">
        <v>17715</v>
      </c>
    </row>
    <row r="2092" spans="1:2" x14ac:dyDescent="0.25">
      <c r="A2092" s="62">
        <v>23153416</v>
      </c>
      <c r="B2092" s="63" t="s">
        <v>5883</v>
      </c>
    </row>
    <row r="2093" spans="1:2" x14ac:dyDescent="0.25">
      <c r="A2093" s="62">
        <v>23153417</v>
      </c>
      <c r="B2093" s="63" t="s">
        <v>5295</v>
      </c>
    </row>
    <row r="2094" spans="1:2" x14ac:dyDescent="0.25">
      <c r="A2094" s="62">
        <v>23153501</v>
      </c>
      <c r="B2094" s="63" t="s">
        <v>2330</v>
      </c>
    </row>
    <row r="2095" spans="1:2" x14ac:dyDescent="0.25">
      <c r="A2095" s="62">
        <v>23153502</v>
      </c>
      <c r="B2095" s="63" t="s">
        <v>12101</v>
      </c>
    </row>
    <row r="2096" spans="1:2" x14ac:dyDescent="0.25">
      <c r="A2096" s="62">
        <v>23153503</v>
      </c>
      <c r="B2096" s="63" t="s">
        <v>3170</v>
      </c>
    </row>
    <row r="2097" spans="1:2" x14ac:dyDescent="0.25">
      <c r="A2097" s="62">
        <v>23153504</v>
      </c>
      <c r="B2097" s="63" t="s">
        <v>18675</v>
      </c>
    </row>
    <row r="2098" spans="1:2" x14ac:dyDescent="0.25">
      <c r="A2098" s="62">
        <v>23153505</v>
      </c>
      <c r="B2098" s="63" t="s">
        <v>12823</v>
      </c>
    </row>
    <row r="2099" spans="1:2" x14ac:dyDescent="0.25">
      <c r="A2099" s="62">
        <v>23153506</v>
      </c>
      <c r="B2099" s="63" t="s">
        <v>882</v>
      </c>
    </row>
    <row r="2100" spans="1:2" x14ac:dyDescent="0.25">
      <c r="A2100" s="62">
        <v>23153507</v>
      </c>
      <c r="B2100" s="63" t="s">
        <v>14607</v>
      </c>
    </row>
    <row r="2101" spans="1:2" x14ac:dyDescent="0.25">
      <c r="A2101" s="62">
        <v>23153508</v>
      </c>
      <c r="B2101" s="63" t="s">
        <v>11326</v>
      </c>
    </row>
    <row r="2102" spans="1:2" x14ac:dyDescent="0.25">
      <c r="A2102" s="62">
        <v>23161501</v>
      </c>
      <c r="B2102" s="63" t="s">
        <v>15140</v>
      </c>
    </row>
    <row r="2103" spans="1:2" x14ac:dyDescent="0.25">
      <c r="A2103" s="62">
        <v>23161502</v>
      </c>
      <c r="B2103" s="63" t="s">
        <v>8097</v>
      </c>
    </row>
    <row r="2104" spans="1:2" x14ac:dyDescent="0.25">
      <c r="A2104" s="62">
        <v>23161503</v>
      </c>
      <c r="B2104" s="63" t="s">
        <v>5808</v>
      </c>
    </row>
    <row r="2105" spans="1:2" x14ac:dyDescent="0.25">
      <c r="A2105" s="62">
        <v>23161504</v>
      </c>
      <c r="B2105" s="63" t="s">
        <v>3113</v>
      </c>
    </row>
    <row r="2106" spans="1:2" x14ac:dyDescent="0.25">
      <c r="A2106" s="62">
        <v>23161506</v>
      </c>
      <c r="B2106" s="63" t="s">
        <v>10689</v>
      </c>
    </row>
    <row r="2107" spans="1:2" x14ac:dyDescent="0.25">
      <c r="A2107" s="62">
        <v>23161507</v>
      </c>
      <c r="B2107" s="63" t="s">
        <v>14954</v>
      </c>
    </row>
    <row r="2108" spans="1:2" x14ac:dyDescent="0.25">
      <c r="A2108" s="62">
        <v>23161508</v>
      </c>
      <c r="B2108" s="63" t="s">
        <v>17653</v>
      </c>
    </row>
    <row r="2109" spans="1:2" x14ac:dyDescent="0.25">
      <c r="A2109" s="62">
        <v>23161509</v>
      </c>
      <c r="B2109" s="63" t="s">
        <v>1459</v>
      </c>
    </row>
    <row r="2110" spans="1:2" x14ac:dyDescent="0.25">
      <c r="A2110" s="62">
        <v>23161510</v>
      </c>
      <c r="B2110" s="63" t="s">
        <v>11973</v>
      </c>
    </row>
    <row r="2111" spans="1:2" x14ac:dyDescent="0.25">
      <c r="A2111" s="62">
        <v>23161511</v>
      </c>
      <c r="B2111" s="63" t="s">
        <v>2538</v>
      </c>
    </row>
    <row r="2112" spans="1:2" x14ac:dyDescent="0.25">
      <c r="A2112" s="62">
        <v>23161512</v>
      </c>
      <c r="B2112" s="63" t="s">
        <v>12577</v>
      </c>
    </row>
    <row r="2113" spans="1:2" x14ac:dyDescent="0.25">
      <c r="A2113" s="62">
        <v>23161513</v>
      </c>
      <c r="B2113" s="63" t="s">
        <v>11641</v>
      </c>
    </row>
    <row r="2114" spans="1:2" x14ac:dyDescent="0.25">
      <c r="A2114" s="62">
        <v>23161514</v>
      </c>
      <c r="B2114" s="63" t="s">
        <v>18696</v>
      </c>
    </row>
    <row r="2115" spans="1:2" x14ac:dyDescent="0.25">
      <c r="A2115" s="62">
        <v>23161515</v>
      </c>
      <c r="B2115" s="63" t="s">
        <v>8579</v>
      </c>
    </row>
    <row r="2116" spans="1:2" x14ac:dyDescent="0.25">
      <c r="A2116" s="62">
        <v>23161601</v>
      </c>
      <c r="B2116" s="63" t="s">
        <v>15140</v>
      </c>
    </row>
    <row r="2117" spans="1:2" x14ac:dyDescent="0.25">
      <c r="A2117" s="62">
        <v>23161602</v>
      </c>
      <c r="B2117" s="63" t="s">
        <v>17817</v>
      </c>
    </row>
    <row r="2118" spans="1:2" x14ac:dyDescent="0.25">
      <c r="A2118" s="62">
        <v>23161603</v>
      </c>
      <c r="B2118" s="63" t="s">
        <v>4116</v>
      </c>
    </row>
    <row r="2119" spans="1:2" x14ac:dyDescent="0.25">
      <c r="A2119" s="62">
        <v>23161605</v>
      </c>
      <c r="B2119" s="63" t="s">
        <v>8298</v>
      </c>
    </row>
    <row r="2120" spans="1:2" x14ac:dyDescent="0.25">
      <c r="A2120" s="62">
        <v>23161606</v>
      </c>
      <c r="B2120" s="63" t="s">
        <v>11273</v>
      </c>
    </row>
    <row r="2121" spans="1:2" x14ac:dyDescent="0.25">
      <c r="A2121" s="62">
        <v>23161607</v>
      </c>
      <c r="B2121" s="63" t="s">
        <v>6038</v>
      </c>
    </row>
    <row r="2122" spans="1:2" x14ac:dyDescent="0.25">
      <c r="A2122" s="62">
        <v>23161608</v>
      </c>
      <c r="B2122" s="63" t="s">
        <v>10147</v>
      </c>
    </row>
    <row r="2123" spans="1:2" x14ac:dyDescent="0.25">
      <c r="A2123" s="62">
        <v>23171501</v>
      </c>
      <c r="B2123" s="63" t="s">
        <v>13402</v>
      </c>
    </row>
    <row r="2124" spans="1:2" x14ac:dyDescent="0.25">
      <c r="A2124" s="62">
        <v>23171502</v>
      </c>
      <c r="B2124" s="63" t="s">
        <v>1921</v>
      </c>
    </row>
    <row r="2125" spans="1:2" x14ac:dyDescent="0.25">
      <c r="A2125" s="62">
        <v>23171504</v>
      </c>
      <c r="B2125" s="63" t="s">
        <v>4753</v>
      </c>
    </row>
    <row r="2126" spans="1:2" x14ac:dyDescent="0.25">
      <c r="A2126" s="62">
        <v>23171505</v>
      </c>
      <c r="B2126" s="63" t="s">
        <v>15081</v>
      </c>
    </row>
    <row r="2127" spans="1:2" x14ac:dyDescent="0.25">
      <c r="A2127" s="62">
        <v>23171506</v>
      </c>
      <c r="B2127" s="63" t="s">
        <v>2369</v>
      </c>
    </row>
    <row r="2128" spans="1:2" x14ac:dyDescent="0.25">
      <c r="A2128" s="62">
        <v>23171507</v>
      </c>
      <c r="B2128" s="63" t="s">
        <v>17720</v>
      </c>
    </row>
    <row r="2129" spans="1:2" x14ac:dyDescent="0.25">
      <c r="A2129" s="62">
        <v>23171508</v>
      </c>
      <c r="B2129" s="63" t="s">
        <v>7801</v>
      </c>
    </row>
    <row r="2130" spans="1:2" x14ac:dyDescent="0.25">
      <c r="A2130" s="62">
        <v>23171509</v>
      </c>
      <c r="B2130" s="63" t="s">
        <v>8604</v>
      </c>
    </row>
    <row r="2131" spans="1:2" x14ac:dyDescent="0.25">
      <c r="A2131" s="62">
        <v>23171510</v>
      </c>
      <c r="B2131" s="63" t="s">
        <v>522</v>
      </c>
    </row>
    <row r="2132" spans="1:2" x14ac:dyDescent="0.25">
      <c r="A2132" s="62">
        <v>23171511</v>
      </c>
      <c r="B2132" s="63" t="s">
        <v>9477</v>
      </c>
    </row>
    <row r="2133" spans="1:2" x14ac:dyDescent="0.25">
      <c r="A2133" s="62">
        <v>23171512</v>
      </c>
      <c r="B2133" s="63" t="s">
        <v>10571</v>
      </c>
    </row>
    <row r="2134" spans="1:2" x14ac:dyDescent="0.25">
      <c r="A2134" s="62">
        <v>23171513</v>
      </c>
      <c r="B2134" s="63" t="s">
        <v>5941</v>
      </c>
    </row>
    <row r="2135" spans="1:2" x14ac:dyDescent="0.25">
      <c r="A2135" s="62">
        <v>23171514</v>
      </c>
      <c r="B2135" s="63" t="s">
        <v>8448</v>
      </c>
    </row>
    <row r="2136" spans="1:2" x14ac:dyDescent="0.25">
      <c r="A2136" s="62">
        <v>23171515</v>
      </c>
      <c r="B2136" s="63" t="s">
        <v>373</v>
      </c>
    </row>
    <row r="2137" spans="1:2" x14ac:dyDescent="0.25">
      <c r="A2137" s="62">
        <v>23171517</v>
      </c>
      <c r="B2137" s="63" t="s">
        <v>4753</v>
      </c>
    </row>
    <row r="2138" spans="1:2" x14ac:dyDescent="0.25">
      <c r="A2138" s="62">
        <v>23171518</v>
      </c>
      <c r="B2138" s="63" t="s">
        <v>6827</v>
      </c>
    </row>
    <row r="2139" spans="1:2" x14ac:dyDescent="0.25">
      <c r="A2139" s="62">
        <v>23171519</v>
      </c>
      <c r="B2139" s="63" t="s">
        <v>15872</v>
      </c>
    </row>
    <row r="2140" spans="1:2" x14ac:dyDescent="0.25">
      <c r="A2140" s="62">
        <v>23171520</v>
      </c>
      <c r="B2140" s="63" t="s">
        <v>7458</v>
      </c>
    </row>
    <row r="2141" spans="1:2" x14ac:dyDescent="0.25">
      <c r="A2141" s="62">
        <v>23171521</v>
      </c>
      <c r="B2141" s="63" t="s">
        <v>13409</v>
      </c>
    </row>
    <row r="2142" spans="1:2" x14ac:dyDescent="0.25">
      <c r="A2142" s="62">
        <v>23171522</v>
      </c>
      <c r="B2142" s="63" t="s">
        <v>15974</v>
      </c>
    </row>
    <row r="2143" spans="1:2" x14ac:dyDescent="0.25">
      <c r="A2143" s="62">
        <v>23171523</v>
      </c>
      <c r="B2143" s="63" t="s">
        <v>7388</v>
      </c>
    </row>
    <row r="2144" spans="1:2" x14ac:dyDescent="0.25">
      <c r="A2144" s="62">
        <v>23171524</v>
      </c>
      <c r="B2144" s="63" t="s">
        <v>10221</v>
      </c>
    </row>
    <row r="2145" spans="1:2" x14ac:dyDescent="0.25">
      <c r="A2145" s="62">
        <v>23171525</v>
      </c>
      <c r="B2145" s="63" t="s">
        <v>17801</v>
      </c>
    </row>
    <row r="2146" spans="1:2" x14ac:dyDescent="0.25">
      <c r="A2146" s="62">
        <v>23171526</v>
      </c>
      <c r="B2146" s="63" t="s">
        <v>6305</v>
      </c>
    </row>
    <row r="2147" spans="1:2" x14ac:dyDescent="0.25">
      <c r="A2147" s="62">
        <v>23171527</v>
      </c>
      <c r="B2147" s="63" t="s">
        <v>5483</v>
      </c>
    </row>
    <row r="2148" spans="1:2" x14ac:dyDescent="0.25">
      <c r="A2148" s="62">
        <v>23171528</v>
      </c>
      <c r="B2148" s="63" t="s">
        <v>16744</v>
      </c>
    </row>
    <row r="2149" spans="1:2" x14ac:dyDescent="0.25">
      <c r="A2149" s="62">
        <v>23171529</v>
      </c>
      <c r="B2149" s="63" t="s">
        <v>5809</v>
      </c>
    </row>
    <row r="2150" spans="1:2" x14ac:dyDescent="0.25">
      <c r="A2150" s="62">
        <v>23171530</v>
      </c>
      <c r="B2150" s="63" t="s">
        <v>17605</v>
      </c>
    </row>
    <row r="2151" spans="1:2" x14ac:dyDescent="0.25">
      <c r="A2151" s="62">
        <v>23171531</v>
      </c>
      <c r="B2151" s="63" t="s">
        <v>10316</v>
      </c>
    </row>
    <row r="2152" spans="1:2" x14ac:dyDescent="0.25">
      <c r="A2152" s="62">
        <v>23171532</v>
      </c>
      <c r="B2152" s="63" t="s">
        <v>6739</v>
      </c>
    </row>
    <row r="2153" spans="1:2" x14ac:dyDescent="0.25">
      <c r="A2153" s="62">
        <v>23171533</v>
      </c>
      <c r="B2153" s="63" t="s">
        <v>13599</v>
      </c>
    </row>
    <row r="2154" spans="1:2" x14ac:dyDescent="0.25">
      <c r="A2154" s="62">
        <v>23171534</v>
      </c>
      <c r="B2154" s="63" t="s">
        <v>1684</v>
      </c>
    </row>
    <row r="2155" spans="1:2" x14ac:dyDescent="0.25">
      <c r="A2155" s="62">
        <v>23171535</v>
      </c>
      <c r="B2155" s="63" t="s">
        <v>4821</v>
      </c>
    </row>
    <row r="2156" spans="1:2" x14ac:dyDescent="0.25">
      <c r="A2156" s="62">
        <v>23171536</v>
      </c>
      <c r="B2156" s="63" t="s">
        <v>15783</v>
      </c>
    </row>
    <row r="2157" spans="1:2" x14ac:dyDescent="0.25">
      <c r="A2157" s="62">
        <v>23171537</v>
      </c>
      <c r="B2157" s="63" t="s">
        <v>17355</v>
      </c>
    </row>
    <row r="2158" spans="1:2" x14ac:dyDescent="0.25">
      <c r="A2158" s="62">
        <v>23171538</v>
      </c>
      <c r="B2158" s="63" t="s">
        <v>15143</v>
      </c>
    </row>
    <row r="2159" spans="1:2" x14ac:dyDescent="0.25">
      <c r="A2159" s="62">
        <v>23171539</v>
      </c>
      <c r="B2159" s="63" t="s">
        <v>1433</v>
      </c>
    </row>
    <row r="2160" spans="1:2" x14ac:dyDescent="0.25">
      <c r="A2160" s="62">
        <v>23171540</v>
      </c>
      <c r="B2160" s="63" t="s">
        <v>1901</v>
      </c>
    </row>
    <row r="2161" spans="1:2" x14ac:dyDescent="0.25">
      <c r="A2161" s="62">
        <v>23171541</v>
      </c>
      <c r="B2161" s="63" t="s">
        <v>35</v>
      </c>
    </row>
    <row r="2162" spans="1:2" x14ac:dyDescent="0.25">
      <c r="A2162" s="62">
        <v>23171602</v>
      </c>
      <c r="B2162" s="63" t="s">
        <v>16028</v>
      </c>
    </row>
    <row r="2163" spans="1:2" x14ac:dyDescent="0.25">
      <c r="A2163" s="62">
        <v>23171603</v>
      </c>
      <c r="B2163" s="63" t="s">
        <v>12166</v>
      </c>
    </row>
    <row r="2164" spans="1:2" x14ac:dyDescent="0.25">
      <c r="A2164" s="62">
        <v>23171604</v>
      </c>
      <c r="B2164" s="63" t="s">
        <v>15001</v>
      </c>
    </row>
    <row r="2165" spans="1:2" x14ac:dyDescent="0.25">
      <c r="A2165" s="62">
        <v>23171605</v>
      </c>
      <c r="B2165" s="63" t="s">
        <v>16830</v>
      </c>
    </row>
    <row r="2166" spans="1:2" x14ac:dyDescent="0.25">
      <c r="A2166" s="62">
        <v>23171606</v>
      </c>
      <c r="B2166" s="63" t="s">
        <v>14473</v>
      </c>
    </row>
    <row r="2167" spans="1:2" x14ac:dyDescent="0.25">
      <c r="A2167" s="62">
        <v>23171607</v>
      </c>
      <c r="B2167" s="63" t="s">
        <v>11435</v>
      </c>
    </row>
    <row r="2168" spans="1:2" x14ac:dyDescent="0.25">
      <c r="A2168" s="62">
        <v>23171608</v>
      </c>
      <c r="B2168" s="63" t="s">
        <v>5040</v>
      </c>
    </row>
    <row r="2169" spans="1:2" x14ac:dyDescent="0.25">
      <c r="A2169" s="62">
        <v>23171609</v>
      </c>
      <c r="B2169" s="63" t="s">
        <v>5425</v>
      </c>
    </row>
    <row r="2170" spans="1:2" x14ac:dyDescent="0.25">
      <c r="A2170" s="62">
        <v>23171610</v>
      </c>
      <c r="B2170" s="63" t="s">
        <v>16682</v>
      </c>
    </row>
    <row r="2171" spans="1:2" x14ac:dyDescent="0.25">
      <c r="A2171" s="62">
        <v>23171611</v>
      </c>
      <c r="B2171" s="63" t="s">
        <v>11140</v>
      </c>
    </row>
    <row r="2172" spans="1:2" x14ac:dyDescent="0.25">
      <c r="A2172" s="62">
        <v>23171612</v>
      </c>
      <c r="B2172" s="63" t="s">
        <v>6826</v>
      </c>
    </row>
    <row r="2173" spans="1:2" x14ac:dyDescent="0.25">
      <c r="A2173" s="62">
        <v>23171613</v>
      </c>
      <c r="B2173" s="63" t="s">
        <v>6275</v>
      </c>
    </row>
    <row r="2174" spans="1:2" x14ac:dyDescent="0.25">
      <c r="A2174" s="62">
        <v>23171614</v>
      </c>
      <c r="B2174" s="63" t="s">
        <v>14695</v>
      </c>
    </row>
    <row r="2175" spans="1:2" x14ac:dyDescent="0.25">
      <c r="A2175" s="62">
        <v>23171615</v>
      </c>
      <c r="B2175" s="63" t="s">
        <v>11344</v>
      </c>
    </row>
    <row r="2176" spans="1:2" x14ac:dyDescent="0.25">
      <c r="A2176" s="62">
        <v>23171616</v>
      </c>
      <c r="B2176" s="63" t="s">
        <v>351</v>
      </c>
    </row>
    <row r="2177" spans="1:2" x14ac:dyDescent="0.25">
      <c r="A2177" s="62">
        <v>23171617</v>
      </c>
      <c r="B2177" s="63" t="s">
        <v>18474</v>
      </c>
    </row>
    <row r="2178" spans="1:2" x14ac:dyDescent="0.25">
      <c r="A2178" s="62">
        <v>23171618</v>
      </c>
      <c r="B2178" s="63" t="s">
        <v>106</v>
      </c>
    </row>
    <row r="2179" spans="1:2" x14ac:dyDescent="0.25">
      <c r="A2179" s="62">
        <v>23171619</v>
      </c>
      <c r="B2179" s="63" t="s">
        <v>9186</v>
      </c>
    </row>
    <row r="2180" spans="1:2" x14ac:dyDescent="0.25">
      <c r="A2180" s="62">
        <v>23171620</v>
      </c>
      <c r="B2180" s="63" t="s">
        <v>17114</v>
      </c>
    </row>
    <row r="2181" spans="1:2" x14ac:dyDescent="0.25">
      <c r="A2181" s="62">
        <v>23171621</v>
      </c>
      <c r="B2181" s="63" t="s">
        <v>10614</v>
      </c>
    </row>
    <row r="2182" spans="1:2" x14ac:dyDescent="0.25">
      <c r="A2182" s="62">
        <v>23171622</v>
      </c>
      <c r="B2182" s="63" t="s">
        <v>16883</v>
      </c>
    </row>
    <row r="2183" spans="1:2" x14ac:dyDescent="0.25">
      <c r="A2183" s="62">
        <v>23171623</v>
      </c>
      <c r="B2183" s="63" t="s">
        <v>16374</v>
      </c>
    </row>
    <row r="2184" spans="1:2" x14ac:dyDescent="0.25">
      <c r="A2184" s="62">
        <v>23171701</v>
      </c>
      <c r="B2184" s="63" t="s">
        <v>3024</v>
      </c>
    </row>
    <row r="2185" spans="1:2" x14ac:dyDescent="0.25">
      <c r="A2185" s="62">
        <v>23171702</v>
      </c>
      <c r="B2185" s="63" t="s">
        <v>1497</v>
      </c>
    </row>
    <row r="2186" spans="1:2" x14ac:dyDescent="0.25">
      <c r="A2186" s="62">
        <v>23171703</v>
      </c>
      <c r="B2186" s="63" t="s">
        <v>2654</v>
      </c>
    </row>
    <row r="2187" spans="1:2" x14ac:dyDescent="0.25">
      <c r="A2187" s="62">
        <v>23171704</v>
      </c>
      <c r="B2187" s="63" t="s">
        <v>14709</v>
      </c>
    </row>
    <row r="2188" spans="1:2" x14ac:dyDescent="0.25">
      <c r="A2188" s="62">
        <v>23171705</v>
      </c>
      <c r="B2188" s="63" t="s">
        <v>5543</v>
      </c>
    </row>
    <row r="2189" spans="1:2" x14ac:dyDescent="0.25">
      <c r="A2189" s="62">
        <v>23171706</v>
      </c>
      <c r="B2189" s="63" t="s">
        <v>15186</v>
      </c>
    </row>
    <row r="2190" spans="1:2" x14ac:dyDescent="0.25">
      <c r="A2190" s="62">
        <v>23171707</v>
      </c>
      <c r="B2190" s="63" t="s">
        <v>9213</v>
      </c>
    </row>
    <row r="2191" spans="1:2" x14ac:dyDescent="0.25">
      <c r="A2191" s="62">
        <v>23171708</v>
      </c>
      <c r="B2191" s="63" t="s">
        <v>14783</v>
      </c>
    </row>
    <row r="2192" spans="1:2" x14ac:dyDescent="0.25">
      <c r="A2192" s="62">
        <v>23171801</v>
      </c>
      <c r="B2192" s="63" t="s">
        <v>5112</v>
      </c>
    </row>
    <row r="2193" spans="1:2" x14ac:dyDescent="0.25">
      <c r="A2193" s="62">
        <v>23171802</v>
      </c>
      <c r="B2193" s="63" t="s">
        <v>5555</v>
      </c>
    </row>
    <row r="2194" spans="1:2" x14ac:dyDescent="0.25">
      <c r="A2194" s="62">
        <v>23171803</v>
      </c>
      <c r="B2194" s="63" t="s">
        <v>9949</v>
      </c>
    </row>
    <row r="2195" spans="1:2" x14ac:dyDescent="0.25">
      <c r="A2195" s="62">
        <v>23171804</v>
      </c>
      <c r="B2195" s="63" t="s">
        <v>14703</v>
      </c>
    </row>
    <row r="2196" spans="1:2" x14ac:dyDescent="0.25">
      <c r="A2196" s="62">
        <v>23171805</v>
      </c>
      <c r="B2196" s="63" t="s">
        <v>6430</v>
      </c>
    </row>
    <row r="2197" spans="1:2" x14ac:dyDescent="0.25">
      <c r="A2197" s="62">
        <v>23171806</v>
      </c>
      <c r="B2197" s="63" t="s">
        <v>1456</v>
      </c>
    </row>
    <row r="2198" spans="1:2" x14ac:dyDescent="0.25">
      <c r="A2198" s="62">
        <v>23171901</v>
      </c>
      <c r="B2198" s="63" t="s">
        <v>11139</v>
      </c>
    </row>
    <row r="2199" spans="1:2" x14ac:dyDescent="0.25">
      <c r="A2199" s="62">
        <v>23171902</v>
      </c>
      <c r="B2199" s="63" t="s">
        <v>15021</v>
      </c>
    </row>
    <row r="2200" spans="1:2" x14ac:dyDescent="0.25">
      <c r="A2200" s="62">
        <v>23171903</v>
      </c>
      <c r="B2200" s="63" t="s">
        <v>144</v>
      </c>
    </row>
    <row r="2201" spans="1:2" x14ac:dyDescent="0.25">
      <c r="A2201" s="62">
        <v>23171904</v>
      </c>
      <c r="B2201" s="63" t="s">
        <v>18522</v>
      </c>
    </row>
    <row r="2202" spans="1:2" x14ac:dyDescent="0.25">
      <c r="A2202" s="62">
        <v>23171905</v>
      </c>
      <c r="B2202" s="63" t="s">
        <v>9766</v>
      </c>
    </row>
    <row r="2203" spans="1:2" x14ac:dyDescent="0.25">
      <c r="A2203" s="62">
        <v>23171906</v>
      </c>
      <c r="B2203" s="63" t="s">
        <v>1681</v>
      </c>
    </row>
    <row r="2204" spans="1:2" x14ac:dyDescent="0.25">
      <c r="A2204" s="62">
        <v>23172001</v>
      </c>
      <c r="B2204" s="63" t="s">
        <v>10805</v>
      </c>
    </row>
    <row r="2205" spans="1:2" x14ac:dyDescent="0.25">
      <c r="A2205" s="62">
        <v>23172002</v>
      </c>
      <c r="B2205" s="63" t="s">
        <v>2022</v>
      </c>
    </row>
    <row r="2206" spans="1:2" x14ac:dyDescent="0.25">
      <c r="A2206" s="62">
        <v>23172003</v>
      </c>
      <c r="B2206" s="63" t="s">
        <v>14456</v>
      </c>
    </row>
    <row r="2207" spans="1:2" x14ac:dyDescent="0.25">
      <c r="A2207" s="62">
        <v>23172005</v>
      </c>
      <c r="B2207" s="63" t="s">
        <v>10078</v>
      </c>
    </row>
    <row r="2208" spans="1:2" x14ac:dyDescent="0.25">
      <c r="A2208" s="62">
        <v>23172006</v>
      </c>
      <c r="B2208" s="63" t="s">
        <v>1380</v>
      </c>
    </row>
    <row r="2209" spans="1:2" x14ac:dyDescent="0.25">
      <c r="A2209" s="62">
        <v>23172007</v>
      </c>
      <c r="B2209" s="63" t="s">
        <v>4865</v>
      </c>
    </row>
    <row r="2210" spans="1:2" x14ac:dyDescent="0.25">
      <c r="A2210" s="62">
        <v>23172008</v>
      </c>
      <c r="B2210" s="63" t="s">
        <v>11055</v>
      </c>
    </row>
    <row r="2211" spans="1:2" x14ac:dyDescent="0.25">
      <c r="A2211" s="62">
        <v>23172009</v>
      </c>
      <c r="B2211" s="63" t="s">
        <v>15144</v>
      </c>
    </row>
    <row r="2212" spans="1:2" x14ac:dyDescent="0.25">
      <c r="A2212" s="62">
        <v>23172010</v>
      </c>
      <c r="B2212" s="63" t="s">
        <v>2698</v>
      </c>
    </row>
    <row r="2213" spans="1:2" x14ac:dyDescent="0.25">
      <c r="A2213" s="62">
        <v>23172011</v>
      </c>
      <c r="B2213" s="63" t="s">
        <v>16475</v>
      </c>
    </row>
    <row r="2214" spans="1:2" x14ac:dyDescent="0.25">
      <c r="A2214" s="62">
        <v>23172012</v>
      </c>
      <c r="B2214" s="63" t="s">
        <v>15513</v>
      </c>
    </row>
    <row r="2215" spans="1:2" x14ac:dyDescent="0.25">
      <c r="A2215" s="62">
        <v>23172013</v>
      </c>
      <c r="B2215" s="63" t="s">
        <v>5755</v>
      </c>
    </row>
    <row r="2216" spans="1:2" x14ac:dyDescent="0.25">
      <c r="A2216" s="62">
        <v>23172014</v>
      </c>
      <c r="B2216" s="63" t="s">
        <v>15627</v>
      </c>
    </row>
    <row r="2217" spans="1:2" x14ac:dyDescent="0.25">
      <c r="A2217" s="62">
        <v>23172015</v>
      </c>
      <c r="B2217" s="63" t="s">
        <v>14783</v>
      </c>
    </row>
    <row r="2218" spans="1:2" x14ac:dyDescent="0.25">
      <c r="A2218" s="62">
        <v>23181501</v>
      </c>
      <c r="B2218" s="63" t="s">
        <v>8015</v>
      </c>
    </row>
    <row r="2219" spans="1:2" x14ac:dyDescent="0.25">
      <c r="A2219" s="62">
        <v>23181502</v>
      </c>
      <c r="B2219" s="63" t="s">
        <v>10451</v>
      </c>
    </row>
    <row r="2220" spans="1:2" x14ac:dyDescent="0.25">
      <c r="A2220" s="62">
        <v>23181504</v>
      </c>
      <c r="B2220" s="63" t="s">
        <v>6773</v>
      </c>
    </row>
    <row r="2221" spans="1:2" x14ac:dyDescent="0.25">
      <c r="A2221" s="62">
        <v>23181505</v>
      </c>
      <c r="B2221" s="63" t="s">
        <v>15383</v>
      </c>
    </row>
    <row r="2222" spans="1:2" x14ac:dyDescent="0.25">
      <c r="A2222" s="62">
        <v>23181506</v>
      </c>
      <c r="B2222" s="63" t="s">
        <v>1906</v>
      </c>
    </row>
    <row r="2223" spans="1:2" x14ac:dyDescent="0.25">
      <c r="A2223" s="62">
        <v>23181507</v>
      </c>
      <c r="B2223" s="63" t="s">
        <v>17260</v>
      </c>
    </row>
    <row r="2224" spans="1:2" x14ac:dyDescent="0.25">
      <c r="A2224" s="62">
        <v>23181508</v>
      </c>
      <c r="B2224" s="63" t="s">
        <v>989</v>
      </c>
    </row>
    <row r="2225" spans="1:2" x14ac:dyDescent="0.25">
      <c r="A2225" s="62">
        <v>23181509</v>
      </c>
      <c r="B2225" s="63" t="s">
        <v>10182</v>
      </c>
    </row>
    <row r="2226" spans="1:2" x14ac:dyDescent="0.25">
      <c r="A2226" s="62">
        <v>23181510</v>
      </c>
      <c r="B2226" s="63" t="s">
        <v>18004</v>
      </c>
    </row>
    <row r="2227" spans="1:2" x14ac:dyDescent="0.25">
      <c r="A2227" s="62">
        <v>23181511</v>
      </c>
      <c r="B2227" s="63" t="s">
        <v>10885</v>
      </c>
    </row>
    <row r="2228" spans="1:2" x14ac:dyDescent="0.25">
      <c r="A2228" s="62">
        <v>23181512</v>
      </c>
      <c r="B2228" s="63" t="s">
        <v>4987</v>
      </c>
    </row>
    <row r="2229" spans="1:2" x14ac:dyDescent="0.25">
      <c r="A2229" s="62">
        <v>23181513</v>
      </c>
      <c r="B2229" s="63" t="s">
        <v>3759</v>
      </c>
    </row>
    <row r="2230" spans="1:2" x14ac:dyDescent="0.25">
      <c r="A2230" s="62">
        <v>23181601</v>
      </c>
      <c r="B2230" s="63" t="s">
        <v>16268</v>
      </c>
    </row>
    <row r="2231" spans="1:2" x14ac:dyDescent="0.25">
      <c r="A2231" s="62">
        <v>23181602</v>
      </c>
      <c r="B2231" s="63" t="s">
        <v>13634</v>
      </c>
    </row>
    <row r="2232" spans="1:2" x14ac:dyDescent="0.25">
      <c r="A2232" s="62">
        <v>23181603</v>
      </c>
      <c r="B2232" s="63" t="s">
        <v>3130</v>
      </c>
    </row>
    <row r="2233" spans="1:2" x14ac:dyDescent="0.25">
      <c r="A2233" s="62">
        <v>23181604</v>
      </c>
      <c r="B2233" s="63" t="s">
        <v>225</v>
      </c>
    </row>
    <row r="2234" spans="1:2" x14ac:dyDescent="0.25">
      <c r="A2234" s="62">
        <v>23181605</v>
      </c>
      <c r="B2234" s="63" t="s">
        <v>16731</v>
      </c>
    </row>
    <row r="2235" spans="1:2" x14ac:dyDescent="0.25">
      <c r="A2235" s="62">
        <v>23181606</v>
      </c>
      <c r="B2235" s="63" t="s">
        <v>16972</v>
      </c>
    </row>
    <row r="2236" spans="1:2" x14ac:dyDescent="0.25">
      <c r="A2236" s="62">
        <v>23181701</v>
      </c>
      <c r="B2236" s="63" t="s">
        <v>10881</v>
      </c>
    </row>
    <row r="2237" spans="1:2" x14ac:dyDescent="0.25">
      <c r="A2237" s="62">
        <v>23181702</v>
      </c>
      <c r="B2237" s="63" t="s">
        <v>13558</v>
      </c>
    </row>
    <row r="2238" spans="1:2" x14ac:dyDescent="0.25">
      <c r="A2238" s="62">
        <v>23181703</v>
      </c>
      <c r="B2238" s="63" t="s">
        <v>9427</v>
      </c>
    </row>
    <row r="2239" spans="1:2" x14ac:dyDescent="0.25">
      <c r="A2239" s="62">
        <v>23181704</v>
      </c>
      <c r="B2239" s="63" t="s">
        <v>7301</v>
      </c>
    </row>
    <row r="2240" spans="1:2" x14ac:dyDescent="0.25">
      <c r="A2240" s="62">
        <v>23181801</v>
      </c>
      <c r="B2240" s="63" t="s">
        <v>13851</v>
      </c>
    </row>
    <row r="2241" spans="1:2" x14ac:dyDescent="0.25">
      <c r="A2241" s="62">
        <v>23181802</v>
      </c>
      <c r="B2241" s="63" t="s">
        <v>11573</v>
      </c>
    </row>
    <row r="2242" spans="1:2" x14ac:dyDescent="0.25">
      <c r="A2242" s="62">
        <v>23181803</v>
      </c>
      <c r="B2242" s="63" t="s">
        <v>13914</v>
      </c>
    </row>
    <row r="2243" spans="1:2" x14ac:dyDescent="0.25">
      <c r="A2243" s="62">
        <v>23181804</v>
      </c>
      <c r="B2243" s="63" t="s">
        <v>2333</v>
      </c>
    </row>
    <row r="2244" spans="1:2" x14ac:dyDescent="0.25">
      <c r="A2244" s="62">
        <v>23191001</v>
      </c>
      <c r="B2244" s="63" t="s">
        <v>15928</v>
      </c>
    </row>
    <row r="2245" spans="1:2" x14ac:dyDescent="0.25">
      <c r="A2245" s="62">
        <v>23191002</v>
      </c>
      <c r="B2245" s="63" t="s">
        <v>8794</v>
      </c>
    </row>
    <row r="2246" spans="1:2" x14ac:dyDescent="0.25">
      <c r="A2246" s="62">
        <v>23191003</v>
      </c>
      <c r="B2246" s="63" t="s">
        <v>18751</v>
      </c>
    </row>
    <row r="2247" spans="1:2" x14ac:dyDescent="0.25">
      <c r="A2247" s="62">
        <v>23191004</v>
      </c>
      <c r="B2247" s="63" t="s">
        <v>11691</v>
      </c>
    </row>
    <row r="2248" spans="1:2" x14ac:dyDescent="0.25">
      <c r="A2248" s="62">
        <v>23191005</v>
      </c>
      <c r="B2248" s="63" t="s">
        <v>7403</v>
      </c>
    </row>
    <row r="2249" spans="1:2" x14ac:dyDescent="0.25">
      <c r="A2249" s="62">
        <v>23191101</v>
      </c>
      <c r="B2249" s="63" t="s">
        <v>13967</v>
      </c>
    </row>
    <row r="2250" spans="1:2" x14ac:dyDescent="0.25">
      <c r="A2250" s="62">
        <v>23191102</v>
      </c>
      <c r="B2250" s="63" t="s">
        <v>6584</v>
      </c>
    </row>
    <row r="2251" spans="1:2" x14ac:dyDescent="0.25">
      <c r="A2251" s="62">
        <v>23191201</v>
      </c>
      <c r="B2251" s="63" t="s">
        <v>13025</v>
      </c>
    </row>
    <row r="2252" spans="1:2" x14ac:dyDescent="0.25">
      <c r="A2252" s="62">
        <v>23191202</v>
      </c>
      <c r="B2252" s="63" t="s">
        <v>1167</v>
      </c>
    </row>
    <row r="2253" spans="1:2" x14ac:dyDescent="0.25">
      <c r="A2253" s="62">
        <v>23201001</v>
      </c>
      <c r="B2253" s="63" t="s">
        <v>6513</v>
      </c>
    </row>
    <row r="2254" spans="1:2" x14ac:dyDescent="0.25">
      <c r="A2254" s="62">
        <v>23201002</v>
      </c>
      <c r="B2254" s="63" t="s">
        <v>18771</v>
      </c>
    </row>
    <row r="2255" spans="1:2" x14ac:dyDescent="0.25">
      <c r="A2255" s="62">
        <v>23201003</v>
      </c>
      <c r="B2255" s="63" t="s">
        <v>40</v>
      </c>
    </row>
    <row r="2256" spans="1:2" x14ac:dyDescent="0.25">
      <c r="A2256" s="62">
        <v>23201004</v>
      </c>
      <c r="B2256" s="63" t="s">
        <v>67</v>
      </c>
    </row>
    <row r="2257" spans="1:2" x14ac:dyDescent="0.25">
      <c r="A2257" s="62">
        <v>23201005</v>
      </c>
      <c r="B2257" s="63" t="s">
        <v>3436</v>
      </c>
    </row>
    <row r="2258" spans="1:2" x14ac:dyDescent="0.25">
      <c r="A2258" s="62">
        <v>23201101</v>
      </c>
      <c r="B2258" s="63" t="s">
        <v>12345</v>
      </c>
    </row>
    <row r="2259" spans="1:2" x14ac:dyDescent="0.25">
      <c r="A2259" s="62">
        <v>23201102</v>
      </c>
      <c r="B2259" s="63" t="s">
        <v>489</v>
      </c>
    </row>
    <row r="2260" spans="1:2" x14ac:dyDescent="0.25">
      <c r="A2260" s="62">
        <v>23201201</v>
      </c>
      <c r="B2260" s="63" t="s">
        <v>12691</v>
      </c>
    </row>
    <row r="2261" spans="1:2" x14ac:dyDescent="0.25">
      <c r="A2261" s="62">
        <v>23201202</v>
      </c>
      <c r="B2261" s="63" t="s">
        <v>18025</v>
      </c>
    </row>
    <row r="2262" spans="1:2" x14ac:dyDescent="0.25">
      <c r="A2262" s="62">
        <v>23211001</v>
      </c>
      <c r="B2262" s="63" t="s">
        <v>12003</v>
      </c>
    </row>
    <row r="2263" spans="1:2" x14ac:dyDescent="0.25">
      <c r="A2263" s="62">
        <v>23211002</v>
      </c>
      <c r="B2263" s="63" t="s">
        <v>1598</v>
      </c>
    </row>
    <row r="2264" spans="1:2" x14ac:dyDescent="0.25">
      <c r="A2264" s="62">
        <v>23211101</v>
      </c>
      <c r="B2264" s="63" t="s">
        <v>10985</v>
      </c>
    </row>
    <row r="2265" spans="1:2" x14ac:dyDescent="0.25">
      <c r="A2265" s="62">
        <v>23221001</v>
      </c>
      <c r="B2265" s="63" t="s">
        <v>1442</v>
      </c>
    </row>
    <row r="2266" spans="1:2" x14ac:dyDescent="0.25">
      <c r="A2266" s="62">
        <v>23221002</v>
      </c>
      <c r="B2266" s="63" t="s">
        <v>6201</v>
      </c>
    </row>
    <row r="2267" spans="1:2" x14ac:dyDescent="0.25">
      <c r="A2267" s="62">
        <v>23221101</v>
      </c>
      <c r="B2267" s="63" t="s">
        <v>16400</v>
      </c>
    </row>
    <row r="2268" spans="1:2" x14ac:dyDescent="0.25">
      <c r="A2268" s="62">
        <v>23221201</v>
      </c>
      <c r="B2268" s="63" t="s">
        <v>15702</v>
      </c>
    </row>
    <row r="2269" spans="1:2" x14ac:dyDescent="0.25">
      <c r="A2269" s="62">
        <v>23231001</v>
      </c>
      <c r="B2269" s="63" t="s">
        <v>7762</v>
      </c>
    </row>
    <row r="2270" spans="1:2" x14ac:dyDescent="0.25">
      <c r="A2270" s="62">
        <v>23231002</v>
      </c>
      <c r="B2270" s="63" t="s">
        <v>17858</v>
      </c>
    </row>
    <row r="2271" spans="1:2" x14ac:dyDescent="0.25">
      <c r="A2271" s="62">
        <v>23231101</v>
      </c>
      <c r="B2271" s="63" t="s">
        <v>13774</v>
      </c>
    </row>
    <row r="2272" spans="1:2" x14ac:dyDescent="0.25">
      <c r="A2272" s="62">
        <v>23231102</v>
      </c>
      <c r="B2272" s="63" t="s">
        <v>13377</v>
      </c>
    </row>
    <row r="2273" spans="1:2" x14ac:dyDescent="0.25">
      <c r="A2273" s="62">
        <v>23231201</v>
      </c>
      <c r="B2273" s="63" t="s">
        <v>12896</v>
      </c>
    </row>
    <row r="2274" spans="1:2" x14ac:dyDescent="0.25">
      <c r="A2274" s="62">
        <v>23231202</v>
      </c>
      <c r="B2274" s="63" t="s">
        <v>9262</v>
      </c>
    </row>
    <row r="2275" spans="1:2" x14ac:dyDescent="0.25">
      <c r="A2275" s="62">
        <v>23231301</v>
      </c>
      <c r="B2275" s="63" t="s">
        <v>5126</v>
      </c>
    </row>
    <row r="2276" spans="1:2" x14ac:dyDescent="0.25">
      <c r="A2276" s="62">
        <v>23231302</v>
      </c>
      <c r="B2276" s="63" t="s">
        <v>9393</v>
      </c>
    </row>
    <row r="2277" spans="1:2" x14ac:dyDescent="0.25">
      <c r="A2277" s="62">
        <v>23231401</v>
      </c>
      <c r="B2277" s="63" t="s">
        <v>14063</v>
      </c>
    </row>
    <row r="2278" spans="1:2" x14ac:dyDescent="0.25">
      <c r="A2278" s="62">
        <v>23231402</v>
      </c>
      <c r="B2278" s="63" t="s">
        <v>15486</v>
      </c>
    </row>
    <row r="2279" spans="1:2" x14ac:dyDescent="0.25">
      <c r="A2279" s="62">
        <v>23231501</v>
      </c>
      <c r="B2279" s="63" t="s">
        <v>12117</v>
      </c>
    </row>
    <row r="2280" spans="1:2" x14ac:dyDescent="0.25">
      <c r="A2280" s="62">
        <v>23231502</v>
      </c>
      <c r="B2280" s="63" t="s">
        <v>4119</v>
      </c>
    </row>
    <row r="2281" spans="1:2" x14ac:dyDescent="0.25">
      <c r="A2281" s="62">
        <v>23231601</v>
      </c>
      <c r="B2281" s="63" t="s">
        <v>10950</v>
      </c>
    </row>
    <row r="2282" spans="1:2" x14ac:dyDescent="0.25">
      <c r="A2282" s="62">
        <v>23231602</v>
      </c>
      <c r="B2282" s="63" t="s">
        <v>8699</v>
      </c>
    </row>
    <row r="2283" spans="1:2" x14ac:dyDescent="0.25">
      <c r="A2283" s="62">
        <v>23231701</v>
      </c>
      <c r="B2283" s="63" t="s">
        <v>10680</v>
      </c>
    </row>
    <row r="2284" spans="1:2" x14ac:dyDescent="0.25">
      <c r="A2284" s="62">
        <v>23231801</v>
      </c>
      <c r="B2284" s="63" t="s">
        <v>12889</v>
      </c>
    </row>
    <row r="2285" spans="1:2" x14ac:dyDescent="0.25">
      <c r="A2285" s="62">
        <v>23231901</v>
      </c>
      <c r="B2285" s="63" t="s">
        <v>17024</v>
      </c>
    </row>
    <row r="2286" spans="1:2" x14ac:dyDescent="0.25">
      <c r="A2286" s="62">
        <v>23231902</v>
      </c>
      <c r="B2286" s="63" t="s">
        <v>9702</v>
      </c>
    </row>
    <row r="2287" spans="1:2" x14ac:dyDescent="0.25">
      <c r="A2287" s="62">
        <v>23231903</v>
      </c>
      <c r="B2287" s="63" t="s">
        <v>1842</v>
      </c>
    </row>
    <row r="2288" spans="1:2" x14ac:dyDescent="0.25">
      <c r="A2288" s="62">
        <v>23232001</v>
      </c>
      <c r="B2288" s="63" t="s">
        <v>9584</v>
      </c>
    </row>
    <row r="2289" spans="1:2" x14ac:dyDescent="0.25">
      <c r="A2289" s="62">
        <v>23232101</v>
      </c>
      <c r="B2289" s="63" t="s">
        <v>4826</v>
      </c>
    </row>
    <row r="2290" spans="1:2" x14ac:dyDescent="0.25">
      <c r="A2290" s="62">
        <v>23232201</v>
      </c>
      <c r="B2290" s="63" t="s">
        <v>3846</v>
      </c>
    </row>
    <row r="2291" spans="1:2" x14ac:dyDescent="0.25">
      <c r="A2291" s="62">
        <v>24101501</v>
      </c>
      <c r="B2291" s="63" t="s">
        <v>17039</v>
      </c>
    </row>
    <row r="2292" spans="1:2" x14ac:dyDescent="0.25">
      <c r="A2292" s="62">
        <v>24101502</v>
      </c>
      <c r="B2292" s="63" t="s">
        <v>2886</v>
      </c>
    </row>
    <row r="2293" spans="1:2" x14ac:dyDescent="0.25">
      <c r="A2293" s="62">
        <v>24101503</v>
      </c>
      <c r="B2293" s="63" t="s">
        <v>17280</v>
      </c>
    </row>
    <row r="2294" spans="1:2" x14ac:dyDescent="0.25">
      <c r="A2294" s="62">
        <v>24101504</v>
      </c>
      <c r="B2294" s="63" t="s">
        <v>13426</v>
      </c>
    </row>
    <row r="2295" spans="1:2" x14ac:dyDescent="0.25">
      <c r="A2295" s="62">
        <v>24101505</v>
      </c>
      <c r="B2295" s="63" t="s">
        <v>13708</v>
      </c>
    </row>
    <row r="2296" spans="1:2" x14ac:dyDescent="0.25">
      <c r="A2296" s="62">
        <v>24101506</v>
      </c>
      <c r="B2296" s="63" t="s">
        <v>16040</v>
      </c>
    </row>
    <row r="2297" spans="1:2" x14ac:dyDescent="0.25">
      <c r="A2297" s="62">
        <v>24101507</v>
      </c>
      <c r="B2297" s="63" t="s">
        <v>13759</v>
      </c>
    </row>
    <row r="2298" spans="1:2" x14ac:dyDescent="0.25">
      <c r="A2298" s="62">
        <v>24101508</v>
      </c>
      <c r="B2298" s="63" t="s">
        <v>2051</v>
      </c>
    </row>
    <row r="2299" spans="1:2" x14ac:dyDescent="0.25">
      <c r="A2299" s="62">
        <v>24101509</v>
      </c>
      <c r="B2299" s="63" t="s">
        <v>4504</v>
      </c>
    </row>
    <row r="2300" spans="1:2" x14ac:dyDescent="0.25">
      <c r="A2300" s="62">
        <v>24101510</v>
      </c>
      <c r="B2300" s="63" t="s">
        <v>12429</v>
      </c>
    </row>
    <row r="2301" spans="1:2" x14ac:dyDescent="0.25">
      <c r="A2301" s="62">
        <v>24101511</v>
      </c>
      <c r="B2301" s="63" t="s">
        <v>3702</v>
      </c>
    </row>
    <row r="2302" spans="1:2" x14ac:dyDescent="0.25">
      <c r="A2302" s="62">
        <v>24101512</v>
      </c>
      <c r="B2302" s="63" t="s">
        <v>12378</v>
      </c>
    </row>
    <row r="2303" spans="1:2" x14ac:dyDescent="0.25">
      <c r="A2303" s="62">
        <v>24101601</v>
      </c>
      <c r="B2303" s="63" t="s">
        <v>18368</v>
      </c>
    </row>
    <row r="2304" spans="1:2" x14ac:dyDescent="0.25">
      <c r="A2304" s="62">
        <v>24101602</v>
      </c>
      <c r="B2304" s="63" t="s">
        <v>11714</v>
      </c>
    </row>
    <row r="2305" spans="1:2" x14ac:dyDescent="0.25">
      <c r="A2305" s="62">
        <v>24101603</v>
      </c>
      <c r="B2305" s="63" t="s">
        <v>18615</v>
      </c>
    </row>
    <row r="2306" spans="1:2" x14ac:dyDescent="0.25">
      <c r="A2306" s="62">
        <v>24101604</v>
      </c>
      <c r="B2306" s="63" t="s">
        <v>4370</v>
      </c>
    </row>
    <row r="2307" spans="1:2" x14ac:dyDescent="0.25">
      <c r="A2307" s="62">
        <v>24101605</v>
      </c>
      <c r="B2307" s="63" t="s">
        <v>7215</v>
      </c>
    </row>
    <row r="2308" spans="1:2" x14ac:dyDescent="0.25">
      <c r="A2308" s="62">
        <v>24101606</v>
      </c>
      <c r="B2308" s="63" t="s">
        <v>18515</v>
      </c>
    </row>
    <row r="2309" spans="1:2" x14ac:dyDescent="0.25">
      <c r="A2309" s="62">
        <v>24101608</v>
      </c>
      <c r="B2309" s="63" t="s">
        <v>15450</v>
      </c>
    </row>
    <row r="2310" spans="1:2" x14ac:dyDescent="0.25">
      <c r="A2310" s="62">
        <v>24101609</v>
      </c>
      <c r="B2310" s="63" t="s">
        <v>434</v>
      </c>
    </row>
    <row r="2311" spans="1:2" x14ac:dyDescent="0.25">
      <c r="A2311" s="62">
        <v>24101610</v>
      </c>
      <c r="B2311" s="63" t="s">
        <v>13465</v>
      </c>
    </row>
    <row r="2312" spans="1:2" x14ac:dyDescent="0.25">
      <c r="A2312" s="62">
        <v>24101611</v>
      </c>
      <c r="B2312" s="63" t="s">
        <v>139</v>
      </c>
    </row>
    <row r="2313" spans="1:2" x14ac:dyDescent="0.25">
      <c r="A2313" s="62">
        <v>24101612</v>
      </c>
      <c r="B2313" s="63" t="s">
        <v>13528</v>
      </c>
    </row>
    <row r="2314" spans="1:2" x14ac:dyDescent="0.25">
      <c r="A2314" s="62">
        <v>24101613</v>
      </c>
      <c r="B2314" s="63" t="s">
        <v>12133</v>
      </c>
    </row>
    <row r="2315" spans="1:2" x14ac:dyDescent="0.25">
      <c r="A2315" s="62">
        <v>24101614</v>
      </c>
      <c r="B2315" s="63" t="s">
        <v>11101</v>
      </c>
    </row>
    <row r="2316" spans="1:2" x14ac:dyDescent="0.25">
      <c r="A2316" s="62">
        <v>24101615</v>
      </c>
      <c r="B2316" s="63" t="s">
        <v>12639</v>
      </c>
    </row>
    <row r="2317" spans="1:2" x14ac:dyDescent="0.25">
      <c r="A2317" s="62">
        <v>24101616</v>
      </c>
      <c r="B2317" s="63" t="s">
        <v>17489</v>
      </c>
    </row>
    <row r="2318" spans="1:2" x14ac:dyDescent="0.25">
      <c r="A2318" s="62">
        <v>24101617</v>
      </c>
      <c r="B2318" s="63" t="s">
        <v>15634</v>
      </c>
    </row>
    <row r="2319" spans="1:2" x14ac:dyDescent="0.25">
      <c r="A2319" s="62">
        <v>24101618</v>
      </c>
      <c r="B2319" s="63" t="s">
        <v>18163</v>
      </c>
    </row>
    <row r="2320" spans="1:2" x14ac:dyDescent="0.25">
      <c r="A2320" s="62">
        <v>24101619</v>
      </c>
      <c r="B2320" s="63" t="s">
        <v>9682</v>
      </c>
    </row>
    <row r="2321" spans="1:2" x14ac:dyDescent="0.25">
      <c r="A2321" s="62">
        <v>24101620</v>
      </c>
      <c r="B2321" s="63" t="s">
        <v>14591</v>
      </c>
    </row>
    <row r="2322" spans="1:2" x14ac:dyDescent="0.25">
      <c r="A2322" s="62">
        <v>24101621</v>
      </c>
      <c r="B2322" s="63" t="s">
        <v>5012</v>
      </c>
    </row>
    <row r="2323" spans="1:2" x14ac:dyDescent="0.25">
      <c r="A2323" s="62">
        <v>24101622</v>
      </c>
      <c r="B2323" s="63" t="s">
        <v>8527</v>
      </c>
    </row>
    <row r="2324" spans="1:2" x14ac:dyDescent="0.25">
      <c r="A2324" s="62">
        <v>24101623</v>
      </c>
      <c r="B2324" s="63" t="s">
        <v>8148</v>
      </c>
    </row>
    <row r="2325" spans="1:2" x14ac:dyDescent="0.25">
      <c r="A2325" s="62">
        <v>24101624</v>
      </c>
      <c r="B2325" s="63" t="s">
        <v>8352</v>
      </c>
    </row>
    <row r="2326" spans="1:2" x14ac:dyDescent="0.25">
      <c r="A2326" s="62">
        <v>24101625</v>
      </c>
      <c r="B2326" s="63" t="s">
        <v>165</v>
      </c>
    </row>
    <row r="2327" spans="1:2" x14ac:dyDescent="0.25">
      <c r="A2327" s="62">
        <v>24101626</v>
      </c>
      <c r="B2327" s="63" t="s">
        <v>9544</v>
      </c>
    </row>
    <row r="2328" spans="1:2" x14ac:dyDescent="0.25">
      <c r="A2328" s="62">
        <v>24101627</v>
      </c>
      <c r="B2328" s="63" t="s">
        <v>7703</v>
      </c>
    </row>
    <row r="2329" spans="1:2" x14ac:dyDescent="0.25">
      <c r="A2329" s="62">
        <v>24101628</v>
      </c>
      <c r="B2329" s="63" t="s">
        <v>6548</v>
      </c>
    </row>
    <row r="2330" spans="1:2" x14ac:dyDescent="0.25">
      <c r="A2330" s="62">
        <v>24101629</v>
      </c>
      <c r="B2330" s="63" t="s">
        <v>2459</v>
      </c>
    </row>
    <row r="2331" spans="1:2" x14ac:dyDescent="0.25">
      <c r="A2331" s="62">
        <v>24101630</v>
      </c>
      <c r="B2331" s="63" t="s">
        <v>7633</v>
      </c>
    </row>
    <row r="2332" spans="1:2" x14ac:dyDescent="0.25">
      <c r="A2332" s="62">
        <v>24101631</v>
      </c>
      <c r="B2332" s="63" t="s">
        <v>13193</v>
      </c>
    </row>
    <row r="2333" spans="1:2" x14ac:dyDescent="0.25">
      <c r="A2333" s="62">
        <v>24101632</v>
      </c>
      <c r="B2333" s="63" t="s">
        <v>4974</v>
      </c>
    </row>
    <row r="2334" spans="1:2" x14ac:dyDescent="0.25">
      <c r="A2334" s="62">
        <v>24101633</v>
      </c>
      <c r="B2334" s="63" t="s">
        <v>1945</v>
      </c>
    </row>
    <row r="2335" spans="1:2" x14ac:dyDescent="0.25">
      <c r="A2335" s="62">
        <v>24101634</v>
      </c>
      <c r="B2335" s="63" t="s">
        <v>14887</v>
      </c>
    </row>
    <row r="2336" spans="1:2" x14ac:dyDescent="0.25">
      <c r="A2336" s="62">
        <v>24101701</v>
      </c>
      <c r="B2336" s="63" t="s">
        <v>2523</v>
      </c>
    </row>
    <row r="2337" spans="1:2" x14ac:dyDescent="0.25">
      <c r="A2337" s="62">
        <v>24101702</v>
      </c>
      <c r="B2337" s="63" t="s">
        <v>998</v>
      </c>
    </row>
    <row r="2338" spans="1:2" x14ac:dyDescent="0.25">
      <c r="A2338" s="62">
        <v>24101703</v>
      </c>
      <c r="B2338" s="63" t="s">
        <v>9790</v>
      </c>
    </row>
    <row r="2339" spans="1:2" x14ac:dyDescent="0.25">
      <c r="A2339" s="62">
        <v>24101704</v>
      </c>
      <c r="B2339" s="63" t="s">
        <v>13676</v>
      </c>
    </row>
    <row r="2340" spans="1:2" x14ac:dyDescent="0.25">
      <c r="A2340" s="62">
        <v>24101705</v>
      </c>
      <c r="B2340" s="63" t="s">
        <v>17502</v>
      </c>
    </row>
    <row r="2341" spans="1:2" x14ac:dyDescent="0.25">
      <c r="A2341" s="62">
        <v>24101706</v>
      </c>
      <c r="B2341" s="63" t="s">
        <v>2152</v>
      </c>
    </row>
    <row r="2342" spans="1:2" x14ac:dyDescent="0.25">
      <c r="A2342" s="62">
        <v>24101707</v>
      </c>
      <c r="B2342" s="63" t="s">
        <v>18489</v>
      </c>
    </row>
    <row r="2343" spans="1:2" x14ac:dyDescent="0.25">
      <c r="A2343" s="62">
        <v>24101708</v>
      </c>
      <c r="B2343" s="63" t="s">
        <v>9611</v>
      </c>
    </row>
    <row r="2344" spans="1:2" x14ac:dyDescent="0.25">
      <c r="A2344" s="62">
        <v>24101709</v>
      </c>
      <c r="B2344" s="63" t="s">
        <v>2132</v>
      </c>
    </row>
    <row r="2345" spans="1:2" x14ac:dyDescent="0.25">
      <c r="A2345" s="62">
        <v>24101710</v>
      </c>
      <c r="B2345" s="63" t="s">
        <v>7190</v>
      </c>
    </row>
    <row r="2346" spans="1:2" x14ac:dyDescent="0.25">
      <c r="A2346" s="62">
        <v>24101711</v>
      </c>
      <c r="B2346" s="63" t="s">
        <v>3200</v>
      </c>
    </row>
    <row r="2347" spans="1:2" x14ac:dyDescent="0.25">
      <c r="A2347" s="62">
        <v>24101712</v>
      </c>
      <c r="B2347" s="63" t="s">
        <v>2314</v>
      </c>
    </row>
    <row r="2348" spans="1:2" x14ac:dyDescent="0.25">
      <c r="A2348" s="62">
        <v>24101713</v>
      </c>
      <c r="B2348" s="63" t="s">
        <v>2884</v>
      </c>
    </row>
    <row r="2349" spans="1:2" x14ac:dyDescent="0.25">
      <c r="A2349" s="62">
        <v>24101714</v>
      </c>
      <c r="B2349" s="63" t="s">
        <v>12967</v>
      </c>
    </row>
    <row r="2350" spans="1:2" x14ac:dyDescent="0.25">
      <c r="A2350" s="62">
        <v>24101715</v>
      </c>
      <c r="B2350" s="63" t="s">
        <v>5949</v>
      </c>
    </row>
    <row r="2351" spans="1:2" x14ac:dyDescent="0.25">
      <c r="A2351" s="62">
        <v>24101716</v>
      </c>
      <c r="B2351" s="63" t="s">
        <v>4492</v>
      </c>
    </row>
    <row r="2352" spans="1:2" x14ac:dyDescent="0.25">
      <c r="A2352" s="62">
        <v>24101717</v>
      </c>
      <c r="B2352" s="63" t="s">
        <v>15446</v>
      </c>
    </row>
    <row r="2353" spans="1:2" x14ac:dyDescent="0.25">
      <c r="A2353" s="62">
        <v>24101718</v>
      </c>
      <c r="B2353" s="63" t="s">
        <v>3422</v>
      </c>
    </row>
    <row r="2354" spans="1:2" x14ac:dyDescent="0.25">
      <c r="A2354" s="62">
        <v>24101719</v>
      </c>
      <c r="B2354" s="63" t="s">
        <v>2622</v>
      </c>
    </row>
    <row r="2355" spans="1:2" x14ac:dyDescent="0.25">
      <c r="A2355" s="62">
        <v>24101721</v>
      </c>
      <c r="B2355" s="63" t="s">
        <v>492</v>
      </c>
    </row>
    <row r="2356" spans="1:2" x14ac:dyDescent="0.25">
      <c r="A2356" s="62">
        <v>24101722</v>
      </c>
      <c r="B2356" s="63" t="s">
        <v>1175</v>
      </c>
    </row>
    <row r="2357" spans="1:2" x14ac:dyDescent="0.25">
      <c r="A2357" s="62">
        <v>24101723</v>
      </c>
      <c r="B2357" s="63" t="s">
        <v>4726</v>
      </c>
    </row>
    <row r="2358" spans="1:2" x14ac:dyDescent="0.25">
      <c r="A2358" s="62">
        <v>24101724</v>
      </c>
      <c r="B2358" s="63" t="s">
        <v>13815</v>
      </c>
    </row>
    <row r="2359" spans="1:2" x14ac:dyDescent="0.25">
      <c r="A2359" s="62">
        <v>24101725</v>
      </c>
      <c r="B2359" s="63" t="s">
        <v>8721</v>
      </c>
    </row>
    <row r="2360" spans="1:2" x14ac:dyDescent="0.25">
      <c r="A2360" s="62">
        <v>24101726</v>
      </c>
      <c r="B2360" s="63" t="s">
        <v>8299</v>
      </c>
    </row>
    <row r="2361" spans="1:2" x14ac:dyDescent="0.25">
      <c r="A2361" s="62">
        <v>24101727</v>
      </c>
      <c r="B2361" s="63" t="s">
        <v>15936</v>
      </c>
    </row>
    <row r="2362" spans="1:2" x14ac:dyDescent="0.25">
      <c r="A2362" s="62">
        <v>24101728</v>
      </c>
      <c r="B2362" s="63" t="s">
        <v>16447</v>
      </c>
    </row>
    <row r="2363" spans="1:2" x14ac:dyDescent="0.25">
      <c r="A2363" s="62">
        <v>24101801</v>
      </c>
      <c r="B2363" s="63" t="s">
        <v>9061</v>
      </c>
    </row>
    <row r="2364" spans="1:2" x14ac:dyDescent="0.25">
      <c r="A2364" s="62">
        <v>24101802</v>
      </c>
      <c r="B2364" s="63" t="s">
        <v>9346</v>
      </c>
    </row>
    <row r="2365" spans="1:2" x14ac:dyDescent="0.25">
      <c r="A2365" s="62">
        <v>24101803</v>
      </c>
      <c r="B2365" s="63" t="s">
        <v>2125</v>
      </c>
    </row>
    <row r="2366" spans="1:2" x14ac:dyDescent="0.25">
      <c r="A2366" s="62">
        <v>24101804</v>
      </c>
      <c r="B2366" s="63" t="s">
        <v>232</v>
      </c>
    </row>
    <row r="2367" spans="1:2" x14ac:dyDescent="0.25">
      <c r="A2367" s="62">
        <v>24101805</v>
      </c>
      <c r="B2367" s="63" t="s">
        <v>9889</v>
      </c>
    </row>
    <row r="2368" spans="1:2" x14ac:dyDescent="0.25">
      <c r="A2368" s="62">
        <v>24101806</v>
      </c>
      <c r="B2368" s="63" t="s">
        <v>13486</v>
      </c>
    </row>
    <row r="2369" spans="1:2" x14ac:dyDescent="0.25">
      <c r="A2369" s="62">
        <v>24101807</v>
      </c>
      <c r="B2369" s="63" t="s">
        <v>12267</v>
      </c>
    </row>
    <row r="2370" spans="1:2" x14ac:dyDescent="0.25">
      <c r="A2370" s="62">
        <v>24101808</v>
      </c>
      <c r="B2370" s="63" t="s">
        <v>8463</v>
      </c>
    </row>
    <row r="2371" spans="1:2" x14ac:dyDescent="0.25">
      <c r="A2371" s="62">
        <v>24101809</v>
      </c>
      <c r="B2371" s="63" t="s">
        <v>15959</v>
      </c>
    </row>
    <row r="2372" spans="1:2" x14ac:dyDescent="0.25">
      <c r="A2372" s="62">
        <v>24101901</v>
      </c>
      <c r="B2372" s="63" t="s">
        <v>8286</v>
      </c>
    </row>
    <row r="2373" spans="1:2" x14ac:dyDescent="0.25">
      <c r="A2373" s="62">
        <v>24101902</v>
      </c>
      <c r="B2373" s="63" t="s">
        <v>14835</v>
      </c>
    </row>
    <row r="2374" spans="1:2" x14ac:dyDescent="0.25">
      <c r="A2374" s="62">
        <v>24101903</v>
      </c>
      <c r="B2374" s="63" t="s">
        <v>12151</v>
      </c>
    </row>
    <row r="2375" spans="1:2" x14ac:dyDescent="0.25">
      <c r="A2375" s="62">
        <v>24101904</v>
      </c>
      <c r="B2375" s="63" t="s">
        <v>5384</v>
      </c>
    </row>
    <row r="2376" spans="1:2" x14ac:dyDescent="0.25">
      <c r="A2376" s="62">
        <v>24101905</v>
      </c>
      <c r="B2376" s="63" t="s">
        <v>17566</v>
      </c>
    </row>
    <row r="2377" spans="1:2" x14ac:dyDescent="0.25">
      <c r="A2377" s="62">
        <v>24101906</v>
      </c>
      <c r="B2377" s="63" t="s">
        <v>2507</v>
      </c>
    </row>
    <row r="2378" spans="1:2" x14ac:dyDescent="0.25">
      <c r="A2378" s="62">
        <v>24101907</v>
      </c>
      <c r="B2378" s="63" t="s">
        <v>14453</v>
      </c>
    </row>
    <row r="2379" spans="1:2" x14ac:dyDescent="0.25">
      <c r="A2379" s="62">
        <v>24102001</v>
      </c>
      <c r="B2379" s="63" t="s">
        <v>8602</v>
      </c>
    </row>
    <row r="2380" spans="1:2" x14ac:dyDescent="0.25">
      <c r="A2380" s="62">
        <v>24102002</v>
      </c>
      <c r="B2380" s="63" t="s">
        <v>10750</v>
      </c>
    </row>
    <row r="2381" spans="1:2" x14ac:dyDescent="0.25">
      <c r="A2381" s="62">
        <v>24102004</v>
      </c>
      <c r="B2381" s="63" t="s">
        <v>7080</v>
      </c>
    </row>
    <row r="2382" spans="1:2" x14ac:dyDescent="0.25">
      <c r="A2382" s="62">
        <v>24102005</v>
      </c>
      <c r="B2382" s="63" t="s">
        <v>14674</v>
      </c>
    </row>
    <row r="2383" spans="1:2" x14ac:dyDescent="0.25">
      <c r="A2383" s="62">
        <v>24102006</v>
      </c>
      <c r="B2383" s="63" t="s">
        <v>6318</v>
      </c>
    </row>
    <row r="2384" spans="1:2" x14ac:dyDescent="0.25">
      <c r="A2384" s="62">
        <v>24102007</v>
      </c>
      <c r="B2384" s="63" t="s">
        <v>6337</v>
      </c>
    </row>
    <row r="2385" spans="1:2" x14ac:dyDescent="0.25">
      <c r="A2385" s="62">
        <v>24102008</v>
      </c>
      <c r="B2385" s="63" t="s">
        <v>1391</v>
      </c>
    </row>
    <row r="2386" spans="1:2" x14ac:dyDescent="0.25">
      <c r="A2386" s="62">
        <v>24102101</v>
      </c>
      <c r="B2386" s="63" t="s">
        <v>10481</v>
      </c>
    </row>
    <row r="2387" spans="1:2" x14ac:dyDescent="0.25">
      <c r="A2387" s="62">
        <v>24102102</v>
      </c>
      <c r="B2387" s="63" t="s">
        <v>4878</v>
      </c>
    </row>
    <row r="2388" spans="1:2" x14ac:dyDescent="0.25">
      <c r="A2388" s="62">
        <v>24102103</v>
      </c>
      <c r="B2388" s="63" t="s">
        <v>7233</v>
      </c>
    </row>
    <row r="2389" spans="1:2" x14ac:dyDescent="0.25">
      <c r="A2389" s="62">
        <v>24102104</v>
      </c>
      <c r="B2389" s="63" t="s">
        <v>16685</v>
      </c>
    </row>
    <row r="2390" spans="1:2" x14ac:dyDescent="0.25">
      <c r="A2390" s="62">
        <v>24102105</v>
      </c>
      <c r="B2390" s="63" t="s">
        <v>13063</v>
      </c>
    </row>
    <row r="2391" spans="1:2" x14ac:dyDescent="0.25">
      <c r="A2391" s="62">
        <v>24102106</v>
      </c>
      <c r="B2391" s="63" t="s">
        <v>858</v>
      </c>
    </row>
    <row r="2392" spans="1:2" x14ac:dyDescent="0.25">
      <c r="A2392" s="62">
        <v>24102107</v>
      </c>
      <c r="B2392" s="63" t="s">
        <v>6389</v>
      </c>
    </row>
    <row r="2393" spans="1:2" x14ac:dyDescent="0.25">
      <c r="A2393" s="62">
        <v>24102108</v>
      </c>
      <c r="B2393" s="63" t="s">
        <v>13663</v>
      </c>
    </row>
    <row r="2394" spans="1:2" x14ac:dyDescent="0.25">
      <c r="A2394" s="62">
        <v>24102109</v>
      </c>
      <c r="B2394" s="63" t="s">
        <v>9246</v>
      </c>
    </row>
    <row r="2395" spans="1:2" x14ac:dyDescent="0.25">
      <c r="A2395" s="62">
        <v>24102201</v>
      </c>
      <c r="B2395" s="63" t="s">
        <v>7846</v>
      </c>
    </row>
    <row r="2396" spans="1:2" x14ac:dyDescent="0.25">
      <c r="A2396" s="62">
        <v>24102202</v>
      </c>
      <c r="B2396" s="63" t="s">
        <v>6793</v>
      </c>
    </row>
    <row r="2397" spans="1:2" x14ac:dyDescent="0.25">
      <c r="A2397" s="62">
        <v>24102203</v>
      </c>
      <c r="B2397" s="63" t="s">
        <v>117</v>
      </c>
    </row>
    <row r="2398" spans="1:2" x14ac:dyDescent="0.25">
      <c r="A2398" s="62">
        <v>24102204</v>
      </c>
      <c r="B2398" s="63" t="s">
        <v>18554</v>
      </c>
    </row>
    <row r="2399" spans="1:2" x14ac:dyDescent="0.25">
      <c r="A2399" s="62">
        <v>24102208</v>
      </c>
      <c r="B2399" s="63" t="s">
        <v>3309</v>
      </c>
    </row>
    <row r="2400" spans="1:2" x14ac:dyDescent="0.25">
      <c r="A2400" s="62">
        <v>24111501</v>
      </c>
      <c r="B2400" s="63" t="s">
        <v>3927</v>
      </c>
    </row>
    <row r="2401" spans="1:2" x14ac:dyDescent="0.25">
      <c r="A2401" s="62">
        <v>24111502</v>
      </c>
      <c r="B2401" s="63" t="s">
        <v>515</v>
      </c>
    </row>
    <row r="2402" spans="1:2" x14ac:dyDescent="0.25">
      <c r="A2402" s="62">
        <v>24111503</v>
      </c>
      <c r="B2402" s="63" t="s">
        <v>11126</v>
      </c>
    </row>
    <row r="2403" spans="1:2" x14ac:dyDescent="0.25">
      <c r="A2403" s="62">
        <v>24111505</v>
      </c>
      <c r="B2403" s="63" t="s">
        <v>12897</v>
      </c>
    </row>
    <row r="2404" spans="1:2" x14ac:dyDescent="0.25">
      <c r="A2404" s="62">
        <v>24111506</v>
      </c>
      <c r="B2404" s="63" t="s">
        <v>4520</v>
      </c>
    </row>
    <row r="2405" spans="1:2" x14ac:dyDescent="0.25">
      <c r="A2405" s="62">
        <v>24111507</v>
      </c>
      <c r="B2405" s="63" t="s">
        <v>6162</v>
      </c>
    </row>
    <row r="2406" spans="1:2" x14ac:dyDescent="0.25">
      <c r="A2406" s="62">
        <v>24111508</v>
      </c>
      <c r="B2406" s="63" t="s">
        <v>13623</v>
      </c>
    </row>
    <row r="2407" spans="1:2" x14ac:dyDescent="0.25">
      <c r="A2407" s="62">
        <v>24111509</v>
      </c>
      <c r="B2407" s="63" t="s">
        <v>16020</v>
      </c>
    </row>
    <row r="2408" spans="1:2" x14ac:dyDescent="0.25">
      <c r="A2408" s="62">
        <v>24111801</v>
      </c>
      <c r="B2408" s="63" t="s">
        <v>2979</v>
      </c>
    </row>
    <row r="2409" spans="1:2" x14ac:dyDescent="0.25">
      <c r="A2409" s="62">
        <v>24111802</v>
      </c>
      <c r="B2409" s="63" t="s">
        <v>12737</v>
      </c>
    </row>
    <row r="2410" spans="1:2" x14ac:dyDescent="0.25">
      <c r="A2410" s="62">
        <v>24111803</v>
      </c>
      <c r="B2410" s="63" t="s">
        <v>7393</v>
      </c>
    </row>
    <row r="2411" spans="1:2" x14ac:dyDescent="0.25">
      <c r="A2411" s="62">
        <v>24111804</v>
      </c>
      <c r="B2411" s="63" t="s">
        <v>15982</v>
      </c>
    </row>
    <row r="2412" spans="1:2" x14ac:dyDescent="0.25">
      <c r="A2412" s="62">
        <v>24111805</v>
      </c>
      <c r="B2412" s="63" t="s">
        <v>12873</v>
      </c>
    </row>
    <row r="2413" spans="1:2" x14ac:dyDescent="0.25">
      <c r="A2413" s="62">
        <v>24111806</v>
      </c>
      <c r="B2413" s="63" t="s">
        <v>1817</v>
      </c>
    </row>
    <row r="2414" spans="1:2" x14ac:dyDescent="0.25">
      <c r="A2414" s="62">
        <v>24111807</v>
      </c>
      <c r="B2414" s="63" t="s">
        <v>10277</v>
      </c>
    </row>
    <row r="2415" spans="1:2" x14ac:dyDescent="0.25">
      <c r="A2415" s="62">
        <v>24111808</v>
      </c>
      <c r="B2415" s="63" t="s">
        <v>5560</v>
      </c>
    </row>
    <row r="2416" spans="1:2" x14ac:dyDescent="0.25">
      <c r="A2416" s="62">
        <v>24111809</v>
      </c>
      <c r="B2416" s="63" t="s">
        <v>1199</v>
      </c>
    </row>
    <row r="2417" spans="1:2" x14ac:dyDescent="0.25">
      <c r="A2417" s="62">
        <v>24111810</v>
      </c>
      <c r="B2417" s="63" t="s">
        <v>8167</v>
      </c>
    </row>
    <row r="2418" spans="1:2" x14ac:dyDescent="0.25">
      <c r="A2418" s="62">
        <v>24111811</v>
      </c>
      <c r="B2418" s="63" t="s">
        <v>16919</v>
      </c>
    </row>
    <row r="2419" spans="1:2" x14ac:dyDescent="0.25">
      <c r="A2419" s="62">
        <v>24111812</v>
      </c>
      <c r="B2419" s="63" t="s">
        <v>12527</v>
      </c>
    </row>
    <row r="2420" spans="1:2" x14ac:dyDescent="0.25">
      <c r="A2420" s="62">
        <v>24111813</v>
      </c>
      <c r="B2420" s="63" t="s">
        <v>6025</v>
      </c>
    </row>
    <row r="2421" spans="1:2" x14ac:dyDescent="0.25">
      <c r="A2421" s="62">
        <v>24112003</v>
      </c>
      <c r="B2421" s="63" t="s">
        <v>4716</v>
      </c>
    </row>
    <row r="2422" spans="1:2" x14ac:dyDescent="0.25">
      <c r="A2422" s="62">
        <v>24112004</v>
      </c>
      <c r="B2422" s="63" t="s">
        <v>3233</v>
      </c>
    </row>
    <row r="2423" spans="1:2" x14ac:dyDescent="0.25">
      <c r="A2423" s="62">
        <v>24112005</v>
      </c>
      <c r="B2423" s="63" t="s">
        <v>8178</v>
      </c>
    </row>
    <row r="2424" spans="1:2" x14ac:dyDescent="0.25">
      <c r="A2424" s="62">
        <v>24112006</v>
      </c>
      <c r="B2424" s="63" t="s">
        <v>12710</v>
      </c>
    </row>
    <row r="2425" spans="1:2" x14ac:dyDescent="0.25">
      <c r="A2425" s="62">
        <v>24112101</v>
      </c>
      <c r="B2425" s="63" t="s">
        <v>13907</v>
      </c>
    </row>
    <row r="2426" spans="1:2" x14ac:dyDescent="0.25">
      <c r="A2426" s="62">
        <v>24112102</v>
      </c>
      <c r="B2426" s="63" t="s">
        <v>13903</v>
      </c>
    </row>
    <row r="2427" spans="1:2" x14ac:dyDescent="0.25">
      <c r="A2427" s="62">
        <v>24112108</v>
      </c>
      <c r="B2427" s="63" t="s">
        <v>18086</v>
      </c>
    </row>
    <row r="2428" spans="1:2" x14ac:dyDescent="0.25">
      <c r="A2428" s="62">
        <v>24112109</v>
      </c>
      <c r="B2428" s="63" t="s">
        <v>1530</v>
      </c>
    </row>
    <row r="2429" spans="1:2" x14ac:dyDescent="0.25">
      <c r="A2429" s="62">
        <v>24112110</v>
      </c>
      <c r="B2429" s="63" t="s">
        <v>11603</v>
      </c>
    </row>
    <row r="2430" spans="1:2" x14ac:dyDescent="0.25">
      <c r="A2430" s="62">
        <v>24112111</v>
      </c>
      <c r="B2430" s="63" t="s">
        <v>17669</v>
      </c>
    </row>
    <row r="2431" spans="1:2" x14ac:dyDescent="0.25">
      <c r="A2431" s="62">
        <v>24112112</v>
      </c>
      <c r="B2431" s="63" t="s">
        <v>1117</v>
      </c>
    </row>
    <row r="2432" spans="1:2" x14ac:dyDescent="0.25">
      <c r="A2432" s="62">
        <v>24112204</v>
      </c>
      <c r="B2432" s="63" t="s">
        <v>8344</v>
      </c>
    </row>
    <row r="2433" spans="1:2" x14ac:dyDescent="0.25">
      <c r="A2433" s="62">
        <v>24112205</v>
      </c>
      <c r="B2433" s="63" t="s">
        <v>2623</v>
      </c>
    </row>
    <row r="2434" spans="1:2" x14ac:dyDescent="0.25">
      <c r="A2434" s="62">
        <v>24112206</v>
      </c>
      <c r="B2434" s="63" t="s">
        <v>3767</v>
      </c>
    </row>
    <row r="2435" spans="1:2" x14ac:dyDescent="0.25">
      <c r="A2435" s="62">
        <v>24112207</v>
      </c>
      <c r="B2435" s="63" t="s">
        <v>18746</v>
      </c>
    </row>
    <row r="2436" spans="1:2" x14ac:dyDescent="0.25">
      <c r="A2436" s="62">
        <v>24112208</v>
      </c>
      <c r="B2436" s="63" t="s">
        <v>2607</v>
      </c>
    </row>
    <row r="2437" spans="1:2" x14ac:dyDescent="0.25">
      <c r="A2437" s="62">
        <v>24112209</v>
      </c>
      <c r="B2437" s="63" t="s">
        <v>9551</v>
      </c>
    </row>
    <row r="2438" spans="1:2" x14ac:dyDescent="0.25">
      <c r="A2438" s="62">
        <v>24112401</v>
      </c>
      <c r="B2438" s="63" t="s">
        <v>136</v>
      </c>
    </row>
    <row r="2439" spans="1:2" x14ac:dyDescent="0.25">
      <c r="A2439" s="62">
        <v>24112402</v>
      </c>
      <c r="B2439" s="63" t="s">
        <v>12121</v>
      </c>
    </row>
    <row r="2440" spans="1:2" x14ac:dyDescent="0.25">
      <c r="A2440" s="62">
        <v>24112403</v>
      </c>
      <c r="B2440" s="63" t="s">
        <v>12198</v>
      </c>
    </row>
    <row r="2441" spans="1:2" x14ac:dyDescent="0.25">
      <c r="A2441" s="62">
        <v>24112404</v>
      </c>
      <c r="B2441" s="63" t="s">
        <v>16989</v>
      </c>
    </row>
    <row r="2442" spans="1:2" x14ac:dyDescent="0.25">
      <c r="A2442" s="62">
        <v>24112405</v>
      </c>
      <c r="B2442" s="63" t="s">
        <v>238</v>
      </c>
    </row>
    <row r="2443" spans="1:2" x14ac:dyDescent="0.25">
      <c r="A2443" s="62">
        <v>24112406</v>
      </c>
      <c r="B2443" s="63" t="s">
        <v>12163</v>
      </c>
    </row>
    <row r="2444" spans="1:2" x14ac:dyDescent="0.25">
      <c r="A2444" s="62">
        <v>24112407</v>
      </c>
      <c r="B2444" s="63" t="s">
        <v>4350</v>
      </c>
    </row>
    <row r="2445" spans="1:2" x14ac:dyDescent="0.25">
      <c r="A2445" s="62">
        <v>24112408</v>
      </c>
      <c r="B2445" s="63" t="s">
        <v>14739</v>
      </c>
    </row>
    <row r="2446" spans="1:2" x14ac:dyDescent="0.25">
      <c r="A2446" s="62">
        <v>24112409</v>
      </c>
      <c r="B2446" s="63" t="s">
        <v>5116</v>
      </c>
    </row>
    <row r="2447" spans="1:2" x14ac:dyDescent="0.25">
      <c r="A2447" s="62">
        <v>24112501</v>
      </c>
      <c r="B2447" s="63" t="s">
        <v>7834</v>
      </c>
    </row>
    <row r="2448" spans="1:2" x14ac:dyDescent="0.25">
      <c r="A2448" s="62">
        <v>24112502</v>
      </c>
      <c r="B2448" s="63" t="s">
        <v>3643</v>
      </c>
    </row>
    <row r="2449" spans="1:2" x14ac:dyDescent="0.25">
      <c r="A2449" s="62">
        <v>24112503</v>
      </c>
      <c r="B2449" s="63" t="s">
        <v>17735</v>
      </c>
    </row>
    <row r="2450" spans="1:2" x14ac:dyDescent="0.25">
      <c r="A2450" s="62">
        <v>24112504</v>
      </c>
      <c r="B2450" s="63" t="s">
        <v>16751</v>
      </c>
    </row>
    <row r="2451" spans="1:2" x14ac:dyDescent="0.25">
      <c r="A2451" s="62">
        <v>24112505</v>
      </c>
      <c r="B2451" s="63" t="s">
        <v>288</v>
      </c>
    </row>
    <row r="2452" spans="1:2" x14ac:dyDescent="0.25">
      <c r="A2452" s="62">
        <v>24112601</v>
      </c>
      <c r="B2452" s="63" t="s">
        <v>18390</v>
      </c>
    </row>
    <row r="2453" spans="1:2" x14ac:dyDescent="0.25">
      <c r="A2453" s="62">
        <v>24112602</v>
      </c>
      <c r="B2453" s="63" t="s">
        <v>17189</v>
      </c>
    </row>
    <row r="2454" spans="1:2" x14ac:dyDescent="0.25">
      <c r="A2454" s="62">
        <v>24121502</v>
      </c>
      <c r="B2454" s="63" t="s">
        <v>10941</v>
      </c>
    </row>
    <row r="2455" spans="1:2" x14ac:dyDescent="0.25">
      <c r="A2455" s="62">
        <v>24121503</v>
      </c>
      <c r="B2455" s="63" t="s">
        <v>10933</v>
      </c>
    </row>
    <row r="2456" spans="1:2" x14ac:dyDescent="0.25">
      <c r="A2456" s="62">
        <v>24121504</v>
      </c>
      <c r="B2456" s="63" t="s">
        <v>1374</v>
      </c>
    </row>
    <row r="2457" spans="1:2" x14ac:dyDescent="0.25">
      <c r="A2457" s="62">
        <v>24121506</v>
      </c>
      <c r="B2457" s="63" t="s">
        <v>4516</v>
      </c>
    </row>
    <row r="2458" spans="1:2" x14ac:dyDescent="0.25">
      <c r="A2458" s="62">
        <v>24121507</v>
      </c>
      <c r="B2458" s="63" t="s">
        <v>12567</v>
      </c>
    </row>
    <row r="2459" spans="1:2" x14ac:dyDescent="0.25">
      <c r="A2459" s="62">
        <v>24121508</v>
      </c>
      <c r="B2459" s="63" t="s">
        <v>2768</v>
      </c>
    </row>
    <row r="2460" spans="1:2" x14ac:dyDescent="0.25">
      <c r="A2460" s="62">
        <v>24121509</v>
      </c>
      <c r="B2460" s="63" t="s">
        <v>3784</v>
      </c>
    </row>
    <row r="2461" spans="1:2" x14ac:dyDescent="0.25">
      <c r="A2461" s="62">
        <v>24121801</v>
      </c>
      <c r="B2461" s="63" t="s">
        <v>12355</v>
      </c>
    </row>
    <row r="2462" spans="1:2" x14ac:dyDescent="0.25">
      <c r="A2462" s="62">
        <v>24121802</v>
      </c>
      <c r="B2462" s="63" t="s">
        <v>14239</v>
      </c>
    </row>
    <row r="2463" spans="1:2" x14ac:dyDescent="0.25">
      <c r="A2463" s="62">
        <v>24121803</v>
      </c>
      <c r="B2463" s="63" t="s">
        <v>9665</v>
      </c>
    </row>
    <row r="2464" spans="1:2" x14ac:dyDescent="0.25">
      <c r="A2464" s="62">
        <v>24121804</v>
      </c>
      <c r="B2464" s="63" t="s">
        <v>638</v>
      </c>
    </row>
    <row r="2465" spans="1:2" x14ac:dyDescent="0.25">
      <c r="A2465" s="62">
        <v>24121805</v>
      </c>
      <c r="B2465" s="63" t="s">
        <v>1851</v>
      </c>
    </row>
    <row r="2466" spans="1:2" x14ac:dyDescent="0.25">
      <c r="A2466" s="62">
        <v>24121806</v>
      </c>
      <c r="B2466" s="63" t="s">
        <v>13935</v>
      </c>
    </row>
    <row r="2467" spans="1:2" x14ac:dyDescent="0.25">
      <c r="A2467" s="62">
        <v>24121807</v>
      </c>
      <c r="B2467" s="63" t="s">
        <v>10896</v>
      </c>
    </row>
    <row r="2468" spans="1:2" x14ac:dyDescent="0.25">
      <c r="A2468" s="62">
        <v>24122001</v>
      </c>
      <c r="B2468" s="63" t="s">
        <v>3834</v>
      </c>
    </row>
    <row r="2469" spans="1:2" x14ac:dyDescent="0.25">
      <c r="A2469" s="62">
        <v>24122002</v>
      </c>
      <c r="B2469" s="63" t="s">
        <v>7135</v>
      </c>
    </row>
    <row r="2470" spans="1:2" x14ac:dyDescent="0.25">
      <c r="A2470" s="62">
        <v>24122003</v>
      </c>
      <c r="B2470" s="63" t="s">
        <v>2058</v>
      </c>
    </row>
    <row r="2471" spans="1:2" x14ac:dyDescent="0.25">
      <c r="A2471" s="62">
        <v>24122004</v>
      </c>
      <c r="B2471" s="63" t="s">
        <v>1555</v>
      </c>
    </row>
    <row r="2472" spans="1:2" x14ac:dyDescent="0.25">
      <c r="A2472" s="62">
        <v>24122005</v>
      </c>
      <c r="B2472" s="63" t="s">
        <v>3476</v>
      </c>
    </row>
    <row r="2473" spans="1:2" x14ac:dyDescent="0.25">
      <c r="A2473" s="62">
        <v>24122006</v>
      </c>
      <c r="B2473" s="63" t="s">
        <v>15922</v>
      </c>
    </row>
    <row r="2474" spans="1:2" x14ac:dyDescent="0.25">
      <c r="A2474" s="62">
        <v>24131501</v>
      </c>
      <c r="B2474" s="63" t="s">
        <v>302</v>
      </c>
    </row>
    <row r="2475" spans="1:2" x14ac:dyDescent="0.25">
      <c r="A2475" s="62">
        <v>24131502</v>
      </c>
      <c r="B2475" s="63" t="s">
        <v>12485</v>
      </c>
    </row>
    <row r="2476" spans="1:2" x14ac:dyDescent="0.25">
      <c r="A2476" s="62">
        <v>24131503</v>
      </c>
      <c r="B2476" s="63" t="s">
        <v>4434</v>
      </c>
    </row>
    <row r="2477" spans="1:2" x14ac:dyDescent="0.25">
      <c r="A2477" s="62">
        <v>24131504</v>
      </c>
      <c r="B2477" s="63" t="s">
        <v>15425</v>
      </c>
    </row>
    <row r="2478" spans="1:2" x14ac:dyDescent="0.25">
      <c r="A2478" s="62">
        <v>24131505</v>
      </c>
      <c r="B2478" s="63" t="s">
        <v>3207</v>
      </c>
    </row>
    <row r="2479" spans="1:2" x14ac:dyDescent="0.25">
      <c r="A2479" s="62">
        <v>24131506</v>
      </c>
      <c r="B2479" s="63" t="s">
        <v>3290</v>
      </c>
    </row>
    <row r="2480" spans="1:2" x14ac:dyDescent="0.25">
      <c r="A2480" s="62">
        <v>24131601</v>
      </c>
      <c r="B2480" s="63" t="s">
        <v>3940</v>
      </c>
    </row>
    <row r="2481" spans="1:2" x14ac:dyDescent="0.25">
      <c r="A2481" s="62">
        <v>24131602</v>
      </c>
      <c r="B2481" s="63" t="s">
        <v>1058</v>
      </c>
    </row>
    <row r="2482" spans="1:2" x14ac:dyDescent="0.25">
      <c r="A2482" s="62">
        <v>24131603</v>
      </c>
      <c r="B2482" s="63" t="s">
        <v>18733</v>
      </c>
    </row>
    <row r="2483" spans="1:2" x14ac:dyDescent="0.25">
      <c r="A2483" s="62">
        <v>24131604</v>
      </c>
      <c r="B2483" s="63" t="s">
        <v>211</v>
      </c>
    </row>
    <row r="2484" spans="1:2" x14ac:dyDescent="0.25">
      <c r="A2484" s="62">
        <v>24131605</v>
      </c>
      <c r="B2484" s="63" t="s">
        <v>4434</v>
      </c>
    </row>
    <row r="2485" spans="1:2" x14ac:dyDescent="0.25">
      <c r="A2485" s="62">
        <v>24131606</v>
      </c>
      <c r="B2485" s="63" t="s">
        <v>18625</v>
      </c>
    </row>
    <row r="2486" spans="1:2" x14ac:dyDescent="0.25">
      <c r="A2486" s="62">
        <v>24131607</v>
      </c>
      <c r="B2486" s="63" t="s">
        <v>7985</v>
      </c>
    </row>
    <row r="2487" spans="1:2" x14ac:dyDescent="0.25">
      <c r="A2487" s="62">
        <v>24131901</v>
      </c>
      <c r="B2487" s="63" t="s">
        <v>5142</v>
      </c>
    </row>
    <row r="2488" spans="1:2" x14ac:dyDescent="0.25">
      <c r="A2488" s="62">
        <v>24131902</v>
      </c>
      <c r="B2488" s="63" t="s">
        <v>12460</v>
      </c>
    </row>
    <row r="2489" spans="1:2" x14ac:dyDescent="0.25">
      <c r="A2489" s="62">
        <v>24141501</v>
      </c>
      <c r="B2489" s="63" t="s">
        <v>932</v>
      </c>
    </row>
    <row r="2490" spans="1:2" x14ac:dyDescent="0.25">
      <c r="A2490" s="62">
        <v>24141502</v>
      </c>
      <c r="B2490" s="63" t="s">
        <v>7994</v>
      </c>
    </row>
    <row r="2491" spans="1:2" x14ac:dyDescent="0.25">
      <c r="A2491" s="62">
        <v>24141504</v>
      </c>
      <c r="B2491" s="63" t="s">
        <v>18095</v>
      </c>
    </row>
    <row r="2492" spans="1:2" x14ac:dyDescent="0.25">
      <c r="A2492" s="62">
        <v>24141506</v>
      </c>
      <c r="B2492" s="63" t="s">
        <v>4900</v>
      </c>
    </row>
    <row r="2493" spans="1:2" x14ac:dyDescent="0.25">
      <c r="A2493" s="62">
        <v>24141507</v>
      </c>
      <c r="B2493" s="63" t="s">
        <v>13037</v>
      </c>
    </row>
    <row r="2494" spans="1:2" x14ac:dyDescent="0.25">
      <c r="A2494" s="62">
        <v>24141508</v>
      </c>
      <c r="B2494" s="63" t="s">
        <v>7529</v>
      </c>
    </row>
    <row r="2495" spans="1:2" x14ac:dyDescent="0.25">
      <c r="A2495" s="62">
        <v>24141509</v>
      </c>
      <c r="B2495" s="63" t="s">
        <v>10562</v>
      </c>
    </row>
    <row r="2496" spans="1:2" x14ac:dyDescent="0.25">
      <c r="A2496" s="62">
        <v>24141510</v>
      </c>
      <c r="B2496" s="63" t="s">
        <v>7069</v>
      </c>
    </row>
    <row r="2497" spans="1:2" x14ac:dyDescent="0.25">
      <c r="A2497" s="62">
        <v>24141511</v>
      </c>
      <c r="B2497" s="63" t="s">
        <v>2225</v>
      </c>
    </row>
    <row r="2498" spans="1:2" x14ac:dyDescent="0.25">
      <c r="A2498" s="62">
        <v>24141512</v>
      </c>
      <c r="B2498" s="63" t="s">
        <v>17951</v>
      </c>
    </row>
    <row r="2499" spans="1:2" x14ac:dyDescent="0.25">
      <c r="A2499" s="62">
        <v>24141513</v>
      </c>
      <c r="B2499" s="63" t="s">
        <v>7367</v>
      </c>
    </row>
    <row r="2500" spans="1:2" x14ac:dyDescent="0.25">
      <c r="A2500" s="62">
        <v>24141514</v>
      </c>
      <c r="B2500" s="63" t="s">
        <v>673</v>
      </c>
    </row>
    <row r="2501" spans="1:2" x14ac:dyDescent="0.25">
      <c r="A2501" s="62">
        <v>24141515</v>
      </c>
      <c r="B2501" s="63" t="s">
        <v>7796</v>
      </c>
    </row>
    <row r="2502" spans="1:2" x14ac:dyDescent="0.25">
      <c r="A2502" s="62">
        <v>24141601</v>
      </c>
      <c r="B2502" s="63" t="s">
        <v>8416</v>
      </c>
    </row>
    <row r="2503" spans="1:2" x14ac:dyDescent="0.25">
      <c r="A2503" s="62">
        <v>24141602</v>
      </c>
      <c r="B2503" s="63" t="s">
        <v>17702</v>
      </c>
    </row>
    <row r="2504" spans="1:2" x14ac:dyDescent="0.25">
      <c r="A2504" s="62">
        <v>24141603</v>
      </c>
      <c r="B2504" s="63" t="s">
        <v>11644</v>
      </c>
    </row>
    <row r="2505" spans="1:2" x14ac:dyDescent="0.25">
      <c r="A2505" s="62">
        <v>24141604</v>
      </c>
      <c r="B2505" s="63" t="s">
        <v>6906</v>
      </c>
    </row>
    <row r="2506" spans="1:2" x14ac:dyDescent="0.25">
      <c r="A2506" s="62">
        <v>24141605</v>
      </c>
      <c r="B2506" s="63" t="s">
        <v>5818</v>
      </c>
    </row>
    <row r="2507" spans="1:2" x14ac:dyDescent="0.25">
      <c r="A2507" s="62">
        <v>24141606</v>
      </c>
      <c r="B2507" s="63" t="s">
        <v>705</v>
      </c>
    </row>
    <row r="2508" spans="1:2" x14ac:dyDescent="0.25">
      <c r="A2508" s="62">
        <v>24141607</v>
      </c>
      <c r="B2508" s="63" t="s">
        <v>13293</v>
      </c>
    </row>
    <row r="2509" spans="1:2" x14ac:dyDescent="0.25">
      <c r="A2509" s="62">
        <v>24141608</v>
      </c>
      <c r="B2509" s="63" t="s">
        <v>17336</v>
      </c>
    </row>
    <row r="2510" spans="1:2" x14ac:dyDescent="0.25">
      <c r="A2510" s="62">
        <v>24141701</v>
      </c>
      <c r="B2510" s="63" t="s">
        <v>2759</v>
      </c>
    </row>
    <row r="2511" spans="1:2" x14ac:dyDescent="0.25">
      <c r="A2511" s="62">
        <v>24141702</v>
      </c>
      <c r="B2511" s="63" t="s">
        <v>8105</v>
      </c>
    </row>
    <row r="2512" spans="1:2" x14ac:dyDescent="0.25">
      <c r="A2512" s="62">
        <v>24141703</v>
      </c>
      <c r="B2512" s="63" t="s">
        <v>8068</v>
      </c>
    </row>
    <row r="2513" spans="1:2" x14ac:dyDescent="0.25">
      <c r="A2513" s="62">
        <v>24141704</v>
      </c>
      <c r="B2513" s="63" t="s">
        <v>13524</v>
      </c>
    </row>
    <row r="2514" spans="1:2" x14ac:dyDescent="0.25">
      <c r="A2514" s="62">
        <v>24141705</v>
      </c>
      <c r="B2514" s="63" t="s">
        <v>8236</v>
      </c>
    </row>
    <row r="2515" spans="1:2" x14ac:dyDescent="0.25">
      <c r="A2515" s="62">
        <v>24141706</v>
      </c>
      <c r="B2515" s="63" t="s">
        <v>15730</v>
      </c>
    </row>
    <row r="2516" spans="1:2" x14ac:dyDescent="0.25">
      <c r="A2516" s="62">
        <v>24141707</v>
      </c>
      <c r="B2516" s="63" t="s">
        <v>17496</v>
      </c>
    </row>
    <row r="2517" spans="1:2" x14ac:dyDescent="0.25">
      <c r="A2517" s="62">
        <v>24141708</v>
      </c>
      <c r="B2517" s="63" t="s">
        <v>12109</v>
      </c>
    </row>
    <row r="2518" spans="1:2" x14ac:dyDescent="0.25">
      <c r="A2518" s="62">
        <v>24141709</v>
      </c>
      <c r="B2518" s="63" t="s">
        <v>9540</v>
      </c>
    </row>
    <row r="2519" spans="1:2" x14ac:dyDescent="0.25">
      <c r="A2519" s="62">
        <v>25101501</v>
      </c>
      <c r="B2519" s="63" t="s">
        <v>16742</v>
      </c>
    </row>
    <row r="2520" spans="1:2" x14ac:dyDescent="0.25">
      <c r="A2520" s="62">
        <v>25101502</v>
      </c>
      <c r="B2520" s="63" t="s">
        <v>18147</v>
      </c>
    </row>
    <row r="2521" spans="1:2" x14ac:dyDescent="0.25">
      <c r="A2521" s="62">
        <v>25101503</v>
      </c>
      <c r="B2521" s="63" t="s">
        <v>13633</v>
      </c>
    </row>
    <row r="2522" spans="1:2" x14ac:dyDescent="0.25">
      <c r="A2522" s="62">
        <v>25101504</v>
      </c>
      <c r="B2522" s="63" t="s">
        <v>6191</v>
      </c>
    </row>
    <row r="2523" spans="1:2" x14ac:dyDescent="0.25">
      <c r="A2523" s="62">
        <v>25101505</v>
      </c>
      <c r="B2523" s="63" t="s">
        <v>14080</v>
      </c>
    </row>
    <row r="2524" spans="1:2" x14ac:dyDescent="0.25">
      <c r="A2524" s="62">
        <v>25101506</v>
      </c>
      <c r="B2524" s="63" t="s">
        <v>9404</v>
      </c>
    </row>
    <row r="2525" spans="1:2" x14ac:dyDescent="0.25">
      <c r="A2525" s="62">
        <v>25101507</v>
      </c>
      <c r="B2525" s="63" t="s">
        <v>14573</v>
      </c>
    </row>
    <row r="2526" spans="1:2" x14ac:dyDescent="0.25">
      <c r="A2526" s="62">
        <v>25101508</v>
      </c>
      <c r="B2526" s="63" t="s">
        <v>13503</v>
      </c>
    </row>
    <row r="2527" spans="1:2" x14ac:dyDescent="0.25">
      <c r="A2527" s="62">
        <v>25101601</v>
      </c>
      <c r="B2527" s="63" t="s">
        <v>15812</v>
      </c>
    </row>
    <row r="2528" spans="1:2" x14ac:dyDescent="0.25">
      <c r="A2528" s="62">
        <v>25101602</v>
      </c>
      <c r="B2528" s="63" t="s">
        <v>11418</v>
      </c>
    </row>
    <row r="2529" spans="1:2" x14ac:dyDescent="0.25">
      <c r="A2529" s="62">
        <v>25101604</v>
      </c>
      <c r="B2529" s="63" t="s">
        <v>10424</v>
      </c>
    </row>
    <row r="2530" spans="1:2" x14ac:dyDescent="0.25">
      <c r="A2530" s="62">
        <v>25101609</v>
      </c>
      <c r="B2530" s="63" t="s">
        <v>2704</v>
      </c>
    </row>
    <row r="2531" spans="1:2" x14ac:dyDescent="0.25">
      <c r="A2531" s="62">
        <v>25101610</v>
      </c>
      <c r="B2531" s="63" t="s">
        <v>1858</v>
      </c>
    </row>
    <row r="2532" spans="1:2" x14ac:dyDescent="0.25">
      <c r="A2532" s="62">
        <v>25101611</v>
      </c>
      <c r="B2532" s="63" t="s">
        <v>13869</v>
      </c>
    </row>
    <row r="2533" spans="1:2" x14ac:dyDescent="0.25">
      <c r="A2533" s="62">
        <v>25101701</v>
      </c>
      <c r="B2533" s="63" t="s">
        <v>4273</v>
      </c>
    </row>
    <row r="2534" spans="1:2" x14ac:dyDescent="0.25">
      <c r="A2534" s="62">
        <v>25101702</v>
      </c>
      <c r="B2534" s="63" t="s">
        <v>16301</v>
      </c>
    </row>
    <row r="2535" spans="1:2" x14ac:dyDescent="0.25">
      <c r="A2535" s="62">
        <v>25101703</v>
      </c>
      <c r="B2535" s="63" t="s">
        <v>466</v>
      </c>
    </row>
    <row r="2536" spans="1:2" x14ac:dyDescent="0.25">
      <c r="A2536" s="62">
        <v>25101801</v>
      </c>
      <c r="B2536" s="63" t="s">
        <v>12744</v>
      </c>
    </row>
    <row r="2537" spans="1:2" x14ac:dyDescent="0.25">
      <c r="A2537" s="62">
        <v>25101802</v>
      </c>
      <c r="B2537" s="63" t="s">
        <v>2214</v>
      </c>
    </row>
    <row r="2538" spans="1:2" x14ac:dyDescent="0.25">
      <c r="A2538" s="62">
        <v>25101803</v>
      </c>
      <c r="B2538" s="63" t="s">
        <v>16224</v>
      </c>
    </row>
    <row r="2539" spans="1:2" x14ac:dyDescent="0.25">
      <c r="A2539" s="62">
        <v>25101901</v>
      </c>
      <c r="B2539" s="63" t="s">
        <v>5811</v>
      </c>
    </row>
    <row r="2540" spans="1:2" x14ac:dyDescent="0.25">
      <c r="A2540" s="62">
        <v>25101902</v>
      </c>
      <c r="B2540" s="63" t="s">
        <v>15554</v>
      </c>
    </row>
    <row r="2541" spans="1:2" x14ac:dyDescent="0.25">
      <c r="A2541" s="62">
        <v>25101903</v>
      </c>
      <c r="B2541" s="63" t="s">
        <v>14379</v>
      </c>
    </row>
    <row r="2542" spans="1:2" x14ac:dyDescent="0.25">
      <c r="A2542" s="62">
        <v>25101904</v>
      </c>
      <c r="B2542" s="63" t="s">
        <v>18612</v>
      </c>
    </row>
    <row r="2543" spans="1:2" x14ac:dyDescent="0.25">
      <c r="A2543" s="62">
        <v>25101905</v>
      </c>
      <c r="B2543" s="63" t="s">
        <v>17018</v>
      </c>
    </row>
    <row r="2544" spans="1:2" x14ac:dyDescent="0.25">
      <c r="A2544" s="62">
        <v>25101906</v>
      </c>
      <c r="B2544" s="63" t="s">
        <v>2657</v>
      </c>
    </row>
    <row r="2545" spans="1:2" x14ac:dyDescent="0.25">
      <c r="A2545" s="62">
        <v>25101907</v>
      </c>
      <c r="B2545" s="63" t="s">
        <v>3213</v>
      </c>
    </row>
    <row r="2546" spans="1:2" x14ac:dyDescent="0.25">
      <c r="A2546" s="62">
        <v>25101908</v>
      </c>
      <c r="B2546" s="63" t="s">
        <v>9450</v>
      </c>
    </row>
    <row r="2547" spans="1:2" x14ac:dyDescent="0.25">
      <c r="A2547" s="62">
        <v>25102001</v>
      </c>
      <c r="B2547" s="63" t="s">
        <v>15994</v>
      </c>
    </row>
    <row r="2548" spans="1:2" x14ac:dyDescent="0.25">
      <c r="A2548" s="62">
        <v>25102002</v>
      </c>
      <c r="B2548" s="63" t="s">
        <v>10972</v>
      </c>
    </row>
    <row r="2549" spans="1:2" x14ac:dyDescent="0.25">
      <c r="A2549" s="62">
        <v>25102003</v>
      </c>
      <c r="B2549" s="63" t="s">
        <v>1498</v>
      </c>
    </row>
    <row r="2550" spans="1:2" x14ac:dyDescent="0.25">
      <c r="A2550" s="62">
        <v>25102101</v>
      </c>
      <c r="B2550" s="63" t="s">
        <v>11551</v>
      </c>
    </row>
    <row r="2551" spans="1:2" x14ac:dyDescent="0.25">
      <c r="A2551" s="62">
        <v>25102102</v>
      </c>
      <c r="B2551" s="63" t="s">
        <v>12939</v>
      </c>
    </row>
    <row r="2552" spans="1:2" x14ac:dyDescent="0.25">
      <c r="A2552" s="62">
        <v>25102103</v>
      </c>
      <c r="B2552" s="63" t="s">
        <v>5888</v>
      </c>
    </row>
    <row r="2553" spans="1:2" x14ac:dyDescent="0.25">
      <c r="A2553" s="62">
        <v>25102104</v>
      </c>
      <c r="B2553" s="63" t="s">
        <v>13747</v>
      </c>
    </row>
    <row r="2554" spans="1:2" x14ac:dyDescent="0.25">
      <c r="A2554" s="62">
        <v>25102105</v>
      </c>
      <c r="B2554" s="63" t="s">
        <v>17314</v>
      </c>
    </row>
    <row r="2555" spans="1:2" x14ac:dyDescent="0.25">
      <c r="A2555" s="62">
        <v>25102106</v>
      </c>
      <c r="B2555" s="63" t="s">
        <v>7759</v>
      </c>
    </row>
    <row r="2556" spans="1:2" x14ac:dyDescent="0.25">
      <c r="A2556" s="62">
        <v>25111501</v>
      </c>
      <c r="B2556" s="63" t="s">
        <v>9279</v>
      </c>
    </row>
    <row r="2557" spans="1:2" x14ac:dyDescent="0.25">
      <c r="A2557" s="62">
        <v>25111502</v>
      </c>
      <c r="B2557" s="63" t="s">
        <v>14789</v>
      </c>
    </row>
    <row r="2558" spans="1:2" x14ac:dyDescent="0.25">
      <c r="A2558" s="62">
        <v>25111503</v>
      </c>
      <c r="B2558" s="63" t="s">
        <v>12498</v>
      </c>
    </row>
    <row r="2559" spans="1:2" x14ac:dyDescent="0.25">
      <c r="A2559" s="62">
        <v>25111504</v>
      </c>
      <c r="B2559" s="63" t="s">
        <v>15950</v>
      </c>
    </row>
    <row r="2560" spans="1:2" x14ac:dyDescent="0.25">
      <c r="A2560" s="62">
        <v>25111505</v>
      </c>
      <c r="B2560" s="63" t="s">
        <v>16156</v>
      </c>
    </row>
    <row r="2561" spans="1:2" x14ac:dyDescent="0.25">
      <c r="A2561" s="62">
        <v>25111506</v>
      </c>
      <c r="B2561" s="63" t="s">
        <v>11225</v>
      </c>
    </row>
    <row r="2562" spans="1:2" x14ac:dyDescent="0.25">
      <c r="A2562" s="62">
        <v>25111507</v>
      </c>
      <c r="B2562" s="63" t="s">
        <v>5618</v>
      </c>
    </row>
    <row r="2563" spans="1:2" x14ac:dyDescent="0.25">
      <c r="A2563" s="62">
        <v>25111508</v>
      </c>
      <c r="B2563" s="63" t="s">
        <v>1629</v>
      </c>
    </row>
    <row r="2564" spans="1:2" x14ac:dyDescent="0.25">
      <c r="A2564" s="62">
        <v>25111509</v>
      </c>
      <c r="B2564" s="63" t="s">
        <v>1051</v>
      </c>
    </row>
    <row r="2565" spans="1:2" x14ac:dyDescent="0.25">
      <c r="A2565" s="62">
        <v>25111510</v>
      </c>
      <c r="B2565" s="63" t="s">
        <v>9941</v>
      </c>
    </row>
    <row r="2566" spans="1:2" x14ac:dyDescent="0.25">
      <c r="A2566" s="62">
        <v>25111511</v>
      </c>
      <c r="B2566" s="63" t="s">
        <v>4277</v>
      </c>
    </row>
    <row r="2567" spans="1:2" x14ac:dyDescent="0.25">
      <c r="A2567" s="62">
        <v>25111512</v>
      </c>
      <c r="B2567" s="63" t="s">
        <v>5677</v>
      </c>
    </row>
    <row r="2568" spans="1:2" x14ac:dyDescent="0.25">
      <c r="A2568" s="62">
        <v>25111513</v>
      </c>
      <c r="B2568" s="63" t="s">
        <v>7105</v>
      </c>
    </row>
    <row r="2569" spans="1:2" x14ac:dyDescent="0.25">
      <c r="A2569" s="62">
        <v>25111601</v>
      </c>
      <c r="B2569" s="63" t="s">
        <v>10803</v>
      </c>
    </row>
    <row r="2570" spans="1:2" x14ac:dyDescent="0.25">
      <c r="A2570" s="62">
        <v>25111602</v>
      </c>
      <c r="B2570" s="63" t="s">
        <v>7282</v>
      </c>
    </row>
    <row r="2571" spans="1:2" x14ac:dyDescent="0.25">
      <c r="A2571" s="62">
        <v>25111603</v>
      </c>
      <c r="B2571" s="63" t="s">
        <v>10015</v>
      </c>
    </row>
    <row r="2572" spans="1:2" x14ac:dyDescent="0.25">
      <c r="A2572" s="62">
        <v>25111701</v>
      </c>
      <c r="B2572" s="63" t="s">
        <v>10880</v>
      </c>
    </row>
    <row r="2573" spans="1:2" x14ac:dyDescent="0.25">
      <c r="A2573" s="62">
        <v>25111702</v>
      </c>
      <c r="B2573" s="63" t="s">
        <v>5984</v>
      </c>
    </row>
    <row r="2574" spans="1:2" x14ac:dyDescent="0.25">
      <c r="A2574" s="62">
        <v>25111703</v>
      </c>
      <c r="B2574" s="63" t="s">
        <v>4400</v>
      </c>
    </row>
    <row r="2575" spans="1:2" x14ac:dyDescent="0.25">
      <c r="A2575" s="62">
        <v>25111704</v>
      </c>
      <c r="B2575" s="63" t="s">
        <v>13854</v>
      </c>
    </row>
    <row r="2576" spans="1:2" x14ac:dyDescent="0.25">
      <c r="A2576" s="62">
        <v>25111705</v>
      </c>
      <c r="B2576" s="63" t="s">
        <v>1183</v>
      </c>
    </row>
    <row r="2577" spans="1:2" x14ac:dyDescent="0.25">
      <c r="A2577" s="62">
        <v>25111706</v>
      </c>
      <c r="B2577" s="63" t="s">
        <v>14065</v>
      </c>
    </row>
    <row r="2578" spans="1:2" x14ac:dyDescent="0.25">
      <c r="A2578" s="62">
        <v>25111707</v>
      </c>
      <c r="B2578" s="63" t="s">
        <v>16726</v>
      </c>
    </row>
    <row r="2579" spans="1:2" x14ac:dyDescent="0.25">
      <c r="A2579" s="62">
        <v>25111708</v>
      </c>
      <c r="B2579" s="63" t="s">
        <v>14902</v>
      </c>
    </row>
    <row r="2580" spans="1:2" x14ac:dyDescent="0.25">
      <c r="A2580" s="62">
        <v>25111709</v>
      </c>
      <c r="B2580" s="63" t="s">
        <v>5152</v>
      </c>
    </row>
    <row r="2581" spans="1:2" x14ac:dyDescent="0.25">
      <c r="A2581" s="62">
        <v>25111710</v>
      </c>
      <c r="B2581" s="63" t="s">
        <v>17908</v>
      </c>
    </row>
    <row r="2582" spans="1:2" x14ac:dyDescent="0.25">
      <c r="A2582" s="62">
        <v>25111711</v>
      </c>
      <c r="B2582" s="63" t="s">
        <v>1056</v>
      </c>
    </row>
    <row r="2583" spans="1:2" x14ac:dyDescent="0.25">
      <c r="A2583" s="62">
        <v>25111712</v>
      </c>
      <c r="B2583" s="63" t="s">
        <v>16684</v>
      </c>
    </row>
    <row r="2584" spans="1:2" x14ac:dyDescent="0.25">
      <c r="A2584" s="62">
        <v>25111713</v>
      </c>
      <c r="B2584" s="63" t="s">
        <v>955</v>
      </c>
    </row>
    <row r="2585" spans="1:2" x14ac:dyDescent="0.25">
      <c r="A2585" s="62">
        <v>25111714</v>
      </c>
      <c r="B2585" s="63" t="s">
        <v>4244</v>
      </c>
    </row>
    <row r="2586" spans="1:2" x14ac:dyDescent="0.25">
      <c r="A2586" s="62">
        <v>25111715</v>
      </c>
      <c r="B2586" s="63" t="s">
        <v>2212</v>
      </c>
    </row>
    <row r="2587" spans="1:2" x14ac:dyDescent="0.25">
      <c r="A2587" s="62">
        <v>25111716</v>
      </c>
      <c r="B2587" s="63" t="s">
        <v>10771</v>
      </c>
    </row>
    <row r="2588" spans="1:2" x14ac:dyDescent="0.25">
      <c r="A2588" s="62">
        <v>25111717</v>
      </c>
      <c r="B2588" s="63" t="s">
        <v>4226</v>
      </c>
    </row>
    <row r="2589" spans="1:2" x14ac:dyDescent="0.25">
      <c r="A2589" s="62">
        <v>25111718</v>
      </c>
      <c r="B2589" s="63" t="s">
        <v>14826</v>
      </c>
    </row>
    <row r="2590" spans="1:2" x14ac:dyDescent="0.25">
      <c r="A2590" s="62">
        <v>25111719</v>
      </c>
      <c r="B2590" s="63" t="s">
        <v>14460</v>
      </c>
    </row>
    <row r="2591" spans="1:2" x14ac:dyDescent="0.25">
      <c r="A2591" s="62">
        <v>25111720</v>
      </c>
      <c r="B2591" s="63" t="s">
        <v>2234</v>
      </c>
    </row>
    <row r="2592" spans="1:2" x14ac:dyDescent="0.25">
      <c r="A2592" s="62">
        <v>25111721</v>
      </c>
      <c r="B2592" s="63" t="s">
        <v>5103</v>
      </c>
    </row>
    <row r="2593" spans="1:2" x14ac:dyDescent="0.25">
      <c r="A2593" s="62">
        <v>25111801</v>
      </c>
      <c r="B2593" s="63" t="s">
        <v>4621</v>
      </c>
    </row>
    <row r="2594" spans="1:2" x14ac:dyDescent="0.25">
      <c r="A2594" s="62">
        <v>25111802</v>
      </c>
      <c r="B2594" s="63" t="s">
        <v>1550</v>
      </c>
    </row>
    <row r="2595" spans="1:2" x14ac:dyDescent="0.25">
      <c r="A2595" s="62">
        <v>25111803</v>
      </c>
      <c r="B2595" s="63" t="s">
        <v>16529</v>
      </c>
    </row>
    <row r="2596" spans="1:2" x14ac:dyDescent="0.25">
      <c r="A2596" s="62">
        <v>25111804</v>
      </c>
      <c r="B2596" s="63" t="s">
        <v>9043</v>
      </c>
    </row>
    <row r="2597" spans="1:2" x14ac:dyDescent="0.25">
      <c r="A2597" s="62">
        <v>25111805</v>
      </c>
      <c r="B2597" s="63" t="s">
        <v>5177</v>
      </c>
    </row>
    <row r="2598" spans="1:2" x14ac:dyDescent="0.25">
      <c r="A2598" s="62">
        <v>25111806</v>
      </c>
      <c r="B2598" s="63" t="s">
        <v>6955</v>
      </c>
    </row>
    <row r="2599" spans="1:2" x14ac:dyDescent="0.25">
      <c r="A2599" s="62">
        <v>25111807</v>
      </c>
      <c r="B2599" s="63" t="s">
        <v>2510</v>
      </c>
    </row>
    <row r="2600" spans="1:2" x14ac:dyDescent="0.25">
      <c r="A2600" s="62">
        <v>25111808</v>
      </c>
      <c r="B2600" s="63" t="s">
        <v>11844</v>
      </c>
    </row>
    <row r="2601" spans="1:2" x14ac:dyDescent="0.25">
      <c r="A2601" s="62">
        <v>25111901</v>
      </c>
      <c r="B2601" s="63" t="s">
        <v>8009</v>
      </c>
    </row>
    <row r="2602" spans="1:2" x14ac:dyDescent="0.25">
      <c r="A2602" s="62">
        <v>25111902</v>
      </c>
      <c r="B2602" s="63" t="s">
        <v>11721</v>
      </c>
    </row>
    <row r="2603" spans="1:2" x14ac:dyDescent="0.25">
      <c r="A2603" s="62">
        <v>25111903</v>
      </c>
      <c r="B2603" s="63" t="s">
        <v>14186</v>
      </c>
    </row>
    <row r="2604" spans="1:2" x14ac:dyDescent="0.25">
      <c r="A2604" s="62">
        <v>25111904</v>
      </c>
      <c r="B2604" s="63" t="s">
        <v>13669</v>
      </c>
    </row>
    <row r="2605" spans="1:2" x14ac:dyDescent="0.25">
      <c r="A2605" s="62">
        <v>25111905</v>
      </c>
      <c r="B2605" s="63" t="s">
        <v>5879</v>
      </c>
    </row>
    <row r="2606" spans="1:2" x14ac:dyDescent="0.25">
      <c r="A2606" s="62">
        <v>25111906</v>
      </c>
      <c r="B2606" s="63" t="s">
        <v>12729</v>
      </c>
    </row>
    <row r="2607" spans="1:2" x14ac:dyDescent="0.25">
      <c r="A2607" s="62">
        <v>25111907</v>
      </c>
      <c r="B2607" s="63" t="s">
        <v>10929</v>
      </c>
    </row>
    <row r="2608" spans="1:2" x14ac:dyDescent="0.25">
      <c r="A2608" s="62">
        <v>25111908</v>
      </c>
      <c r="B2608" s="63" t="s">
        <v>2037</v>
      </c>
    </row>
    <row r="2609" spans="1:2" x14ac:dyDescent="0.25">
      <c r="A2609" s="62">
        <v>25111909</v>
      </c>
      <c r="B2609" s="63" t="s">
        <v>7013</v>
      </c>
    </row>
    <row r="2610" spans="1:2" x14ac:dyDescent="0.25">
      <c r="A2610" s="62">
        <v>25111910</v>
      </c>
      <c r="B2610" s="63" t="s">
        <v>3369</v>
      </c>
    </row>
    <row r="2611" spans="1:2" x14ac:dyDescent="0.25">
      <c r="A2611" s="62">
        <v>25111911</v>
      </c>
      <c r="B2611" s="63" t="s">
        <v>9426</v>
      </c>
    </row>
    <row r="2612" spans="1:2" x14ac:dyDescent="0.25">
      <c r="A2612" s="62">
        <v>25111912</v>
      </c>
      <c r="B2612" s="63" t="s">
        <v>11561</v>
      </c>
    </row>
    <row r="2613" spans="1:2" x14ac:dyDescent="0.25">
      <c r="A2613" s="62">
        <v>25111913</v>
      </c>
      <c r="B2613" s="63" t="s">
        <v>1191</v>
      </c>
    </row>
    <row r="2614" spans="1:2" x14ac:dyDescent="0.25">
      <c r="A2614" s="62">
        <v>25111914</v>
      </c>
      <c r="B2614" s="63" t="s">
        <v>12367</v>
      </c>
    </row>
    <row r="2615" spans="1:2" x14ac:dyDescent="0.25">
      <c r="A2615" s="62">
        <v>25111915</v>
      </c>
      <c r="B2615" s="63" t="s">
        <v>7266</v>
      </c>
    </row>
    <row r="2616" spans="1:2" x14ac:dyDescent="0.25">
      <c r="A2616" s="62">
        <v>25111916</v>
      </c>
      <c r="B2616" s="63" t="s">
        <v>9725</v>
      </c>
    </row>
    <row r="2617" spans="1:2" x14ac:dyDescent="0.25">
      <c r="A2617" s="62">
        <v>25111917</v>
      </c>
      <c r="B2617" s="63" t="s">
        <v>11814</v>
      </c>
    </row>
    <row r="2618" spans="1:2" x14ac:dyDescent="0.25">
      <c r="A2618" s="62">
        <v>25111918</v>
      </c>
      <c r="B2618" s="63" t="s">
        <v>14910</v>
      </c>
    </row>
    <row r="2619" spans="1:2" x14ac:dyDescent="0.25">
      <c r="A2619" s="62">
        <v>25111919</v>
      </c>
      <c r="B2619" s="63" t="s">
        <v>4604</v>
      </c>
    </row>
    <row r="2620" spans="1:2" x14ac:dyDescent="0.25">
      <c r="A2620" s="62">
        <v>25111920</v>
      </c>
      <c r="B2620" s="63" t="s">
        <v>7478</v>
      </c>
    </row>
    <row r="2621" spans="1:2" x14ac:dyDescent="0.25">
      <c r="A2621" s="62">
        <v>25111921</v>
      </c>
      <c r="B2621" s="63" t="s">
        <v>9224</v>
      </c>
    </row>
    <row r="2622" spans="1:2" x14ac:dyDescent="0.25">
      <c r="A2622" s="62">
        <v>25111922</v>
      </c>
      <c r="B2622" s="63" t="s">
        <v>4668</v>
      </c>
    </row>
    <row r="2623" spans="1:2" x14ac:dyDescent="0.25">
      <c r="A2623" s="62">
        <v>25111923</v>
      </c>
      <c r="B2623" s="63" t="s">
        <v>9965</v>
      </c>
    </row>
    <row r="2624" spans="1:2" x14ac:dyDescent="0.25">
      <c r="A2624" s="62">
        <v>25111924</v>
      </c>
      <c r="B2624" s="63" t="s">
        <v>7684</v>
      </c>
    </row>
    <row r="2625" spans="1:2" x14ac:dyDescent="0.25">
      <c r="A2625" s="62">
        <v>25111925</v>
      </c>
      <c r="B2625" s="63" t="s">
        <v>10254</v>
      </c>
    </row>
    <row r="2626" spans="1:2" x14ac:dyDescent="0.25">
      <c r="A2626" s="62">
        <v>25111926</v>
      </c>
      <c r="B2626" s="63" t="s">
        <v>11236</v>
      </c>
    </row>
    <row r="2627" spans="1:2" x14ac:dyDescent="0.25">
      <c r="A2627" s="62">
        <v>25111927</v>
      </c>
      <c r="B2627" s="63" t="s">
        <v>3984</v>
      </c>
    </row>
    <row r="2628" spans="1:2" x14ac:dyDescent="0.25">
      <c r="A2628" s="62">
        <v>25111928</v>
      </c>
      <c r="B2628" s="63" t="s">
        <v>10385</v>
      </c>
    </row>
    <row r="2629" spans="1:2" x14ac:dyDescent="0.25">
      <c r="A2629" s="62">
        <v>25111929</v>
      </c>
      <c r="B2629" s="63" t="s">
        <v>5348</v>
      </c>
    </row>
    <row r="2630" spans="1:2" x14ac:dyDescent="0.25">
      <c r="A2630" s="62">
        <v>25111930</v>
      </c>
      <c r="B2630" s="63" t="s">
        <v>11951</v>
      </c>
    </row>
    <row r="2631" spans="1:2" x14ac:dyDescent="0.25">
      <c r="A2631" s="62">
        <v>25111931</v>
      </c>
      <c r="B2631" s="63" t="s">
        <v>4115</v>
      </c>
    </row>
    <row r="2632" spans="1:2" x14ac:dyDescent="0.25">
      <c r="A2632" s="62">
        <v>25111932</v>
      </c>
      <c r="B2632" s="63" t="s">
        <v>3553</v>
      </c>
    </row>
    <row r="2633" spans="1:2" x14ac:dyDescent="0.25">
      <c r="A2633" s="62">
        <v>25111933</v>
      </c>
      <c r="B2633" s="63" t="s">
        <v>14772</v>
      </c>
    </row>
    <row r="2634" spans="1:2" x14ac:dyDescent="0.25">
      <c r="A2634" s="62">
        <v>25111934</v>
      </c>
      <c r="B2634" s="63" t="s">
        <v>11985</v>
      </c>
    </row>
    <row r="2635" spans="1:2" x14ac:dyDescent="0.25">
      <c r="A2635" s="62">
        <v>25111935</v>
      </c>
      <c r="B2635" s="63" t="s">
        <v>18418</v>
      </c>
    </row>
    <row r="2636" spans="1:2" x14ac:dyDescent="0.25">
      <c r="A2636" s="62">
        <v>25121501</v>
      </c>
      <c r="B2636" s="63" t="s">
        <v>4531</v>
      </c>
    </row>
    <row r="2637" spans="1:2" x14ac:dyDescent="0.25">
      <c r="A2637" s="62">
        <v>25121502</v>
      </c>
      <c r="B2637" s="63" t="s">
        <v>4808</v>
      </c>
    </row>
    <row r="2638" spans="1:2" x14ac:dyDescent="0.25">
      <c r="A2638" s="62">
        <v>25121503</v>
      </c>
      <c r="B2638" s="63" t="s">
        <v>15072</v>
      </c>
    </row>
    <row r="2639" spans="1:2" x14ac:dyDescent="0.25">
      <c r="A2639" s="62">
        <v>25121504</v>
      </c>
      <c r="B2639" s="63" t="s">
        <v>11768</v>
      </c>
    </row>
    <row r="2640" spans="1:2" x14ac:dyDescent="0.25">
      <c r="A2640" s="62">
        <v>25121601</v>
      </c>
      <c r="B2640" s="63" t="s">
        <v>12553</v>
      </c>
    </row>
    <row r="2641" spans="1:2" x14ac:dyDescent="0.25">
      <c r="A2641" s="62">
        <v>25121602</v>
      </c>
      <c r="B2641" s="63" t="s">
        <v>16846</v>
      </c>
    </row>
    <row r="2642" spans="1:2" x14ac:dyDescent="0.25">
      <c r="A2642" s="62">
        <v>25121603</v>
      </c>
      <c r="B2642" s="63" t="s">
        <v>1962</v>
      </c>
    </row>
    <row r="2643" spans="1:2" x14ac:dyDescent="0.25">
      <c r="A2643" s="62">
        <v>25121604</v>
      </c>
      <c r="B2643" s="63" t="s">
        <v>16574</v>
      </c>
    </row>
    <row r="2644" spans="1:2" x14ac:dyDescent="0.25">
      <c r="A2644" s="62">
        <v>25121605</v>
      </c>
      <c r="B2644" s="63" t="s">
        <v>4603</v>
      </c>
    </row>
    <row r="2645" spans="1:2" x14ac:dyDescent="0.25">
      <c r="A2645" s="62">
        <v>25121701</v>
      </c>
      <c r="B2645" s="63" t="s">
        <v>6807</v>
      </c>
    </row>
    <row r="2646" spans="1:2" x14ac:dyDescent="0.25">
      <c r="A2646" s="62">
        <v>25121702</v>
      </c>
      <c r="B2646" s="63" t="s">
        <v>560</v>
      </c>
    </row>
    <row r="2647" spans="1:2" x14ac:dyDescent="0.25">
      <c r="A2647" s="62">
        <v>25121703</v>
      </c>
      <c r="B2647" s="63" t="s">
        <v>59</v>
      </c>
    </row>
    <row r="2648" spans="1:2" x14ac:dyDescent="0.25">
      <c r="A2648" s="62">
        <v>25121704</v>
      </c>
      <c r="B2648" s="63" t="s">
        <v>1839</v>
      </c>
    </row>
    <row r="2649" spans="1:2" x14ac:dyDescent="0.25">
      <c r="A2649" s="62">
        <v>25121705</v>
      </c>
      <c r="B2649" s="63" t="s">
        <v>11074</v>
      </c>
    </row>
    <row r="2650" spans="1:2" x14ac:dyDescent="0.25">
      <c r="A2650" s="62">
        <v>25121706</v>
      </c>
      <c r="B2650" s="63" t="s">
        <v>15664</v>
      </c>
    </row>
    <row r="2651" spans="1:2" x14ac:dyDescent="0.25">
      <c r="A2651" s="62">
        <v>25121707</v>
      </c>
      <c r="B2651" s="63" t="s">
        <v>12034</v>
      </c>
    </row>
    <row r="2652" spans="1:2" x14ac:dyDescent="0.25">
      <c r="A2652" s="62">
        <v>25131501</v>
      </c>
      <c r="B2652" s="63" t="s">
        <v>8425</v>
      </c>
    </row>
    <row r="2653" spans="1:2" x14ac:dyDescent="0.25">
      <c r="A2653" s="62">
        <v>25131502</v>
      </c>
      <c r="B2653" s="63" t="s">
        <v>4993</v>
      </c>
    </row>
    <row r="2654" spans="1:2" x14ac:dyDescent="0.25">
      <c r="A2654" s="62">
        <v>25131503</v>
      </c>
      <c r="B2654" s="63" t="s">
        <v>483</v>
      </c>
    </row>
    <row r="2655" spans="1:2" x14ac:dyDescent="0.25">
      <c r="A2655" s="62">
        <v>25131504</v>
      </c>
      <c r="B2655" s="63" t="s">
        <v>9902</v>
      </c>
    </row>
    <row r="2656" spans="1:2" x14ac:dyDescent="0.25">
      <c r="A2656" s="62">
        <v>25131505</v>
      </c>
      <c r="B2656" s="63" t="s">
        <v>13552</v>
      </c>
    </row>
    <row r="2657" spans="1:2" x14ac:dyDescent="0.25">
      <c r="A2657" s="62">
        <v>25131506</v>
      </c>
      <c r="B2657" s="63" t="s">
        <v>5591</v>
      </c>
    </row>
    <row r="2658" spans="1:2" x14ac:dyDescent="0.25">
      <c r="A2658" s="62">
        <v>25131507</v>
      </c>
      <c r="B2658" s="63" t="s">
        <v>15521</v>
      </c>
    </row>
    <row r="2659" spans="1:2" x14ac:dyDescent="0.25">
      <c r="A2659" s="62">
        <v>25131508</v>
      </c>
      <c r="B2659" s="63" t="s">
        <v>7889</v>
      </c>
    </row>
    <row r="2660" spans="1:2" x14ac:dyDescent="0.25">
      <c r="A2660" s="62">
        <v>25131601</v>
      </c>
      <c r="B2660" s="63" t="s">
        <v>1375</v>
      </c>
    </row>
    <row r="2661" spans="1:2" x14ac:dyDescent="0.25">
      <c r="A2661" s="62">
        <v>25131602</v>
      </c>
      <c r="B2661" s="63" t="s">
        <v>7918</v>
      </c>
    </row>
    <row r="2662" spans="1:2" x14ac:dyDescent="0.25">
      <c r="A2662" s="62">
        <v>25131603</v>
      </c>
      <c r="B2662" s="63" t="s">
        <v>6866</v>
      </c>
    </row>
    <row r="2663" spans="1:2" x14ac:dyDescent="0.25">
      <c r="A2663" s="62">
        <v>25131604</v>
      </c>
      <c r="B2663" s="63" t="s">
        <v>8720</v>
      </c>
    </row>
    <row r="2664" spans="1:2" x14ac:dyDescent="0.25">
      <c r="A2664" s="62">
        <v>25131701</v>
      </c>
      <c r="B2664" s="63" t="s">
        <v>6902</v>
      </c>
    </row>
    <row r="2665" spans="1:2" x14ac:dyDescent="0.25">
      <c r="A2665" s="62">
        <v>25131702</v>
      </c>
      <c r="B2665" s="63" t="s">
        <v>4152</v>
      </c>
    </row>
    <row r="2666" spans="1:2" x14ac:dyDescent="0.25">
      <c r="A2666" s="62">
        <v>25131703</v>
      </c>
      <c r="B2666" s="63" t="s">
        <v>12712</v>
      </c>
    </row>
    <row r="2667" spans="1:2" x14ac:dyDescent="0.25">
      <c r="A2667" s="62">
        <v>25131704</v>
      </c>
      <c r="B2667" s="63" t="s">
        <v>9189</v>
      </c>
    </row>
    <row r="2668" spans="1:2" x14ac:dyDescent="0.25">
      <c r="A2668" s="62">
        <v>25131705</v>
      </c>
      <c r="B2668" s="63" t="s">
        <v>10752</v>
      </c>
    </row>
    <row r="2669" spans="1:2" x14ac:dyDescent="0.25">
      <c r="A2669" s="62">
        <v>25131706</v>
      </c>
      <c r="B2669" s="63" t="s">
        <v>8214</v>
      </c>
    </row>
    <row r="2670" spans="1:2" x14ac:dyDescent="0.25">
      <c r="A2670" s="62">
        <v>25131707</v>
      </c>
      <c r="B2670" s="63" t="s">
        <v>3061</v>
      </c>
    </row>
    <row r="2671" spans="1:2" x14ac:dyDescent="0.25">
      <c r="A2671" s="62">
        <v>25131708</v>
      </c>
      <c r="B2671" s="63" t="s">
        <v>12837</v>
      </c>
    </row>
    <row r="2672" spans="1:2" x14ac:dyDescent="0.25">
      <c r="A2672" s="62">
        <v>25131709</v>
      </c>
      <c r="B2672" s="63" t="s">
        <v>13129</v>
      </c>
    </row>
    <row r="2673" spans="1:2" x14ac:dyDescent="0.25">
      <c r="A2673" s="62">
        <v>25131801</v>
      </c>
      <c r="B2673" s="63" t="s">
        <v>5316</v>
      </c>
    </row>
    <row r="2674" spans="1:2" x14ac:dyDescent="0.25">
      <c r="A2674" s="62">
        <v>25131902</v>
      </c>
      <c r="B2674" s="63" t="s">
        <v>2958</v>
      </c>
    </row>
    <row r="2675" spans="1:2" x14ac:dyDescent="0.25">
      <c r="A2675" s="62">
        <v>25131903</v>
      </c>
      <c r="B2675" s="63" t="s">
        <v>13658</v>
      </c>
    </row>
    <row r="2676" spans="1:2" x14ac:dyDescent="0.25">
      <c r="A2676" s="62">
        <v>25131904</v>
      </c>
      <c r="B2676" s="63" t="s">
        <v>9134</v>
      </c>
    </row>
    <row r="2677" spans="1:2" x14ac:dyDescent="0.25">
      <c r="A2677" s="62">
        <v>25131905</v>
      </c>
      <c r="B2677" s="63" t="s">
        <v>12290</v>
      </c>
    </row>
    <row r="2678" spans="1:2" x14ac:dyDescent="0.25">
      <c r="A2678" s="62">
        <v>25131906</v>
      </c>
      <c r="B2678" s="63" t="s">
        <v>18288</v>
      </c>
    </row>
    <row r="2679" spans="1:2" x14ac:dyDescent="0.25">
      <c r="A2679" s="62">
        <v>25132001</v>
      </c>
      <c r="B2679" s="63" t="s">
        <v>8963</v>
      </c>
    </row>
    <row r="2680" spans="1:2" x14ac:dyDescent="0.25">
      <c r="A2680" s="62">
        <v>25132002</v>
      </c>
      <c r="B2680" s="63" t="s">
        <v>4794</v>
      </c>
    </row>
    <row r="2681" spans="1:2" x14ac:dyDescent="0.25">
      <c r="A2681" s="62">
        <v>25132003</v>
      </c>
      <c r="B2681" s="63" t="s">
        <v>18745</v>
      </c>
    </row>
    <row r="2682" spans="1:2" x14ac:dyDescent="0.25">
      <c r="A2682" s="62">
        <v>25132004</v>
      </c>
      <c r="B2682" s="63" t="s">
        <v>11451</v>
      </c>
    </row>
    <row r="2683" spans="1:2" x14ac:dyDescent="0.25">
      <c r="A2683" s="62">
        <v>25132005</v>
      </c>
      <c r="B2683" s="63" t="s">
        <v>14528</v>
      </c>
    </row>
    <row r="2684" spans="1:2" x14ac:dyDescent="0.25">
      <c r="A2684" s="62">
        <v>25151501</v>
      </c>
      <c r="B2684" s="63" t="s">
        <v>12804</v>
      </c>
    </row>
    <row r="2685" spans="1:2" x14ac:dyDescent="0.25">
      <c r="A2685" s="62">
        <v>25151502</v>
      </c>
      <c r="B2685" s="63" t="s">
        <v>12142</v>
      </c>
    </row>
    <row r="2686" spans="1:2" x14ac:dyDescent="0.25">
      <c r="A2686" s="62">
        <v>25151701</v>
      </c>
      <c r="B2686" s="63" t="s">
        <v>11021</v>
      </c>
    </row>
    <row r="2687" spans="1:2" x14ac:dyDescent="0.25">
      <c r="A2687" s="62">
        <v>25151702</v>
      </c>
      <c r="B2687" s="63" t="s">
        <v>1666</v>
      </c>
    </row>
    <row r="2688" spans="1:2" x14ac:dyDescent="0.25">
      <c r="A2688" s="62">
        <v>25151703</v>
      </c>
      <c r="B2688" s="63" t="s">
        <v>17773</v>
      </c>
    </row>
    <row r="2689" spans="1:2" x14ac:dyDescent="0.25">
      <c r="A2689" s="62">
        <v>25151704</v>
      </c>
      <c r="B2689" s="63" t="s">
        <v>16470</v>
      </c>
    </row>
    <row r="2690" spans="1:2" x14ac:dyDescent="0.25">
      <c r="A2690" s="62">
        <v>25151705</v>
      </c>
      <c r="B2690" s="63" t="s">
        <v>5364</v>
      </c>
    </row>
    <row r="2691" spans="1:2" x14ac:dyDescent="0.25">
      <c r="A2691" s="62">
        <v>25151706</v>
      </c>
      <c r="B2691" s="63" t="s">
        <v>2472</v>
      </c>
    </row>
    <row r="2692" spans="1:2" x14ac:dyDescent="0.25">
      <c r="A2692" s="62">
        <v>25151707</v>
      </c>
      <c r="B2692" s="63" t="s">
        <v>3861</v>
      </c>
    </row>
    <row r="2693" spans="1:2" x14ac:dyDescent="0.25">
      <c r="A2693" s="62">
        <v>25151708</v>
      </c>
      <c r="B2693" s="63" t="s">
        <v>5380</v>
      </c>
    </row>
    <row r="2694" spans="1:2" x14ac:dyDescent="0.25">
      <c r="A2694" s="62">
        <v>25151709</v>
      </c>
      <c r="B2694" s="63" t="s">
        <v>6651</v>
      </c>
    </row>
    <row r="2695" spans="1:2" x14ac:dyDescent="0.25">
      <c r="A2695" s="62">
        <v>25161501</v>
      </c>
      <c r="B2695" s="63" t="s">
        <v>14483</v>
      </c>
    </row>
    <row r="2696" spans="1:2" x14ac:dyDescent="0.25">
      <c r="A2696" s="62">
        <v>25161502</v>
      </c>
      <c r="B2696" s="63" t="s">
        <v>3841</v>
      </c>
    </row>
    <row r="2697" spans="1:2" x14ac:dyDescent="0.25">
      <c r="A2697" s="62">
        <v>25161503</v>
      </c>
      <c r="B2697" s="63" t="s">
        <v>10506</v>
      </c>
    </row>
    <row r="2698" spans="1:2" x14ac:dyDescent="0.25">
      <c r="A2698" s="62">
        <v>25161504</v>
      </c>
      <c r="B2698" s="63" t="s">
        <v>16504</v>
      </c>
    </row>
    <row r="2699" spans="1:2" x14ac:dyDescent="0.25">
      <c r="A2699" s="62">
        <v>25161505</v>
      </c>
      <c r="B2699" s="63" t="s">
        <v>2821</v>
      </c>
    </row>
    <row r="2700" spans="1:2" x14ac:dyDescent="0.25">
      <c r="A2700" s="62">
        <v>25161506</v>
      </c>
      <c r="B2700" s="63" t="s">
        <v>8696</v>
      </c>
    </row>
    <row r="2701" spans="1:2" x14ac:dyDescent="0.25">
      <c r="A2701" s="62">
        <v>25161507</v>
      </c>
      <c r="B2701" s="63" t="s">
        <v>14927</v>
      </c>
    </row>
    <row r="2702" spans="1:2" x14ac:dyDescent="0.25">
      <c r="A2702" s="62">
        <v>25161508</v>
      </c>
      <c r="B2702" s="63" t="s">
        <v>6794</v>
      </c>
    </row>
    <row r="2703" spans="1:2" x14ac:dyDescent="0.25">
      <c r="A2703" s="62">
        <v>25161509</v>
      </c>
      <c r="B2703" s="63" t="s">
        <v>10166</v>
      </c>
    </row>
    <row r="2704" spans="1:2" x14ac:dyDescent="0.25">
      <c r="A2704" s="62">
        <v>25171502</v>
      </c>
      <c r="B2704" s="63" t="s">
        <v>804</v>
      </c>
    </row>
    <row r="2705" spans="1:2" x14ac:dyDescent="0.25">
      <c r="A2705" s="62">
        <v>25171503</v>
      </c>
      <c r="B2705" s="63" t="s">
        <v>3131</v>
      </c>
    </row>
    <row r="2706" spans="1:2" x14ac:dyDescent="0.25">
      <c r="A2706" s="62">
        <v>25171504</v>
      </c>
      <c r="B2706" s="63" t="s">
        <v>8900</v>
      </c>
    </row>
    <row r="2707" spans="1:2" x14ac:dyDescent="0.25">
      <c r="A2707" s="62">
        <v>25171505</v>
      </c>
      <c r="B2707" s="63" t="s">
        <v>7574</v>
      </c>
    </row>
    <row r="2708" spans="1:2" x14ac:dyDescent="0.25">
      <c r="A2708" s="62">
        <v>25171506</v>
      </c>
      <c r="B2708" s="63" t="s">
        <v>8901</v>
      </c>
    </row>
    <row r="2709" spans="1:2" x14ac:dyDescent="0.25">
      <c r="A2709" s="62">
        <v>25171507</v>
      </c>
      <c r="B2709" s="63" t="s">
        <v>3335</v>
      </c>
    </row>
    <row r="2710" spans="1:2" x14ac:dyDescent="0.25">
      <c r="A2710" s="62">
        <v>25171602</v>
      </c>
      <c r="B2710" s="63" t="s">
        <v>2809</v>
      </c>
    </row>
    <row r="2711" spans="1:2" x14ac:dyDescent="0.25">
      <c r="A2711" s="62">
        <v>25171603</v>
      </c>
      <c r="B2711" s="63" t="s">
        <v>13665</v>
      </c>
    </row>
    <row r="2712" spans="1:2" x14ac:dyDescent="0.25">
      <c r="A2712" s="62">
        <v>25171702</v>
      </c>
      <c r="B2712" s="63" t="s">
        <v>8245</v>
      </c>
    </row>
    <row r="2713" spans="1:2" x14ac:dyDescent="0.25">
      <c r="A2713" s="62">
        <v>25171703</v>
      </c>
      <c r="B2713" s="63" t="s">
        <v>4942</v>
      </c>
    </row>
    <row r="2714" spans="1:2" x14ac:dyDescent="0.25">
      <c r="A2714" s="62">
        <v>25171704</v>
      </c>
      <c r="B2714" s="63" t="s">
        <v>11047</v>
      </c>
    </row>
    <row r="2715" spans="1:2" x14ac:dyDescent="0.25">
      <c r="A2715" s="62">
        <v>25171705</v>
      </c>
      <c r="B2715" s="63" t="s">
        <v>8821</v>
      </c>
    </row>
    <row r="2716" spans="1:2" x14ac:dyDescent="0.25">
      <c r="A2716" s="62">
        <v>25171706</v>
      </c>
      <c r="B2716" s="63" t="s">
        <v>1150</v>
      </c>
    </row>
    <row r="2717" spans="1:2" x14ac:dyDescent="0.25">
      <c r="A2717" s="62">
        <v>25171707</v>
      </c>
      <c r="B2717" s="63" t="s">
        <v>14228</v>
      </c>
    </row>
    <row r="2718" spans="1:2" x14ac:dyDescent="0.25">
      <c r="A2718" s="62">
        <v>25171708</v>
      </c>
      <c r="B2718" s="63" t="s">
        <v>18138</v>
      </c>
    </row>
    <row r="2719" spans="1:2" x14ac:dyDescent="0.25">
      <c r="A2719" s="62">
        <v>25171709</v>
      </c>
      <c r="B2719" s="63" t="s">
        <v>8258</v>
      </c>
    </row>
    <row r="2720" spans="1:2" x14ac:dyDescent="0.25">
      <c r="A2720" s="62">
        <v>25171710</v>
      </c>
      <c r="B2720" s="63" t="s">
        <v>848</v>
      </c>
    </row>
    <row r="2721" spans="1:2" x14ac:dyDescent="0.25">
      <c r="A2721" s="62">
        <v>25171711</v>
      </c>
      <c r="B2721" s="63" t="s">
        <v>1540</v>
      </c>
    </row>
    <row r="2722" spans="1:2" x14ac:dyDescent="0.25">
      <c r="A2722" s="62">
        <v>25171712</v>
      </c>
      <c r="B2722" s="63" t="s">
        <v>6123</v>
      </c>
    </row>
    <row r="2723" spans="1:2" x14ac:dyDescent="0.25">
      <c r="A2723" s="62">
        <v>25171713</v>
      </c>
      <c r="B2723" s="63" t="s">
        <v>14715</v>
      </c>
    </row>
    <row r="2724" spans="1:2" x14ac:dyDescent="0.25">
      <c r="A2724" s="62">
        <v>25171714</v>
      </c>
      <c r="B2724" s="63" t="s">
        <v>9251</v>
      </c>
    </row>
    <row r="2725" spans="1:2" x14ac:dyDescent="0.25">
      <c r="A2725" s="62">
        <v>25171715</v>
      </c>
      <c r="B2725" s="63" t="s">
        <v>10841</v>
      </c>
    </row>
    <row r="2726" spans="1:2" x14ac:dyDescent="0.25">
      <c r="A2726" s="62">
        <v>25171716</v>
      </c>
      <c r="B2726" s="63" t="s">
        <v>10259</v>
      </c>
    </row>
    <row r="2727" spans="1:2" x14ac:dyDescent="0.25">
      <c r="A2727" s="62">
        <v>25171717</v>
      </c>
      <c r="B2727" s="63" t="s">
        <v>9972</v>
      </c>
    </row>
    <row r="2728" spans="1:2" x14ac:dyDescent="0.25">
      <c r="A2728" s="62">
        <v>25171718</v>
      </c>
      <c r="B2728" s="63" t="s">
        <v>754</v>
      </c>
    </row>
    <row r="2729" spans="1:2" x14ac:dyDescent="0.25">
      <c r="A2729" s="62">
        <v>25171719</v>
      </c>
      <c r="B2729" s="63" t="s">
        <v>17790</v>
      </c>
    </row>
    <row r="2730" spans="1:2" x14ac:dyDescent="0.25">
      <c r="A2730" s="62">
        <v>25171901</v>
      </c>
      <c r="B2730" s="63" t="s">
        <v>3592</v>
      </c>
    </row>
    <row r="2731" spans="1:2" x14ac:dyDescent="0.25">
      <c r="A2731" s="62">
        <v>25171902</v>
      </c>
      <c r="B2731" s="63" t="s">
        <v>9796</v>
      </c>
    </row>
    <row r="2732" spans="1:2" x14ac:dyDescent="0.25">
      <c r="A2732" s="62">
        <v>25171903</v>
      </c>
      <c r="B2732" s="63" t="s">
        <v>13992</v>
      </c>
    </row>
    <row r="2733" spans="1:2" x14ac:dyDescent="0.25">
      <c r="A2733" s="62">
        <v>25171905</v>
      </c>
      <c r="B2733" s="63" t="s">
        <v>10999</v>
      </c>
    </row>
    <row r="2734" spans="1:2" x14ac:dyDescent="0.25">
      <c r="A2734" s="62">
        <v>25172001</v>
      </c>
      <c r="B2734" s="63" t="s">
        <v>16141</v>
      </c>
    </row>
    <row r="2735" spans="1:2" x14ac:dyDescent="0.25">
      <c r="A2735" s="62">
        <v>25172002</v>
      </c>
      <c r="B2735" s="63" t="s">
        <v>8496</v>
      </c>
    </row>
    <row r="2736" spans="1:2" x14ac:dyDescent="0.25">
      <c r="A2736" s="62">
        <v>25172003</v>
      </c>
      <c r="B2736" s="63" t="s">
        <v>8430</v>
      </c>
    </row>
    <row r="2737" spans="1:2" x14ac:dyDescent="0.25">
      <c r="A2737" s="62">
        <v>25172004</v>
      </c>
      <c r="B2737" s="63" t="s">
        <v>17558</v>
      </c>
    </row>
    <row r="2738" spans="1:2" x14ac:dyDescent="0.25">
      <c r="A2738" s="62">
        <v>25172005</v>
      </c>
      <c r="B2738" s="63" t="s">
        <v>9179</v>
      </c>
    </row>
    <row r="2739" spans="1:2" x14ac:dyDescent="0.25">
      <c r="A2739" s="62">
        <v>25172007</v>
      </c>
      <c r="B2739" s="63" t="s">
        <v>11141</v>
      </c>
    </row>
    <row r="2740" spans="1:2" x14ac:dyDescent="0.25">
      <c r="A2740" s="62">
        <v>25172009</v>
      </c>
      <c r="B2740" s="63" t="s">
        <v>2457</v>
      </c>
    </row>
    <row r="2741" spans="1:2" x14ac:dyDescent="0.25">
      <c r="A2741" s="62">
        <v>25172010</v>
      </c>
      <c r="B2741" s="63" t="s">
        <v>11395</v>
      </c>
    </row>
    <row r="2742" spans="1:2" x14ac:dyDescent="0.25">
      <c r="A2742" s="62">
        <v>25172011</v>
      </c>
      <c r="B2742" s="63" t="s">
        <v>12408</v>
      </c>
    </row>
    <row r="2743" spans="1:2" x14ac:dyDescent="0.25">
      <c r="A2743" s="62">
        <v>25172101</v>
      </c>
      <c r="B2743" s="63" t="s">
        <v>1554</v>
      </c>
    </row>
    <row r="2744" spans="1:2" x14ac:dyDescent="0.25">
      <c r="A2744" s="62">
        <v>25172104</v>
      </c>
      <c r="B2744" s="63" t="s">
        <v>12415</v>
      </c>
    </row>
    <row r="2745" spans="1:2" x14ac:dyDescent="0.25">
      <c r="A2745" s="62">
        <v>25172105</v>
      </c>
      <c r="B2745" s="63" t="s">
        <v>17348</v>
      </c>
    </row>
    <row r="2746" spans="1:2" x14ac:dyDescent="0.25">
      <c r="A2746" s="62">
        <v>25172106</v>
      </c>
      <c r="B2746" s="63" t="s">
        <v>8543</v>
      </c>
    </row>
    <row r="2747" spans="1:2" x14ac:dyDescent="0.25">
      <c r="A2747" s="62">
        <v>25172108</v>
      </c>
      <c r="B2747" s="63" t="s">
        <v>80</v>
      </c>
    </row>
    <row r="2748" spans="1:2" x14ac:dyDescent="0.25">
      <c r="A2748" s="62">
        <v>25172109</v>
      </c>
      <c r="B2748" s="63" t="s">
        <v>6031</v>
      </c>
    </row>
    <row r="2749" spans="1:2" x14ac:dyDescent="0.25">
      <c r="A2749" s="62">
        <v>25172110</v>
      </c>
      <c r="B2749" s="63" t="s">
        <v>7180</v>
      </c>
    </row>
    <row r="2750" spans="1:2" x14ac:dyDescent="0.25">
      <c r="A2750" s="62">
        <v>25172111</v>
      </c>
      <c r="B2750" s="63" t="s">
        <v>2346</v>
      </c>
    </row>
    <row r="2751" spans="1:2" x14ac:dyDescent="0.25">
      <c r="A2751" s="62">
        <v>25172112</v>
      </c>
      <c r="B2751" s="63" t="s">
        <v>7147</v>
      </c>
    </row>
    <row r="2752" spans="1:2" x14ac:dyDescent="0.25">
      <c r="A2752" s="62">
        <v>25172113</v>
      </c>
      <c r="B2752" s="63" t="s">
        <v>18566</v>
      </c>
    </row>
    <row r="2753" spans="1:2" x14ac:dyDescent="0.25">
      <c r="A2753" s="62">
        <v>25172114</v>
      </c>
      <c r="B2753" s="63" t="s">
        <v>12300</v>
      </c>
    </row>
    <row r="2754" spans="1:2" x14ac:dyDescent="0.25">
      <c r="A2754" s="62">
        <v>25172201</v>
      </c>
      <c r="B2754" s="63" t="s">
        <v>4940</v>
      </c>
    </row>
    <row r="2755" spans="1:2" x14ac:dyDescent="0.25">
      <c r="A2755" s="62">
        <v>25172203</v>
      </c>
      <c r="B2755" s="63" t="s">
        <v>10891</v>
      </c>
    </row>
    <row r="2756" spans="1:2" x14ac:dyDescent="0.25">
      <c r="A2756" s="62">
        <v>25172204</v>
      </c>
      <c r="B2756" s="63" t="s">
        <v>18357</v>
      </c>
    </row>
    <row r="2757" spans="1:2" x14ac:dyDescent="0.25">
      <c r="A2757" s="62">
        <v>25172205</v>
      </c>
      <c r="B2757" s="63" t="s">
        <v>2544</v>
      </c>
    </row>
    <row r="2758" spans="1:2" x14ac:dyDescent="0.25">
      <c r="A2758" s="62">
        <v>25172301</v>
      </c>
      <c r="B2758" s="63" t="s">
        <v>6744</v>
      </c>
    </row>
    <row r="2759" spans="1:2" x14ac:dyDescent="0.25">
      <c r="A2759" s="62">
        <v>25172303</v>
      </c>
      <c r="B2759" s="63" t="s">
        <v>14641</v>
      </c>
    </row>
    <row r="2760" spans="1:2" x14ac:dyDescent="0.25">
      <c r="A2760" s="62">
        <v>25172404</v>
      </c>
      <c r="B2760" s="63" t="s">
        <v>2796</v>
      </c>
    </row>
    <row r="2761" spans="1:2" x14ac:dyDescent="0.25">
      <c r="A2761" s="62">
        <v>25172405</v>
      </c>
      <c r="B2761" s="63" t="s">
        <v>3166</v>
      </c>
    </row>
    <row r="2762" spans="1:2" x14ac:dyDescent="0.25">
      <c r="A2762" s="62">
        <v>25172406</v>
      </c>
      <c r="B2762" s="63" t="s">
        <v>3144</v>
      </c>
    </row>
    <row r="2763" spans="1:2" x14ac:dyDescent="0.25">
      <c r="A2763" s="62">
        <v>25172407</v>
      </c>
      <c r="B2763" s="63" t="s">
        <v>8465</v>
      </c>
    </row>
    <row r="2764" spans="1:2" x14ac:dyDescent="0.25">
      <c r="A2764" s="62">
        <v>25172408</v>
      </c>
      <c r="B2764" s="63" t="s">
        <v>5860</v>
      </c>
    </row>
    <row r="2765" spans="1:2" x14ac:dyDescent="0.25">
      <c r="A2765" s="62">
        <v>25172502</v>
      </c>
      <c r="B2765" s="63" t="s">
        <v>14170</v>
      </c>
    </row>
    <row r="2766" spans="1:2" x14ac:dyDescent="0.25">
      <c r="A2766" s="62">
        <v>25172503</v>
      </c>
      <c r="B2766" s="63" t="s">
        <v>6014</v>
      </c>
    </row>
    <row r="2767" spans="1:2" x14ac:dyDescent="0.25">
      <c r="A2767" s="62">
        <v>25172504</v>
      </c>
      <c r="B2767" s="63" t="s">
        <v>16137</v>
      </c>
    </row>
    <row r="2768" spans="1:2" x14ac:dyDescent="0.25">
      <c r="A2768" s="62">
        <v>25172505</v>
      </c>
      <c r="B2768" s="63" t="s">
        <v>18000</v>
      </c>
    </row>
    <row r="2769" spans="1:2" x14ac:dyDescent="0.25">
      <c r="A2769" s="62">
        <v>25172506</v>
      </c>
      <c r="B2769" s="63" t="s">
        <v>6194</v>
      </c>
    </row>
    <row r="2770" spans="1:2" x14ac:dyDescent="0.25">
      <c r="A2770" s="62">
        <v>25172507</v>
      </c>
      <c r="B2770" s="63" t="s">
        <v>11524</v>
      </c>
    </row>
    <row r="2771" spans="1:2" x14ac:dyDescent="0.25">
      <c r="A2771" s="62">
        <v>25172508</v>
      </c>
      <c r="B2771" s="63" t="s">
        <v>18397</v>
      </c>
    </row>
    <row r="2772" spans="1:2" x14ac:dyDescent="0.25">
      <c r="A2772" s="62">
        <v>25172601</v>
      </c>
      <c r="B2772" s="63" t="s">
        <v>9507</v>
      </c>
    </row>
    <row r="2773" spans="1:2" x14ac:dyDescent="0.25">
      <c r="A2773" s="62">
        <v>25172602</v>
      </c>
      <c r="B2773" s="63" t="s">
        <v>11638</v>
      </c>
    </row>
    <row r="2774" spans="1:2" x14ac:dyDescent="0.25">
      <c r="A2774" s="62">
        <v>25172603</v>
      </c>
      <c r="B2774" s="63" t="s">
        <v>6534</v>
      </c>
    </row>
    <row r="2775" spans="1:2" x14ac:dyDescent="0.25">
      <c r="A2775" s="62">
        <v>25172604</v>
      </c>
      <c r="B2775" s="63" t="s">
        <v>12727</v>
      </c>
    </row>
    <row r="2776" spans="1:2" x14ac:dyDescent="0.25">
      <c r="A2776" s="62">
        <v>25172605</v>
      </c>
      <c r="B2776" s="63" t="s">
        <v>9933</v>
      </c>
    </row>
    <row r="2777" spans="1:2" x14ac:dyDescent="0.25">
      <c r="A2777" s="62">
        <v>25172606</v>
      </c>
      <c r="B2777" s="63" t="s">
        <v>7175</v>
      </c>
    </row>
    <row r="2778" spans="1:2" x14ac:dyDescent="0.25">
      <c r="A2778" s="62">
        <v>25172607</v>
      </c>
      <c r="B2778" s="63" t="s">
        <v>16443</v>
      </c>
    </row>
    <row r="2779" spans="1:2" x14ac:dyDescent="0.25">
      <c r="A2779" s="62">
        <v>25172608</v>
      </c>
      <c r="B2779" s="63" t="s">
        <v>1872</v>
      </c>
    </row>
    <row r="2780" spans="1:2" x14ac:dyDescent="0.25">
      <c r="A2780" s="62">
        <v>25172702</v>
      </c>
      <c r="B2780" s="63" t="s">
        <v>17955</v>
      </c>
    </row>
    <row r="2781" spans="1:2" x14ac:dyDescent="0.25">
      <c r="A2781" s="62">
        <v>25172703</v>
      </c>
      <c r="B2781" s="63" t="s">
        <v>18514</v>
      </c>
    </row>
    <row r="2782" spans="1:2" x14ac:dyDescent="0.25">
      <c r="A2782" s="62">
        <v>25172704</v>
      </c>
      <c r="B2782" s="63" t="s">
        <v>16399</v>
      </c>
    </row>
    <row r="2783" spans="1:2" x14ac:dyDescent="0.25">
      <c r="A2783" s="62">
        <v>25172802</v>
      </c>
      <c r="B2783" s="63" t="s">
        <v>9658</v>
      </c>
    </row>
    <row r="2784" spans="1:2" x14ac:dyDescent="0.25">
      <c r="A2784" s="62">
        <v>25172803</v>
      </c>
      <c r="B2784" s="63" t="s">
        <v>2537</v>
      </c>
    </row>
    <row r="2785" spans="1:2" x14ac:dyDescent="0.25">
      <c r="A2785" s="62">
        <v>25172901</v>
      </c>
      <c r="B2785" s="63" t="s">
        <v>14651</v>
      </c>
    </row>
    <row r="2786" spans="1:2" x14ac:dyDescent="0.25">
      <c r="A2786" s="62">
        <v>25172903</v>
      </c>
      <c r="B2786" s="63" t="s">
        <v>18121</v>
      </c>
    </row>
    <row r="2787" spans="1:2" x14ac:dyDescent="0.25">
      <c r="A2787" s="62">
        <v>25172904</v>
      </c>
      <c r="B2787" s="63" t="s">
        <v>6297</v>
      </c>
    </row>
    <row r="2788" spans="1:2" x14ac:dyDescent="0.25">
      <c r="A2788" s="62">
        <v>25172905</v>
      </c>
      <c r="B2788" s="63" t="s">
        <v>10877</v>
      </c>
    </row>
    <row r="2789" spans="1:2" x14ac:dyDescent="0.25">
      <c r="A2789" s="62">
        <v>25172906</v>
      </c>
      <c r="B2789" s="63" t="s">
        <v>3135</v>
      </c>
    </row>
    <row r="2790" spans="1:2" x14ac:dyDescent="0.25">
      <c r="A2790" s="62">
        <v>25172907</v>
      </c>
      <c r="B2790" s="63" t="s">
        <v>14738</v>
      </c>
    </row>
    <row r="2791" spans="1:2" x14ac:dyDescent="0.25">
      <c r="A2791" s="62">
        <v>25173001</v>
      </c>
      <c r="B2791" s="63" t="s">
        <v>7641</v>
      </c>
    </row>
    <row r="2792" spans="1:2" x14ac:dyDescent="0.25">
      <c r="A2792" s="62">
        <v>25173003</v>
      </c>
      <c r="B2792" s="63" t="s">
        <v>5872</v>
      </c>
    </row>
    <row r="2793" spans="1:2" x14ac:dyDescent="0.25">
      <c r="A2793" s="62">
        <v>25173004</v>
      </c>
      <c r="B2793" s="63" t="s">
        <v>4655</v>
      </c>
    </row>
    <row r="2794" spans="1:2" x14ac:dyDescent="0.25">
      <c r="A2794" s="62">
        <v>25173005</v>
      </c>
      <c r="B2794" s="63" t="s">
        <v>8209</v>
      </c>
    </row>
    <row r="2795" spans="1:2" x14ac:dyDescent="0.25">
      <c r="A2795" s="62">
        <v>25173107</v>
      </c>
      <c r="B2795" s="63" t="s">
        <v>1848</v>
      </c>
    </row>
    <row r="2796" spans="1:2" x14ac:dyDescent="0.25">
      <c r="A2796" s="62">
        <v>25173108</v>
      </c>
      <c r="B2796" s="63" t="s">
        <v>13603</v>
      </c>
    </row>
    <row r="2797" spans="1:2" x14ac:dyDescent="0.25">
      <c r="A2797" s="62">
        <v>25173303</v>
      </c>
      <c r="B2797" s="63" t="s">
        <v>11652</v>
      </c>
    </row>
    <row r="2798" spans="1:2" x14ac:dyDescent="0.25">
      <c r="A2798" s="62">
        <v>25173304</v>
      </c>
      <c r="B2798" s="63" t="s">
        <v>1481</v>
      </c>
    </row>
    <row r="2799" spans="1:2" x14ac:dyDescent="0.25">
      <c r="A2799" s="62">
        <v>25173701</v>
      </c>
      <c r="B2799" s="63" t="s">
        <v>6143</v>
      </c>
    </row>
    <row r="2800" spans="1:2" x14ac:dyDescent="0.25">
      <c r="A2800" s="62">
        <v>25173702</v>
      </c>
      <c r="B2800" s="63" t="s">
        <v>3263</v>
      </c>
    </row>
    <row r="2801" spans="1:2" x14ac:dyDescent="0.25">
      <c r="A2801" s="62">
        <v>25173703</v>
      </c>
      <c r="B2801" s="63" t="s">
        <v>15006</v>
      </c>
    </row>
    <row r="2802" spans="1:2" x14ac:dyDescent="0.25">
      <c r="A2802" s="62">
        <v>25173704</v>
      </c>
      <c r="B2802" s="63" t="s">
        <v>14716</v>
      </c>
    </row>
    <row r="2803" spans="1:2" x14ac:dyDescent="0.25">
      <c r="A2803" s="62">
        <v>25173705</v>
      </c>
      <c r="B2803" s="63" t="s">
        <v>13152</v>
      </c>
    </row>
    <row r="2804" spans="1:2" x14ac:dyDescent="0.25">
      <c r="A2804" s="62">
        <v>25173801</v>
      </c>
      <c r="B2804" s="63" t="s">
        <v>4616</v>
      </c>
    </row>
    <row r="2805" spans="1:2" x14ac:dyDescent="0.25">
      <c r="A2805" s="62">
        <v>25173802</v>
      </c>
      <c r="B2805" s="63" t="s">
        <v>9929</v>
      </c>
    </row>
    <row r="2806" spans="1:2" x14ac:dyDescent="0.25">
      <c r="A2806" s="62">
        <v>25173803</v>
      </c>
      <c r="B2806" s="63" t="s">
        <v>17915</v>
      </c>
    </row>
    <row r="2807" spans="1:2" x14ac:dyDescent="0.25">
      <c r="A2807" s="62">
        <v>25173804</v>
      </c>
      <c r="B2807" s="63" t="s">
        <v>12407</v>
      </c>
    </row>
    <row r="2808" spans="1:2" x14ac:dyDescent="0.25">
      <c r="A2808" s="62">
        <v>25173805</v>
      </c>
      <c r="B2808" s="63" t="s">
        <v>13460</v>
      </c>
    </row>
    <row r="2809" spans="1:2" x14ac:dyDescent="0.25">
      <c r="A2809" s="62">
        <v>25173806</v>
      </c>
      <c r="B2809" s="63" t="s">
        <v>13326</v>
      </c>
    </row>
    <row r="2810" spans="1:2" x14ac:dyDescent="0.25">
      <c r="A2810" s="62">
        <v>25173807</v>
      </c>
      <c r="B2810" s="63" t="s">
        <v>8191</v>
      </c>
    </row>
    <row r="2811" spans="1:2" x14ac:dyDescent="0.25">
      <c r="A2811" s="62">
        <v>25173808</v>
      </c>
      <c r="B2811" s="63" t="s">
        <v>13067</v>
      </c>
    </row>
    <row r="2812" spans="1:2" x14ac:dyDescent="0.25">
      <c r="A2812" s="62">
        <v>25173809</v>
      </c>
      <c r="B2812" s="63" t="s">
        <v>14559</v>
      </c>
    </row>
    <row r="2813" spans="1:2" x14ac:dyDescent="0.25">
      <c r="A2813" s="62">
        <v>25173810</v>
      </c>
      <c r="B2813" s="63" t="s">
        <v>8442</v>
      </c>
    </row>
    <row r="2814" spans="1:2" x14ac:dyDescent="0.25">
      <c r="A2814" s="62">
        <v>25173811</v>
      </c>
      <c r="B2814" s="63" t="s">
        <v>8971</v>
      </c>
    </row>
    <row r="2815" spans="1:2" x14ac:dyDescent="0.25">
      <c r="A2815" s="62">
        <v>25173812</v>
      </c>
      <c r="B2815" s="63" t="s">
        <v>12087</v>
      </c>
    </row>
    <row r="2816" spans="1:2" x14ac:dyDescent="0.25">
      <c r="A2816" s="62">
        <v>25173813</v>
      </c>
      <c r="B2816" s="63" t="s">
        <v>8472</v>
      </c>
    </row>
    <row r="2817" spans="1:2" x14ac:dyDescent="0.25">
      <c r="A2817" s="62">
        <v>25173815</v>
      </c>
      <c r="B2817" s="63" t="s">
        <v>9842</v>
      </c>
    </row>
    <row r="2818" spans="1:2" x14ac:dyDescent="0.25">
      <c r="A2818" s="62">
        <v>25173816</v>
      </c>
      <c r="B2818" s="63" t="s">
        <v>7050</v>
      </c>
    </row>
    <row r="2819" spans="1:2" x14ac:dyDescent="0.25">
      <c r="A2819" s="62">
        <v>25173817</v>
      </c>
      <c r="B2819" s="63" t="s">
        <v>11646</v>
      </c>
    </row>
    <row r="2820" spans="1:2" x14ac:dyDescent="0.25">
      <c r="A2820" s="62">
        <v>25173901</v>
      </c>
      <c r="B2820" s="63" t="s">
        <v>18071</v>
      </c>
    </row>
    <row r="2821" spans="1:2" x14ac:dyDescent="0.25">
      <c r="A2821" s="62">
        <v>25174001</v>
      </c>
      <c r="B2821" s="63" t="s">
        <v>18656</v>
      </c>
    </row>
    <row r="2822" spans="1:2" x14ac:dyDescent="0.25">
      <c r="A2822" s="62">
        <v>25174002</v>
      </c>
      <c r="B2822" s="63" t="s">
        <v>1440</v>
      </c>
    </row>
    <row r="2823" spans="1:2" x14ac:dyDescent="0.25">
      <c r="A2823" s="62">
        <v>25174003</v>
      </c>
      <c r="B2823" s="63" t="s">
        <v>2398</v>
      </c>
    </row>
    <row r="2824" spans="1:2" x14ac:dyDescent="0.25">
      <c r="A2824" s="62">
        <v>25174004</v>
      </c>
      <c r="B2824" s="63" t="s">
        <v>7556</v>
      </c>
    </row>
    <row r="2825" spans="1:2" x14ac:dyDescent="0.25">
      <c r="A2825" s="62">
        <v>25174101</v>
      </c>
      <c r="B2825" s="63" t="s">
        <v>15559</v>
      </c>
    </row>
    <row r="2826" spans="1:2" x14ac:dyDescent="0.25">
      <c r="A2826" s="62">
        <v>25174102</v>
      </c>
      <c r="B2826" s="63" t="s">
        <v>16611</v>
      </c>
    </row>
    <row r="2827" spans="1:2" x14ac:dyDescent="0.25">
      <c r="A2827" s="62">
        <v>25174103</v>
      </c>
      <c r="B2827" s="63" t="s">
        <v>17944</v>
      </c>
    </row>
    <row r="2828" spans="1:2" x14ac:dyDescent="0.25">
      <c r="A2828" s="62">
        <v>25174104</v>
      </c>
      <c r="B2828" s="63" t="s">
        <v>4552</v>
      </c>
    </row>
    <row r="2829" spans="1:2" x14ac:dyDescent="0.25">
      <c r="A2829" s="62">
        <v>25174105</v>
      </c>
      <c r="B2829" s="63" t="s">
        <v>5463</v>
      </c>
    </row>
    <row r="2830" spans="1:2" x14ac:dyDescent="0.25">
      <c r="A2830" s="62">
        <v>25174106</v>
      </c>
      <c r="B2830" s="63" t="s">
        <v>12335</v>
      </c>
    </row>
    <row r="2831" spans="1:2" x14ac:dyDescent="0.25">
      <c r="A2831" s="62">
        <v>25174107</v>
      </c>
      <c r="B2831" s="63" t="s">
        <v>163</v>
      </c>
    </row>
    <row r="2832" spans="1:2" x14ac:dyDescent="0.25">
      <c r="A2832" s="62">
        <v>25174201</v>
      </c>
      <c r="B2832" s="63" t="s">
        <v>9027</v>
      </c>
    </row>
    <row r="2833" spans="1:2" x14ac:dyDescent="0.25">
      <c r="A2833" s="62">
        <v>25174202</v>
      </c>
      <c r="B2833" s="63" t="s">
        <v>13413</v>
      </c>
    </row>
    <row r="2834" spans="1:2" x14ac:dyDescent="0.25">
      <c r="A2834" s="62">
        <v>25174203</v>
      </c>
      <c r="B2834" s="63" t="s">
        <v>10541</v>
      </c>
    </row>
    <row r="2835" spans="1:2" x14ac:dyDescent="0.25">
      <c r="A2835" s="62">
        <v>25174204</v>
      </c>
      <c r="B2835" s="63" t="s">
        <v>4323</v>
      </c>
    </row>
    <row r="2836" spans="1:2" x14ac:dyDescent="0.25">
      <c r="A2836" s="62">
        <v>25174205</v>
      </c>
      <c r="B2836" s="63" t="s">
        <v>6378</v>
      </c>
    </row>
    <row r="2837" spans="1:2" x14ac:dyDescent="0.25">
      <c r="A2837" s="62">
        <v>25174206</v>
      </c>
      <c r="B2837" s="63" t="s">
        <v>943</v>
      </c>
    </row>
    <row r="2838" spans="1:2" x14ac:dyDescent="0.25">
      <c r="A2838" s="62">
        <v>25174207</v>
      </c>
      <c r="B2838" s="63" t="s">
        <v>17504</v>
      </c>
    </row>
    <row r="2839" spans="1:2" x14ac:dyDescent="0.25">
      <c r="A2839" s="62">
        <v>25174208</v>
      </c>
      <c r="B2839" s="63" t="s">
        <v>6357</v>
      </c>
    </row>
    <row r="2840" spans="1:2" x14ac:dyDescent="0.25">
      <c r="A2840" s="62">
        <v>25174209</v>
      </c>
      <c r="B2840" s="63" t="s">
        <v>4704</v>
      </c>
    </row>
    <row r="2841" spans="1:2" x14ac:dyDescent="0.25">
      <c r="A2841" s="62">
        <v>25174210</v>
      </c>
      <c r="B2841" s="63" t="s">
        <v>6713</v>
      </c>
    </row>
    <row r="2842" spans="1:2" x14ac:dyDescent="0.25">
      <c r="A2842" s="62">
        <v>25174211</v>
      </c>
      <c r="B2842" s="63" t="s">
        <v>17601</v>
      </c>
    </row>
    <row r="2843" spans="1:2" x14ac:dyDescent="0.25">
      <c r="A2843" s="62">
        <v>25174212</v>
      </c>
      <c r="B2843" s="63" t="s">
        <v>18806</v>
      </c>
    </row>
    <row r="2844" spans="1:2" x14ac:dyDescent="0.25">
      <c r="A2844" s="62">
        <v>25174213</v>
      </c>
      <c r="B2844" s="63" t="s">
        <v>64</v>
      </c>
    </row>
    <row r="2845" spans="1:2" x14ac:dyDescent="0.25">
      <c r="A2845" s="62">
        <v>25174401</v>
      </c>
      <c r="B2845" s="63" t="s">
        <v>8787</v>
      </c>
    </row>
    <row r="2846" spans="1:2" x14ac:dyDescent="0.25">
      <c r="A2846" s="62">
        <v>25174402</v>
      </c>
      <c r="B2846" s="63" t="s">
        <v>14861</v>
      </c>
    </row>
    <row r="2847" spans="1:2" x14ac:dyDescent="0.25">
      <c r="A2847" s="62">
        <v>25174403</v>
      </c>
      <c r="B2847" s="63" t="s">
        <v>8576</v>
      </c>
    </row>
    <row r="2848" spans="1:2" x14ac:dyDescent="0.25">
      <c r="A2848" s="62">
        <v>25174404</v>
      </c>
      <c r="B2848" s="63" t="s">
        <v>6496</v>
      </c>
    </row>
    <row r="2849" spans="1:2" x14ac:dyDescent="0.25">
      <c r="A2849" s="62">
        <v>25174405</v>
      </c>
      <c r="B2849" s="63" t="s">
        <v>439</v>
      </c>
    </row>
    <row r="2850" spans="1:2" x14ac:dyDescent="0.25">
      <c r="A2850" s="62">
        <v>25174406</v>
      </c>
      <c r="B2850" s="63" t="s">
        <v>8802</v>
      </c>
    </row>
    <row r="2851" spans="1:2" x14ac:dyDescent="0.25">
      <c r="A2851" s="62">
        <v>25174407</v>
      </c>
      <c r="B2851" s="63" t="s">
        <v>4758</v>
      </c>
    </row>
    <row r="2852" spans="1:2" x14ac:dyDescent="0.25">
      <c r="A2852" s="62">
        <v>25174408</v>
      </c>
      <c r="B2852" s="63" t="s">
        <v>9304</v>
      </c>
    </row>
    <row r="2853" spans="1:2" x14ac:dyDescent="0.25">
      <c r="A2853" s="62">
        <v>25174409</v>
      </c>
      <c r="B2853" s="63" t="s">
        <v>3269</v>
      </c>
    </row>
    <row r="2854" spans="1:2" x14ac:dyDescent="0.25">
      <c r="A2854" s="62">
        <v>25174410</v>
      </c>
      <c r="B2854" s="63" t="s">
        <v>15744</v>
      </c>
    </row>
    <row r="2855" spans="1:2" x14ac:dyDescent="0.25">
      <c r="A2855" s="62">
        <v>25174601</v>
      </c>
      <c r="B2855" s="63" t="s">
        <v>9257</v>
      </c>
    </row>
    <row r="2856" spans="1:2" x14ac:dyDescent="0.25">
      <c r="A2856" s="62">
        <v>25174602</v>
      </c>
      <c r="B2856" s="63" t="s">
        <v>16499</v>
      </c>
    </row>
    <row r="2857" spans="1:2" x14ac:dyDescent="0.25">
      <c r="A2857" s="62">
        <v>25174603</v>
      </c>
      <c r="B2857" s="63" t="s">
        <v>9672</v>
      </c>
    </row>
    <row r="2858" spans="1:2" x14ac:dyDescent="0.25">
      <c r="A2858" s="62">
        <v>25174701</v>
      </c>
      <c r="B2858" s="63" t="s">
        <v>4609</v>
      </c>
    </row>
    <row r="2859" spans="1:2" x14ac:dyDescent="0.25">
      <c r="A2859" s="62">
        <v>25181601</v>
      </c>
      <c r="B2859" s="63" t="s">
        <v>4125</v>
      </c>
    </row>
    <row r="2860" spans="1:2" x14ac:dyDescent="0.25">
      <c r="A2860" s="62">
        <v>25181602</v>
      </c>
      <c r="B2860" s="63" t="s">
        <v>12114</v>
      </c>
    </row>
    <row r="2861" spans="1:2" x14ac:dyDescent="0.25">
      <c r="A2861" s="62">
        <v>25181603</v>
      </c>
      <c r="B2861" s="63" t="s">
        <v>2042</v>
      </c>
    </row>
    <row r="2862" spans="1:2" x14ac:dyDescent="0.25">
      <c r="A2862" s="62">
        <v>25181701</v>
      </c>
      <c r="B2862" s="63" t="s">
        <v>2832</v>
      </c>
    </row>
    <row r="2863" spans="1:2" x14ac:dyDescent="0.25">
      <c r="A2863" s="62">
        <v>25181702</v>
      </c>
      <c r="B2863" s="63" t="s">
        <v>2363</v>
      </c>
    </row>
    <row r="2864" spans="1:2" x14ac:dyDescent="0.25">
      <c r="A2864" s="62">
        <v>25181703</v>
      </c>
      <c r="B2864" s="63" t="s">
        <v>13424</v>
      </c>
    </row>
    <row r="2865" spans="1:2" x14ac:dyDescent="0.25">
      <c r="A2865" s="62">
        <v>25181704</v>
      </c>
      <c r="B2865" s="63" t="s">
        <v>2337</v>
      </c>
    </row>
    <row r="2866" spans="1:2" x14ac:dyDescent="0.25">
      <c r="A2866" s="62">
        <v>25181705</v>
      </c>
      <c r="B2866" s="63" t="s">
        <v>10494</v>
      </c>
    </row>
    <row r="2867" spans="1:2" x14ac:dyDescent="0.25">
      <c r="A2867" s="62">
        <v>25181706</v>
      </c>
      <c r="B2867" s="63" t="s">
        <v>12463</v>
      </c>
    </row>
    <row r="2868" spans="1:2" x14ac:dyDescent="0.25">
      <c r="A2868" s="62">
        <v>25181707</v>
      </c>
      <c r="B2868" s="63" t="s">
        <v>15279</v>
      </c>
    </row>
    <row r="2869" spans="1:2" x14ac:dyDescent="0.25">
      <c r="A2869" s="62">
        <v>25181708</v>
      </c>
      <c r="B2869" s="63" t="s">
        <v>13661</v>
      </c>
    </row>
    <row r="2870" spans="1:2" x14ac:dyDescent="0.25">
      <c r="A2870" s="62">
        <v>25181709</v>
      </c>
      <c r="B2870" s="63" t="s">
        <v>12153</v>
      </c>
    </row>
    <row r="2871" spans="1:2" x14ac:dyDescent="0.25">
      <c r="A2871" s="62">
        <v>25181710</v>
      </c>
      <c r="B2871" s="63" t="s">
        <v>4097</v>
      </c>
    </row>
    <row r="2872" spans="1:2" x14ac:dyDescent="0.25">
      <c r="A2872" s="62">
        <v>25181711</v>
      </c>
      <c r="B2872" s="63" t="s">
        <v>4237</v>
      </c>
    </row>
    <row r="2873" spans="1:2" x14ac:dyDescent="0.25">
      <c r="A2873" s="62">
        <v>25181712</v>
      </c>
      <c r="B2873" s="63" t="s">
        <v>14956</v>
      </c>
    </row>
    <row r="2874" spans="1:2" x14ac:dyDescent="0.25">
      <c r="A2874" s="62">
        <v>25181713</v>
      </c>
      <c r="B2874" s="63" t="s">
        <v>12145</v>
      </c>
    </row>
    <row r="2875" spans="1:2" x14ac:dyDescent="0.25">
      <c r="A2875" s="62">
        <v>25191501</v>
      </c>
      <c r="B2875" s="63" t="s">
        <v>10991</v>
      </c>
    </row>
    <row r="2876" spans="1:2" x14ac:dyDescent="0.25">
      <c r="A2876" s="62">
        <v>25191502</v>
      </c>
      <c r="B2876" s="63" t="s">
        <v>6984</v>
      </c>
    </row>
    <row r="2877" spans="1:2" x14ac:dyDescent="0.25">
      <c r="A2877" s="62">
        <v>25191503</v>
      </c>
      <c r="B2877" s="63" t="s">
        <v>7717</v>
      </c>
    </row>
    <row r="2878" spans="1:2" x14ac:dyDescent="0.25">
      <c r="A2878" s="62">
        <v>25191504</v>
      </c>
      <c r="B2878" s="63" t="s">
        <v>16790</v>
      </c>
    </row>
    <row r="2879" spans="1:2" x14ac:dyDescent="0.25">
      <c r="A2879" s="62">
        <v>25191505</v>
      </c>
      <c r="B2879" s="63" t="s">
        <v>10913</v>
      </c>
    </row>
    <row r="2880" spans="1:2" x14ac:dyDescent="0.25">
      <c r="A2880" s="62">
        <v>25191506</v>
      </c>
      <c r="B2880" s="63" t="s">
        <v>12394</v>
      </c>
    </row>
    <row r="2881" spans="1:2" x14ac:dyDescent="0.25">
      <c r="A2881" s="62">
        <v>25191507</v>
      </c>
      <c r="B2881" s="63" t="s">
        <v>17020</v>
      </c>
    </row>
    <row r="2882" spans="1:2" x14ac:dyDescent="0.25">
      <c r="A2882" s="62">
        <v>25191508</v>
      </c>
      <c r="B2882" s="63" t="s">
        <v>15231</v>
      </c>
    </row>
    <row r="2883" spans="1:2" x14ac:dyDescent="0.25">
      <c r="A2883" s="62">
        <v>25191509</v>
      </c>
      <c r="B2883" s="63" t="s">
        <v>428</v>
      </c>
    </row>
    <row r="2884" spans="1:2" x14ac:dyDescent="0.25">
      <c r="A2884" s="62">
        <v>25191510</v>
      </c>
      <c r="B2884" s="63" t="s">
        <v>14051</v>
      </c>
    </row>
    <row r="2885" spans="1:2" x14ac:dyDescent="0.25">
      <c r="A2885" s="62">
        <v>25191511</v>
      </c>
      <c r="B2885" s="63" t="s">
        <v>15306</v>
      </c>
    </row>
    <row r="2886" spans="1:2" x14ac:dyDescent="0.25">
      <c r="A2886" s="62">
        <v>25191512</v>
      </c>
      <c r="B2886" s="63" t="s">
        <v>16173</v>
      </c>
    </row>
    <row r="2887" spans="1:2" x14ac:dyDescent="0.25">
      <c r="A2887" s="62">
        <v>25191513</v>
      </c>
      <c r="B2887" s="63" t="s">
        <v>8582</v>
      </c>
    </row>
    <row r="2888" spans="1:2" x14ac:dyDescent="0.25">
      <c r="A2888" s="62">
        <v>25191514</v>
      </c>
      <c r="B2888" s="63" t="s">
        <v>16402</v>
      </c>
    </row>
    <row r="2889" spans="1:2" x14ac:dyDescent="0.25">
      <c r="A2889" s="62">
        <v>25191601</v>
      </c>
      <c r="B2889" s="63" t="s">
        <v>6659</v>
      </c>
    </row>
    <row r="2890" spans="1:2" x14ac:dyDescent="0.25">
      <c r="A2890" s="62">
        <v>25191602</v>
      </c>
      <c r="B2890" s="63" t="s">
        <v>17307</v>
      </c>
    </row>
    <row r="2891" spans="1:2" x14ac:dyDescent="0.25">
      <c r="A2891" s="62">
        <v>25191603</v>
      </c>
      <c r="B2891" s="63" t="s">
        <v>3967</v>
      </c>
    </row>
    <row r="2892" spans="1:2" x14ac:dyDescent="0.25">
      <c r="A2892" s="62">
        <v>25191604</v>
      </c>
      <c r="B2892" s="63" t="s">
        <v>11135</v>
      </c>
    </row>
    <row r="2893" spans="1:2" x14ac:dyDescent="0.25">
      <c r="A2893" s="62">
        <v>25191605</v>
      </c>
      <c r="B2893" s="63" t="s">
        <v>15495</v>
      </c>
    </row>
    <row r="2894" spans="1:2" x14ac:dyDescent="0.25">
      <c r="A2894" s="62">
        <v>25191701</v>
      </c>
      <c r="B2894" s="63" t="s">
        <v>16488</v>
      </c>
    </row>
    <row r="2895" spans="1:2" x14ac:dyDescent="0.25">
      <c r="A2895" s="62">
        <v>25191702</v>
      </c>
      <c r="B2895" s="63" t="s">
        <v>5901</v>
      </c>
    </row>
    <row r="2896" spans="1:2" x14ac:dyDescent="0.25">
      <c r="A2896" s="62">
        <v>25191703</v>
      </c>
      <c r="B2896" s="63" t="s">
        <v>12231</v>
      </c>
    </row>
    <row r="2897" spans="1:2" x14ac:dyDescent="0.25">
      <c r="A2897" s="62">
        <v>25191704</v>
      </c>
      <c r="B2897" s="63" t="s">
        <v>17326</v>
      </c>
    </row>
    <row r="2898" spans="1:2" x14ac:dyDescent="0.25">
      <c r="A2898" s="62">
        <v>25201501</v>
      </c>
      <c r="B2898" s="63" t="s">
        <v>15767</v>
      </c>
    </row>
    <row r="2899" spans="1:2" x14ac:dyDescent="0.25">
      <c r="A2899" s="62">
        <v>25201502</v>
      </c>
      <c r="B2899" s="63" t="s">
        <v>177</v>
      </c>
    </row>
    <row r="2900" spans="1:2" x14ac:dyDescent="0.25">
      <c r="A2900" s="62">
        <v>25201503</v>
      </c>
      <c r="B2900" s="63" t="s">
        <v>1274</v>
      </c>
    </row>
    <row r="2901" spans="1:2" x14ac:dyDescent="0.25">
      <c r="A2901" s="62">
        <v>25201504</v>
      </c>
      <c r="B2901" s="63" t="s">
        <v>3761</v>
      </c>
    </row>
    <row r="2902" spans="1:2" x14ac:dyDescent="0.25">
      <c r="A2902" s="62">
        <v>25201505</v>
      </c>
      <c r="B2902" s="63" t="s">
        <v>2770</v>
      </c>
    </row>
    <row r="2903" spans="1:2" x14ac:dyDescent="0.25">
      <c r="A2903" s="62">
        <v>25201506</v>
      </c>
      <c r="B2903" s="63" t="s">
        <v>8389</v>
      </c>
    </row>
    <row r="2904" spans="1:2" x14ac:dyDescent="0.25">
      <c r="A2904" s="62">
        <v>25201507</v>
      </c>
      <c r="B2904" s="63" t="s">
        <v>3692</v>
      </c>
    </row>
    <row r="2905" spans="1:2" x14ac:dyDescent="0.25">
      <c r="A2905" s="62">
        <v>25201508</v>
      </c>
      <c r="B2905" s="63" t="s">
        <v>14109</v>
      </c>
    </row>
    <row r="2906" spans="1:2" x14ac:dyDescent="0.25">
      <c r="A2906" s="62">
        <v>25201509</v>
      </c>
      <c r="B2906" s="63" t="s">
        <v>10220</v>
      </c>
    </row>
    <row r="2907" spans="1:2" x14ac:dyDescent="0.25">
      <c r="A2907" s="62">
        <v>25201510</v>
      </c>
      <c r="B2907" s="63" t="s">
        <v>5534</v>
      </c>
    </row>
    <row r="2908" spans="1:2" x14ac:dyDescent="0.25">
      <c r="A2908" s="62">
        <v>25201511</v>
      </c>
      <c r="B2908" s="63" t="s">
        <v>16892</v>
      </c>
    </row>
    <row r="2909" spans="1:2" x14ac:dyDescent="0.25">
      <c r="A2909" s="62">
        <v>25201512</v>
      </c>
      <c r="B2909" s="63" t="s">
        <v>8894</v>
      </c>
    </row>
    <row r="2910" spans="1:2" x14ac:dyDescent="0.25">
      <c r="A2910" s="62">
        <v>25201513</v>
      </c>
      <c r="B2910" s="63" t="s">
        <v>10265</v>
      </c>
    </row>
    <row r="2911" spans="1:2" x14ac:dyDescent="0.25">
      <c r="A2911" s="62">
        <v>25201514</v>
      </c>
      <c r="B2911" s="63" t="s">
        <v>11983</v>
      </c>
    </row>
    <row r="2912" spans="1:2" x14ac:dyDescent="0.25">
      <c r="A2912" s="62">
        <v>25201515</v>
      </c>
      <c r="B2912" s="63" t="s">
        <v>14985</v>
      </c>
    </row>
    <row r="2913" spans="1:2" x14ac:dyDescent="0.25">
      <c r="A2913" s="62">
        <v>25201516</v>
      </c>
      <c r="B2913" s="63" t="s">
        <v>8112</v>
      </c>
    </row>
    <row r="2914" spans="1:2" x14ac:dyDescent="0.25">
      <c r="A2914" s="62">
        <v>25201517</v>
      </c>
      <c r="B2914" s="63" t="s">
        <v>9875</v>
      </c>
    </row>
    <row r="2915" spans="1:2" x14ac:dyDescent="0.25">
      <c r="A2915" s="62">
        <v>25201518</v>
      </c>
      <c r="B2915" s="63" t="s">
        <v>1157</v>
      </c>
    </row>
    <row r="2916" spans="1:2" x14ac:dyDescent="0.25">
      <c r="A2916" s="62">
        <v>25201519</v>
      </c>
      <c r="B2916" s="63" t="s">
        <v>9676</v>
      </c>
    </row>
    <row r="2917" spans="1:2" x14ac:dyDescent="0.25">
      <c r="A2917" s="62">
        <v>25201520</v>
      </c>
      <c r="B2917" s="63" t="s">
        <v>17058</v>
      </c>
    </row>
    <row r="2918" spans="1:2" x14ac:dyDescent="0.25">
      <c r="A2918" s="62">
        <v>25201601</v>
      </c>
      <c r="B2918" s="63" t="s">
        <v>8473</v>
      </c>
    </row>
    <row r="2919" spans="1:2" x14ac:dyDescent="0.25">
      <c r="A2919" s="62">
        <v>25201602</v>
      </c>
      <c r="B2919" s="63" t="s">
        <v>5930</v>
      </c>
    </row>
    <row r="2920" spans="1:2" x14ac:dyDescent="0.25">
      <c r="A2920" s="62">
        <v>25201603</v>
      </c>
      <c r="B2920" s="63" t="s">
        <v>3022</v>
      </c>
    </row>
    <row r="2921" spans="1:2" x14ac:dyDescent="0.25">
      <c r="A2921" s="62">
        <v>25201604</v>
      </c>
      <c r="B2921" s="63" t="s">
        <v>1574</v>
      </c>
    </row>
    <row r="2922" spans="1:2" x14ac:dyDescent="0.25">
      <c r="A2922" s="62">
        <v>25201605</v>
      </c>
      <c r="B2922" s="63" t="s">
        <v>11877</v>
      </c>
    </row>
    <row r="2923" spans="1:2" x14ac:dyDescent="0.25">
      <c r="A2923" s="62">
        <v>25201606</v>
      </c>
      <c r="B2923" s="63" t="s">
        <v>15424</v>
      </c>
    </row>
    <row r="2924" spans="1:2" x14ac:dyDescent="0.25">
      <c r="A2924" s="62">
        <v>25201701</v>
      </c>
      <c r="B2924" s="63" t="s">
        <v>18137</v>
      </c>
    </row>
    <row r="2925" spans="1:2" x14ac:dyDescent="0.25">
      <c r="A2925" s="62">
        <v>25201702</v>
      </c>
      <c r="B2925" s="63" t="s">
        <v>1093</v>
      </c>
    </row>
    <row r="2926" spans="1:2" x14ac:dyDescent="0.25">
      <c r="A2926" s="62">
        <v>25201703</v>
      </c>
      <c r="B2926" s="63" t="s">
        <v>6982</v>
      </c>
    </row>
    <row r="2927" spans="1:2" x14ac:dyDescent="0.25">
      <c r="A2927" s="62">
        <v>25201704</v>
      </c>
      <c r="B2927" s="63" t="s">
        <v>3445</v>
      </c>
    </row>
    <row r="2928" spans="1:2" x14ac:dyDescent="0.25">
      <c r="A2928" s="62">
        <v>25201705</v>
      </c>
      <c r="B2928" s="63" t="s">
        <v>10700</v>
      </c>
    </row>
    <row r="2929" spans="1:2" x14ac:dyDescent="0.25">
      <c r="A2929" s="62">
        <v>25201706</v>
      </c>
      <c r="B2929" s="63" t="s">
        <v>5707</v>
      </c>
    </row>
    <row r="2930" spans="1:2" x14ac:dyDescent="0.25">
      <c r="A2930" s="62">
        <v>25201707</v>
      </c>
      <c r="B2930" s="63" t="s">
        <v>4853</v>
      </c>
    </row>
    <row r="2931" spans="1:2" x14ac:dyDescent="0.25">
      <c r="A2931" s="62">
        <v>25201708</v>
      </c>
      <c r="B2931" s="63" t="s">
        <v>16472</v>
      </c>
    </row>
    <row r="2932" spans="1:2" x14ac:dyDescent="0.25">
      <c r="A2932" s="62">
        <v>25201709</v>
      </c>
      <c r="B2932" s="63" t="s">
        <v>17902</v>
      </c>
    </row>
    <row r="2933" spans="1:2" x14ac:dyDescent="0.25">
      <c r="A2933" s="62">
        <v>25201710</v>
      </c>
      <c r="B2933" s="63" t="s">
        <v>14062</v>
      </c>
    </row>
    <row r="2934" spans="1:2" x14ac:dyDescent="0.25">
      <c r="A2934" s="62">
        <v>25201801</v>
      </c>
      <c r="B2934" s="63" t="s">
        <v>7821</v>
      </c>
    </row>
    <row r="2935" spans="1:2" x14ac:dyDescent="0.25">
      <c r="A2935" s="62">
        <v>25201802</v>
      </c>
      <c r="B2935" s="63" t="s">
        <v>8519</v>
      </c>
    </row>
    <row r="2936" spans="1:2" x14ac:dyDescent="0.25">
      <c r="A2936" s="62">
        <v>25201901</v>
      </c>
      <c r="B2936" s="63" t="s">
        <v>17806</v>
      </c>
    </row>
    <row r="2937" spans="1:2" x14ac:dyDescent="0.25">
      <c r="A2937" s="62">
        <v>25201902</v>
      </c>
      <c r="B2937" s="63" t="s">
        <v>4229</v>
      </c>
    </row>
    <row r="2938" spans="1:2" x14ac:dyDescent="0.25">
      <c r="A2938" s="62">
        <v>25201903</v>
      </c>
      <c r="B2938" s="63" t="s">
        <v>15130</v>
      </c>
    </row>
    <row r="2939" spans="1:2" x14ac:dyDescent="0.25">
      <c r="A2939" s="62">
        <v>25201904</v>
      </c>
      <c r="B2939" s="63" t="s">
        <v>6623</v>
      </c>
    </row>
    <row r="2940" spans="1:2" x14ac:dyDescent="0.25">
      <c r="A2940" s="62">
        <v>25202001</v>
      </c>
      <c r="B2940" s="63" t="s">
        <v>8594</v>
      </c>
    </row>
    <row r="2941" spans="1:2" x14ac:dyDescent="0.25">
      <c r="A2941" s="62">
        <v>25202002</v>
      </c>
      <c r="B2941" s="63" t="s">
        <v>18351</v>
      </c>
    </row>
    <row r="2942" spans="1:2" x14ac:dyDescent="0.25">
      <c r="A2942" s="62">
        <v>25202003</v>
      </c>
      <c r="B2942" s="63" t="s">
        <v>12208</v>
      </c>
    </row>
    <row r="2943" spans="1:2" x14ac:dyDescent="0.25">
      <c r="A2943" s="62">
        <v>25202004</v>
      </c>
      <c r="B2943" s="63" t="s">
        <v>14988</v>
      </c>
    </row>
    <row r="2944" spans="1:2" x14ac:dyDescent="0.25">
      <c r="A2944" s="62">
        <v>25202101</v>
      </c>
      <c r="B2944" s="63" t="s">
        <v>13571</v>
      </c>
    </row>
    <row r="2945" spans="1:2" x14ac:dyDescent="0.25">
      <c r="A2945" s="62">
        <v>25202102</v>
      </c>
      <c r="B2945" s="63" t="s">
        <v>7596</v>
      </c>
    </row>
    <row r="2946" spans="1:2" x14ac:dyDescent="0.25">
      <c r="A2946" s="62">
        <v>25202103</v>
      </c>
      <c r="B2946" s="63" t="s">
        <v>11003</v>
      </c>
    </row>
    <row r="2947" spans="1:2" x14ac:dyDescent="0.25">
      <c r="A2947" s="62">
        <v>25202104</v>
      </c>
      <c r="B2947" s="63" t="s">
        <v>3341</v>
      </c>
    </row>
    <row r="2948" spans="1:2" x14ac:dyDescent="0.25">
      <c r="A2948" s="62">
        <v>25202105</v>
      </c>
      <c r="B2948" s="63" t="s">
        <v>10907</v>
      </c>
    </row>
    <row r="2949" spans="1:2" x14ac:dyDescent="0.25">
      <c r="A2949" s="62">
        <v>25202201</v>
      </c>
      <c r="B2949" s="63" t="s">
        <v>3953</v>
      </c>
    </row>
    <row r="2950" spans="1:2" x14ac:dyDescent="0.25">
      <c r="A2950" s="62">
        <v>25202202</v>
      </c>
      <c r="B2950" s="63" t="s">
        <v>4421</v>
      </c>
    </row>
    <row r="2951" spans="1:2" x14ac:dyDescent="0.25">
      <c r="A2951" s="62">
        <v>25202203</v>
      </c>
      <c r="B2951" s="63" t="s">
        <v>12446</v>
      </c>
    </row>
    <row r="2952" spans="1:2" x14ac:dyDescent="0.25">
      <c r="A2952" s="62">
        <v>25202204</v>
      </c>
      <c r="B2952" s="63" t="s">
        <v>13628</v>
      </c>
    </row>
    <row r="2953" spans="1:2" x14ac:dyDescent="0.25">
      <c r="A2953" s="62">
        <v>25202205</v>
      </c>
      <c r="B2953" s="63" t="s">
        <v>16242</v>
      </c>
    </row>
    <row r="2954" spans="1:2" x14ac:dyDescent="0.25">
      <c r="A2954" s="62">
        <v>25202206</v>
      </c>
      <c r="B2954" s="63" t="s">
        <v>3973</v>
      </c>
    </row>
    <row r="2955" spans="1:2" x14ac:dyDescent="0.25">
      <c r="A2955" s="62">
        <v>25202301</v>
      </c>
      <c r="B2955" s="63" t="s">
        <v>11975</v>
      </c>
    </row>
    <row r="2956" spans="1:2" x14ac:dyDescent="0.25">
      <c r="A2956" s="62">
        <v>25202302</v>
      </c>
      <c r="B2956" s="63" t="s">
        <v>18029</v>
      </c>
    </row>
    <row r="2957" spans="1:2" x14ac:dyDescent="0.25">
      <c r="A2957" s="62">
        <v>25202401</v>
      </c>
      <c r="B2957" s="63" t="s">
        <v>8876</v>
      </c>
    </row>
    <row r="2958" spans="1:2" x14ac:dyDescent="0.25">
      <c r="A2958" s="62">
        <v>25202402</v>
      </c>
      <c r="B2958" s="63" t="s">
        <v>2422</v>
      </c>
    </row>
    <row r="2959" spans="1:2" x14ac:dyDescent="0.25">
      <c r="A2959" s="62">
        <v>25202403</v>
      </c>
      <c r="B2959" s="63" t="s">
        <v>8633</v>
      </c>
    </row>
    <row r="2960" spans="1:2" x14ac:dyDescent="0.25">
      <c r="A2960" s="62">
        <v>25202404</v>
      </c>
      <c r="B2960" s="63" t="s">
        <v>18637</v>
      </c>
    </row>
    <row r="2961" spans="1:2" x14ac:dyDescent="0.25">
      <c r="A2961" s="62">
        <v>25202405</v>
      </c>
      <c r="B2961" s="63" t="s">
        <v>18389</v>
      </c>
    </row>
    <row r="2962" spans="1:2" x14ac:dyDescent="0.25">
      <c r="A2962" s="62">
        <v>25202406</v>
      </c>
      <c r="B2962" s="63" t="s">
        <v>47</v>
      </c>
    </row>
    <row r="2963" spans="1:2" x14ac:dyDescent="0.25">
      <c r="A2963" s="62">
        <v>25202501</v>
      </c>
      <c r="B2963" s="63" t="s">
        <v>1194</v>
      </c>
    </row>
    <row r="2964" spans="1:2" x14ac:dyDescent="0.25">
      <c r="A2964" s="62">
        <v>25202502</v>
      </c>
      <c r="B2964" s="63" t="s">
        <v>17209</v>
      </c>
    </row>
    <row r="2965" spans="1:2" x14ac:dyDescent="0.25">
      <c r="A2965" s="62">
        <v>25202503</v>
      </c>
      <c r="B2965" s="63" t="s">
        <v>15324</v>
      </c>
    </row>
    <row r="2966" spans="1:2" x14ac:dyDescent="0.25">
      <c r="A2966" s="62">
        <v>25202504</v>
      </c>
      <c r="B2966" s="63" t="s">
        <v>13122</v>
      </c>
    </row>
    <row r="2967" spans="1:2" x14ac:dyDescent="0.25">
      <c r="A2967" s="62">
        <v>25202505</v>
      </c>
      <c r="B2967" s="63" t="s">
        <v>18206</v>
      </c>
    </row>
    <row r="2968" spans="1:2" x14ac:dyDescent="0.25">
      <c r="A2968" s="62">
        <v>25202506</v>
      </c>
      <c r="B2968" s="63" t="s">
        <v>9083</v>
      </c>
    </row>
    <row r="2969" spans="1:2" x14ac:dyDescent="0.25">
      <c r="A2969" s="62">
        <v>25202507</v>
      </c>
      <c r="B2969" s="63" t="s">
        <v>15963</v>
      </c>
    </row>
    <row r="2970" spans="1:2" x14ac:dyDescent="0.25">
      <c r="A2970" s="62">
        <v>25202508</v>
      </c>
      <c r="B2970" s="63" t="s">
        <v>1883</v>
      </c>
    </row>
    <row r="2971" spans="1:2" x14ac:dyDescent="0.25">
      <c r="A2971" s="62">
        <v>25202509</v>
      </c>
      <c r="B2971" s="63" t="s">
        <v>5526</v>
      </c>
    </row>
    <row r="2972" spans="1:2" x14ac:dyDescent="0.25">
      <c r="A2972" s="62">
        <v>25202510</v>
      </c>
      <c r="B2972" s="63" t="s">
        <v>13318</v>
      </c>
    </row>
    <row r="2973" spans="1:2" x14ac:dyDescent="0.25">
      <c r="A2973" s="62">
        <v>25202601</v>
      </c>
      <c r="B2973" s="63" t="s">
        <v>14933</v>
      </c>
    </row>
    <row r="2974" spans="1:2" x14ac:dyDescent="0.25">
      <c r="A2974" s="62">
        <v>25202602</v>
      </c>
      <c r="B2974" s="63" t="s">
        <v>4448</v>
      </c>
    </row>
    <row r="2975" spans="1:2" x14ac:dyDescent="0.25">
      <c r="A2975" s="62">
        <v>25202603</v>
      </c>
      <c r="B2975" s="63" t="s">
        <v>9852</v>
      </c>
    </row>
    <row r="2976" spans="1:2" x14ac:dyDescent="0.25">
      <c r="A2976" s="62">
        <v>25202604</v>
      </c>
      <c r="B2976" s="63" t="s">
        <v>1860</v>
      </c>
    </row>
    <row r="2977" spans="1:2" x14ac:dyDescent="0.25">
      <c r="A2977" s="62">
        <v>25202605</v>
      </c>
      <c r="B2977" s="63" t="s">
        <v>11002</v>
      </c>
    </row>
    <row r="2978" spans="1:2" x14ac:dyDescent="0.25">
      <c r="A2978" s="62">
        <v>25202606</v>
      </c>
      <c r="B2978" s="63" t="s">
        <v>7168</v>
      </c>
    </row>
    <row r="2979" spans="1:2" x14ac:dyDescent="0.25">
      <c r="A2979" s="62">
        <v>25202607</v>
      </c>
      <c r="B2979" s="63" t="s">
        <v>7029</v>
      </c>
    </row>
    <row r="2980" spans="1:2" x14ac:dyDescent="0.25">
      <c r="A2980" s="62">
        <v>25202701</v>
      </c>
      <c r="B2980" s="63" t="s">
        <v>63</v>
      </c>
    </row>
    <row r="2981" spans="1:2" x14ac:dyDescent="0.25">
      <c r="A2981" s="62">
        <v>25202702</v>
      </c>
      <c r="B2981" s="63" t="s">
        <v>15838</v>
      </c>
    </row>
    <row r="2982" spans="1:2" x14ac:dyDescent="0.25">
      <c r="A2982" s="62">
        <v>26101501</v>
      </c>
      <c r="B2982" s="63" t="s">
        <v>202</v>
      </c>
    </row>
    <row r="2983" spans="1:2" x14ac:dyDescent="0.25">
      <c r="A2983" s="62">
        <v>26101502</v>
      </c>
      <c r="B2983" s="63" t="s">
        <v>9745</v>
      </c>
    </row>
    <row r="2984" spans="1:2" x14ac:dyDescent="0.25">
      <c r="A2984" s="62">
        <v>26101503</v>
      </c>
      <c r="B2984" s="63" t="s">
        <v>17600</v>
      </c>
    </row>
    <row r="2985" spans="1:2" x14ac:dyDescent="0.25">
      <c r="A2985" s="62">
        <v>26101504</v>
      </c>
      <c r="B2985" s="63" t="s">
        <v>15878</v>
      </c>
    </row>
    <row r="2986" spans="1:2" x14ac:dyDescent="0.25">
      <c r="A2986" s="62">
        <v>26101505</v>
      </c>
      <c r="B2986" s="63" t="s">
        <v>983</v>
      </c>
    </row>
    <row r="2987" spans="1:2" x14ac:dyDescent="0.25">
      <c r="A2987" s="62">
        <v>26101506</v>
      </c>
      <c r="B2987" s="63" t="s">
        <v>15542</v>
      </c>
    </row>
    <row r="2988" spans="1:2" x14ac:dyDescent="0.25">
      <c r="A2988" s="62">
        <v>26101507</v>
      </c>
      <c r="B2988" s="63" t="s">
        <v>13667</v>
      </c>
    </row>
    <row r="2989" spans="1:2" x14ac:dyDescent="0.25">
      <c r="A2989" s="62">
        <v>26101508</v>
      </c>
      <c r="B2989" s="63" t="s">
        <v>15926</v>
      </c>
    </row>
    <row r="2990" spans="1:2" x14ac:dyDescent="0.25">
      <c r="A2990" s="62">
        <v>26101509</v>
      </c>
      <c r="B2990" s="63" t="s">
        <v>633</v>
      </c>
    </row>
    <row r="2991" spans="1:2" x14ac:dyDescent="0.25">
      <c r="A2991" s="62">
        <v>26101510</v>
      </c>
      <c r="B2991" s="63" t="s">
        <v>6604</v>
      </c>
    </row>
    <row r="2992" spans="1:2" x14ac:dyDescent="0.25">
      <c r="A2992" s="62">
        <v>26101511</v>
      </c>
      <c r="B2992" s="63" t="s">
        <v>8740</v>
      </c>
    </row>
    <row r="2993" spans="1:2" x14ac:dyDescent="0.25">
      <c r="A2993" s="62">
        <v>26101512</v>
      </c>
      <c r="B2993" s="63" t="s">
        <v>17397</v>
      </c>
    </row>
    <row r="2994" spans="1:2" x14ac:dyDescent="0.25">
      <c r="A2994" s="62">
        <v>26101513</v>
      </c>
      <c r="B2994" s="63" t="s">
        <v>14945</v>
      </c>
    </row>
    <row r="2995" spans="1:2" x14ac:dyDescent="0.25">
      <c r="A2995" s="62">
        <v>26101601</v>
      </c>
      <c r="B2995" s="63" t="s">
        <v>14544</v>
      </c>
    </row>
    <row r="2996" spans="1:2" x14ac:dyDescent="0.25">
      <c r="A2996" s="62">
        <v>26101602</v>
      </c>
      <c r="B2996" s="63" t="s">
        <v>14250</v>
      </c>
    </row>
    <row r="2997" spans="1:2" x14ac:dyDescent="0.25">
      <c r="A2997" s="62">
        <v>26101603</v>
      </c>
      <c r="B2997" s="63" t="s">
        <v>5850</v>
      </c>
    </row>
    <row r="2998" spans="1:2" x14ac:dyDescent="0.25">
      <c r="A2998" s="62">
        <v>26101604</v>
      </c>
      <c r="B2998" s="63" t="s">
        <v>8288</v>
      </c>
    </row>
    <row r="2999" spans="1:2" x14ac:dyDescent="0.25">
      <c r="A2999" s="62">
        <v>26101605</v>
      </c>
      <c r="B2999" s="63" t="s">
        <v>15640</v>
      </c>
    </row>
    <row r="3000" spans="1:2" x14ac:dyDescent="0.25">
      <c r="A3000" s="62">
        <v>26101606</v>
      </c>
      <c r="B3000" s="63" t="s">
        <v>12105</v>
      </c>
    </row>
    <row r="3001" spans="1:2" x14ac:dyDescent="0.25">
      <c r="A3001" s="62">
        <v>26101607</v>
      </c>
      <c r="B3001" s="63" t="s">
        <v>1894</v>
      </c>
    </row>
    <row r="3002" spans="1:2" x14ac:dyDescent="0.25">
      <c r="A3002" s="62">
        <v>26101608</v>
      </c>
      <c r="B3002" s="63" t="s">
        <v>5225</v>
      </c>
    </row>
    <row r="3003" spans="1:2" x14ac:dyDescent="0.25">
      <c r="A3003" s="62">
        <v>26101609</v>
      </c>
      <c r="B3003" s="63" t="s">
        <v>13876</v>
      </c>
    </row>
    <row r="3004" spans="1:2" x14ac:dyDescent="0.25">
      <c r="A3004" s="62">
        <v>26101610</v>
      </c>
      <c r="B3004" s="63" t="s">
        <v>4307</v>
      </c>
    </row>
    <row r="3005" spans="1:2" x14ac:dyDescent="0.25">
      <c r="A3005" s="62">
        <v>26101611</v>
      </c>
      <c r="B3005" s="63" t="s">
        <v>13244</v>
      </c>
    </row>
    <row r="3006" spans="1:2" x14ac:dyDescent="0.25">
      <c r="A3006" s="62">
        <v>26101612</v>
      </c>
      <c r="B3006" s="63" t="s">
        <v>121</v>
      </c>
    </row>
    <row r="3007" spans="1:2" x14ac:dyDescent="0.25">
      <c r="A3007" s="62">
        <v>26101613</v>
      </c>
      <c r="B3007" s="63" t="s">
        <v>202</v>
      </c>
    </row>
    <row r="3008" spans="1:2" x14ac:dyDescent="0.25">
      <c r="A3008" s="62">
        <v>26101614</v>
      </c>
      <c r="B3008" s="63" t="s">
        <v>5759</v>
      </c>
    </row>
    <row r="3009" spans="1:2" x14ac:dyDescent="0.25">
      <c r="A3009" s="62">
        <v>26101615</v>
      </c>
      <c r="B3009" s="63" t="s">
        <v>5853</v>
      </c>
    </row>
    <row r="3010" spans="1:2" x14ac:dyDescent="0.25">
      <c r="A3010" s="62">
        <v>26101616</v>
      </c>
      <c r="B3010" s="63" t="s">
        <v>2807</v>
      </c>
    </row>
    <row r="3011" spans="1:2" x14ac:dyDescent="0.25">
      <c r="A3011" s="62">
        <v>26101701</v>
      </c>
      <c r="B3011" s="63" t="s">
        <v>3791</v>
      </c>
    </row>
    <row r="3012" spans="1:2" x14ac:dyDescent="0.25">
      <c r="A3012" s="62">
        <v>26101702</v>
      </c>
      <c r="B3012" s="63" t="s">
        <v>13016</v>
      </c>
    </row>
    <row r="3013" spans="1:2" x14ac:dyDescent="0.25">
      <c r="A3013" s="62">
        <v>26101703</v>
      </c>
      <c r="B3013" s="63" t="s">
        <v>2166</v>
      </c>
    </row>
    <row r="3014" spans="1:2" x14ac:dyDescent="0.25">
      <c r="A3014" s="62">
        <v>26101704</v>
      </c>
      <c r="B3014" s="63" t="s">
        <v>14273</v>
      </c>
    </row>
    <row r="3015" spans="1:2" x14ac:dyDescent="0.25">
      <c r="A3015" s="62">
        <v>26101705</v>
      </c>
      <c r="B3015" s="63" t="s">
        <v>16735</v>
      </c>
    </row>
    <row r="3016" spans="1:2" x14ac:dyDescent="0.25">
      <c r="A3016" s="62">
        <v>26101706</v>
      </c>
      <c r="B3016" s="63" t="s">
        <v>3762</v>
      </c>
    </row>
    <row r="3017" spans="1:2" x14ac:dyDescent="0.25">
      <c r="A3017" s="62">
        <v>26101707</v>
      </c>
      <c r="B3017" s="63" t="s">
        <v>7524</v>
      </c>
    </row>
    <row r="3018" spans="1:2" x14ac:dyDescent="0.25">
      <c r="A3018" s="62">
        <v>26101708</v>
      </c>
      <c r="B3018" s="63" t="s">
        <v>17737</v>
      </c>
    </row>
    <row r="3019" spans="1:2" x14ac:dyDescent="0.25">
      <c r="A3019" s="62">
        <v>26101709</v>
      </c>
      <c r="B3019" s="63" t="s">
        <v>16351</v>
      </c>
    </row>
    <row r="3020" spans="1:2" x14ac:dyDescent="0.25">
      <c r="A3020" s="62">
        <v>26101710</v>
      </c>
      <c r="B3020" s="63" t="s">
        <v>475</v>
      </c>
    </row>
    <row r="3021" spans="1:2" x14ac:dyDescent="0.25">
      <c r="A3021" s="62">
        <v>26101711</v>
      </c>
      <c r="B3021" s="63" t="s">
        <v>6378</v>
      </c>
    </row>
    <row r="3022" spans="1:2" x14ac:dyDescent="0.25">
      <c r="A3022" s="62">
        <v>26101712</v>
      </c>
      <c r="B3022" s="63" t="s">
        <v>12064</v>
      </c>
    </row>
    <row r="3023" spans="1:2" x14ac:dyDescent="0.25">
      <c r="A3023" s="62">
        <v>26101713</v>
      </c>
      <c r="B3023" s="63" t="s">
        <v>5139</v>
      </c>
    </row>
    <row r="3024" spans="1:2" x14ac:dyDescent="0.25">
      <c r="A3024" s="62">
        <v>26101715</v>
      </c>
      <c r="B3024" s="63" t="s">
        <v>634</v>
      </c>
    </row>
    <row r="3025" spans="1:2" x14ac:dyDescent="0.25">
      <c r="A3025" s="62">
        <v>26101716</v>
      </c>
      <c r="B3025" s="63" t="s">
        <v>3216</v>
      </c>
    </row>
    <row r="3026" spans="1:2" x14ac:dyDescent="0.25">
      <c r="A3026" s="62">
        <v>26101717</v>
      </c>
      <c r="B3026" s="63" t="s">
        <v>4180</v>
      </c>
    </row>
    <row r="3027" spans="1:2" x14ac:dyDescent="0.25">
      <c r="A3027" s="62">
        <v>26101718</v>
      </c>
      <c r="B3027" s="63" t="s">
        <v>7000</v>
      </c>
    </row>
    <row r="3028" spans="1:2" x14ac:dyDescent="0.25">
      <c r="A3028" s="62">
        <v>26101719</v>
      </c>
      <c r="B3028" s="63" t="s">
        <v>4429</v>
      </c>
    </row>
    <row r="3029" spans="1:2" x14ac:dyDescent="0.25">
      <c r="A3029" s="62">
        <v>26101720</v>
      </c>
      <c r="B3029" s="63" t="s">
        <v>2134</v>
      </c>
    </row>
    <row r="3030" spans="1:2" x14ac:dyDescent="0.25">
      <c r="A3030" s="62">
        <v>26101721</v>
      </c>
      <c r="B3030" s="63" t="s">
        <v>8006</v>
      </c>
    </row>
    <row r="3031" spans="1:2" x14ac:dyDescent="0.25">
      <c r="A3031" s="62">
        <v>26101723</v>
      </c>
      <c r="B3031" s="63" t="s">
        <v>3043</v>
      </c>
    </row>
    <row r="3032" spans="1:2" x14ac:dyDescent="0.25">
      <c r="A3032" s="62">
        <v>26101724</v>
      </c>
      <c r="B3032" s="63" t="s">
        <v>529</v>
      </c>
    </row>
    <row r="3033" spans="1:2" x14ac:dyDescent="0.25">
      <c r="A3033" s="62">
        <v>26101725</v>
      </c>
      <c r="B3033" s="63" t="s">
        <v>14648</v>
      </c>
    </row>
    <row r="3034" spans="1:2" x14ac:dyDescent="0.25">
      <c r="A3034" s="62">
        <v>26101726</v>
      </c>
      <c r="B3034" s="63" t="s">
        <v>11567</v>
      </c>
    </row>
    <row r="3035" spans="1:2" x14ac:dyDescent="0.25">
      <c r="A3035" s="62">
        <v>26101727</v>
      </c>
      <c r="B3035" s="63" t="s">
        <v>12201</v>
      </c>
    </row>
    <row r="3036" spans="1:2" x14ac:dyDescent="0.25">
      <c r="A3036" s="62">
        <v>26101728</v>
      </c>
      <c r="B3036" s="63" t="s">
        <v>3646</v>
      </c>
    </row>
    <row r="3037" spans="1:2" x14ac:dyDescent="0.25">
      <c r="A3037" s="62">
        <v>26101729</v>
      </c>
      <c r="B3037" s="63" t="s">
        <v>2012</v>
      </c>
    </row>
    <row r="3038" spans="1:2" x14ac:dyDescent="0.25">
      <c r="A3038" s="62">
        <v>26101730</v>
      </c>
      <c r="B3038" s="63" t="s">
        <v>616</v>
      </c>
    </row>
    <row r="3039" spans="1:2" x14ac:dyDescent="0.25">
      <c r="A3039" s="62">
        <v>26101731</v>
      </c>
      <c r="B3039" s="63" t="s">
        <v>11820</v>
      </c>
    </row>
    <row r="3040" spans="1:2" x14ac:dyDescent="0.25">
      <c r="A3040" s="62">
        <v>26101732</v>
      </c>
      <c r="B3040" s="63" t="s">
        <v>10846</v>
      </c>
    </row>
    <row r="3041" spans="1:2" x14ac:dyDescent="0.25">
      <c r="A3041" s="62">
        <v>26101733</v>
      </c>
      <c r="B3041" s="63" t="s">
        <v>6053</v>
      </c>
    </row>
    <row r="3042" spans="1:2" x14ac:dyDescent="0.25">
      <c r="A3042" s="62">
        <v>26101734</v>
      </c>
      <c r="B3042" s="63" t="s">
        <v>11944</v>
      </c>
    </row>
    <row r="3043" spans="1:2" x14ac:dyDescent="0.25">
      <c r="A3043" s="62">
        <v>26101735</v>
      </c>
      <c r="B3043" s="63" t="s">
        <v>13800</v>
      </c>
    </row>
    <row r="3044" spans="1:2" x14ac:dyDescent="0.25">
      <c r="A3044" s="62">
        <v>26101736</v>
      </c>
      <c r="B3044" s="63" t="s">
        <v>10800</v>
      </c>
    </row>
    <row r="3045" spans="1:2" x14ac:dyDescent="0.25">
      <c r="A3045" s="62">
        <v>26101737</v>
      </c>
      <c r="B3045" s="63" t="s">
        <v>1753</v>
      </c>
    </row>
    <row r="3046" spans="1:2" x14ac:dyDescent="0.25">
      <c r="A3046" s="62">
        <v>26101738</v>
      </c>
      <c r="B3046" s="63" t="s">
        <v>7499</v>
      </c>
    </row>
    <row r="3047" spans="1:2" x14ac:dyDescent="0.25">
      <c r="A3047" s="62">
        <v>26101740</v>
      </c>
      <c r="B3047" s="63" t="s">
        <v>5421</v>
      </c>
    </row>
    <row r="3048" spans="1:2" x14ac:dyDescent="0.25">
      <c r="A3048" s="62">
        <v>26101741</v>
      </c>
      <c r="B3048" s="63" t="s">
        <v>8319</v>
      </c>
    </row>
    <row r="3049" spans="1:2" x14ac:dyDescent="0.25">
      <c r="A3049" s="62">
        <v>26101742</v>
      </c>
      <c r="B3049" s="63" t="s">
        <v>16016</v>
      </c>
    </row>
    <row r="3050" spans="1:2" x14ac:dyDescent="0.25">
      <c r="A3050" s="62">
        <v>26101743</v>
      </c>
      <c r="B3050" s="63" t="s">
        <v>14064</v>
      </c>
    </row>
    <row r="3051" spans="1:2" x14ac:dyDescent="0.25">
      <c r="A3051" s="62">
        <v>26101747</v>
      </c>
      <c r="B3051" s="63" t="s">
        <v>1246</v>
      </c>
    </row>
    <row r="3052" spans="1:2" x14ac:dyDescent="0.25">
      <c r="A3052" s="62">
        <v>26101748</v>
      </c>
      <c r="B3052" s="63" t="s">
        <v>16774</v>
      </c>
    </row>
    <row r="3053" spans="1:2" x14ac:dyDescent="0.25">
      <c r="A3053" s="62">
        <v>26101749</v>
      </c>
      <c r="B3053" s="63" t="s">
        <v>7156</v>
      </c>
    </row>
    <row r="3054" spans="1:2" x14ac:dyDescent="0.25">
      <c r="A3054" s="62">
        <v>26101750</v>
      </c>
      <c r="B3054" s="63" t="s">
        <v>8350</v>
      </c>
    </row>
    <row r="3055" spans="1:2" x14ac:dyDescent="0.25">
      <c r="A3055" s="62">
        <v>26101751</v>
      </c>
      <c r="B3055" s="63" t="s">
        <v>6453</v>
      </c>
    </row>
    <row r="3056" spans="1:2" x14ac:dyDescent="0.25">
      <c r="A3056" s="62">
        <v>26101754</v>
      </c>
      <c r="B3056" s="63" t="s">
        <v>5533</v>
      </c>
    </row>
    <row r="3057" spans="1:2" x14ac:dyDescent="0.25">
      <c r="A3057" s="62">
        <v>26101755</v>
      </c>
      <c r="B3057" s="63" t="s">
        <v>385</v>
      </c>
    </row>
    <row r="3058" spans="1:2" x14ac:dyDescent="0.25">
      <c r="A3058" s="62">
        <v>26101756</v>
      </c>
      <c r="B3058" s="63" t="s">
        <v>6075</v>
      </c>
    </row>
    <row r="3059" spans="1:2" x14ac:dyDescent="0.25">
      <c r="A3059" s="62">
        <v>26101757</v>
      </c>
      <c r="B3059" s="63" t="s">
        <v>2763</v>
      </c>
    </row>
    <row r="3060" spans="1:2" x14ac:dyDescent="0.25">
      <c r="A3060" s="62">
        <v>26101758</v>
      </c>
      <c r="B3060" s="63" t="s">
        <v>5571</v>
      </c>
    </row>
    <row r="3061" spans="1:2" x14ac:dyDescent="0.25">
      <c r="A3061" s="62">
        <v>26101759</v>
      </c>
      <c r="B3061" s="63" t="s">
        <v>17411</v>
      </c>
    </row>
    <row r="3062" spans="1:2" x14ac:dyDescent="0.25">
      <c r="A3062" s="62">
        <v>26101760</v>
      </c>
      <c r="B3062" s="63" t="s">
        <v>10449</v>
      </c>
    </row>
    <row r="3063" spans="1:2" x14ac:dyDescent="0.25">
      <c r="A3063" s="62">
        <v>26101761</v>
      </c>
      <c r="B3063" s="63" t="s">
        <v>17937</v>
      </c>
    </row>
    <row r="3064" spans="1:2" x14ac:dyDescent="0.25">
      <c r="A3064" s="62">
        <v>26101762</v>
      </c>
      <c r="B3064" s="63" t="s">
        <v>1083</v>
      </c>
    </row>
    <row r="3065" spans="1:2" x14ac:dyDescent="0.25">
      <c r="A3065" s="62">
        <v>26101763</v>
      </c>
      <c r="B3065" s="63" t="s">
        <v>9509</v>
      </c>
    </row>
    <row r="3066" spans="1:2" x14ac:dyDescent="0.25">
      <c r="A3066" s="62">
        <v>26101764</v>
      </c>
      <c r="B3066" s="63" t="s">
        <v>10806</v>
      </c>
    </row>
    <row r="3067" spans="1:2" x14ac:dyDescent="0.25">
      <c r="A3067" s="62">
        <v>26101765</v>
      </c>
      <c r="B3067" s="63" t="s">
        <v>5782</v>
      </c>
    </row>
    <row r="3068" spans="1:2" x14ac:dyDescent="0.25">
      <c r="A3068" s="62">
        <v>26101766</v>
      </c>
      <c r="B3068" s="63" t="s">
        <v>13124</v>
      </c>
    </row>
    <row r="3069" spans="1:2" x14ac:dyDescent="0.25">
      <c r="A3069" s="62">
        <v>26101801</v>
      </c>
      <c r="B3069" s="63" t="s">
        <v>5267</v>
      </c>
    </row>
    <row r="3070" spans="1:2" x14ac:dyDescent="0.25">
      <c r="A3070" s="62">
        <v>26101802</v>
      </c>
      <c r="B3070" s="63" t="s">
        <v>10681</v>
      </c>
    </row>
    <row r="3071" spans="1:2" x14ac:dyDescent="0.25">
      <c r="A3071" s="62">
        <v>26101803</v>
      </c>
      <c r="B3071" s="63" t="s">
        <v>18798</v>
      </c>
    </row>
    <row r="3072" spans="1:2" x14ac:dyDescent="0.25">
      <c r="A3072" s="62">
        <v>26101805</v>
      </c>
      <c r="B3072" s="63" t="s">
        <v>10718</v>
      </c>
    </row>
    <row r="3073" spans="1:2" x14ac:dyDescent="0.25">
      <c r="A3073" s="62">
        <v>26101806</v>
      </c>
      <c r="B3073" s="63" t="s">
        <v>13328</v>
      </c>
    </row>
    <row r="3074" spans="1:2" x14ac:dyDescent="0.25">
      <c r="A3074" s="62">
        <v>26101807</v>
      </c>
      <c r="B3074" s="63" t="s">
        <v>9394</v>
      </c>
    </row>
    <row r="3075" spans="1:2" x14ac:dyDescent="0.25">
      <c r="A3075" s="62">
        <v>26101808</v>
      </c>
      <c r="B3075" s="63" t="s">
        <v>18805</v>
      </c>
    </row>
    <row r="3076" spans="1:2" x14ac:dyDescent="0.25">
      <c r="A3076" s="62">
        <v>26101809</v>
      </c>
      <c r="B3076" s="63" t="s">
        <v>12657</v>
      </c>
    </row>
    <row r="3077" spans="1:2" x14ac:dyDescent="0.25">
      <c r="A3077" s="62">
        <v>26101903</v>
      </c>
      <c r="B3077" s="63" t="s">
        <v>14929</v>
      </c>
    </row>
    <row r="3078" spans="1:2" x14ac:dyDescent="0.25">
      <c r="A3078" s="62">
        <v>26101904</v>
      </c>
      <c r="B3078" s="63" t="s">
        <v>6791</v>
      </c>
    </row>
    <row r="3079" spans="1:2" x14ac:dyDescent="0.25">
      <c r="A3079" s="62">
        <v>26101905</v>
      </c>
      <c r="B3079" s="63" t="s">
        <v>2283</v>
      </c>
    </row>
    <row r="3080" spans="1:2" x14ac:dyDescent="0.25">
      <c r="A3080" s="62">
        <v>26111501</v>
      </c>
      <c r="B3080" s="63" t="s">
        <v>10038</v>
      </c>
    </row>
    <row r="3081" spans="1:2" x14ac:dyDescent="0.25">
      <c r="A3081" s="62">
        <v>26111503</v>
      </c>
      <c r="B3081" s="63" t="s">
        <v>9190</v>
      </c>
    </row>
    <row r="3082" spans="1:2" x14ac:dyDescent="0.25">
      <c r="A3082" s="62">
        <v>26111504</v>
      </c>
      <c r="B3082" s="63" t="s">
        <v>4019</v>
      </c>
    </row>
    <row r="3083" spans="1:2" x14ac:dyDescent="0.25">
      <c r="A3083" s="62">
        <v>26111505</v>
      </c>
      <c r="B3083" s="63" t="s">
        <v>17542</v>
      </c>
    </row>
    <row r="3084" spans="1:2" x14ac:dyDescent="0.25">
      <c r="A3084" s="62">
        <v>26111506</v>
      </c>
      <c r="B3084" s="63" t="s">
        <v>1282</v>
      </c>
    </row>
    <row r="3085" spans="1:2" x14ac:dyDescent="0.25">
      <c r="A3085" s="62">
        <v>26111508</v>
      </c>
      <c r="B3085" s="63" t="s">
        <v>14946</v>
      </c>
    </row>
    <row r="3086" spans="1:2" x14ac:dyDescent="0.25">
      <c r="A3086" s="62">
        <v>26111509</v>
      </c>
      <c r="B3086" s="63" t="s">
        <v>2996</v>
      </c>
    </row>
    <row r="3087" spans="1:2" x14ac:dyDescent="0.25">
      <c r="A3087" s="62">
        <v>26111510</v>
      </c>
      <c r="B3087" s="63" t="s">
        <v>18261</v>
      </c>
    </row>
    <row r="3088" spans="1:2" x14ac:dyDescent="0.25">
      <c r="A3088" s="62">
        <v>26111512</v>
      </c>
      <c r="B3088" s="63" t="s">
        <v>1750</v>
      </c>
    </row>
    <row r="3089" spans="1:2" x14ac:dyDescent="0.25">
      <c r="A3089" s="62">
        <v>26111513</v>
      </c>
      <c r="B3089" s="63" t="s">
        <v>220</v>
      </c>
    </row>
    <row r="3090" spans="1:2" x14ac:dyDescent="0.25">
      <c r="A3090" s="62">
        <v>26111514</v>
      </c>
      <c r="B3090" s="63" t="s">
        <v>9367</v>
      </c>
    </row>
    <row r="3091" spans="1:2" x14ac:dyDescent="0.25">
      <c r="A3091" s="62">
        <v>26111515</v>
      </c>
      <c r="B3091" s="63" t="s">
        <v>16361</v>
      </c>
    </row>
    <row r="3092" spans="1:2" x14ac:dyDescent="0.25">
      <c r="A3092" s="62">
        <v>26111516</v>
      </c>
      <c r="B3092" s="63" t="s">
        <v>4276</v>
      </c>
    </row>
    <row r="3093" spans="1:2" x14ac:dyDescent="0.25">
      <c r="A3093" s="62">
        <v>26111517</v>
      </c>
      <c r="B3093" s="63" t="s">
        <v>10778</v>
      </c>
    </row>
    <row r="3094" spans="1:2" x14ac:dyDescent="0.25">
      <c r="A3094" s="62">
        <v>26111518</v>
      </c>
      <c r="B3094" s="63" t="s">
        <v>8718</v>
      </c>
    </row>
    <row r="3095" spans="1:2" x14ac:dyDescent="0.25">
      <c r="A3095" s="62">
        <v>26111519</v>
      </c>
      <c r="B3095" s="63" t="s">
        <v>6784</v>
      </c>
    </row>
    <row r="3096" spans="1:2" x14ac:dyDescent="0.25">
      <c r="A3096" s="62">
        <v>26111520</v>
      </c>
      <c r="B3096" s="63" t="s">
        <v>1452</v>
      </c>
    </row>
    <row r="3097" spans="1:2" x14ac:dyDescent="0.25">
      <c r="A3097" s="62">
        <v>26111521</v>
      </c>
      <c r="B3097" s="63" t="s">
        <v>3741</v>
      </c>
    </row>
    <row r="3098" spans="1:2" x14ac:dyDescent="0.25">
      <c r="A3098" s="62">
        <v>26111522</v>
      </c>
      <c r="B3098" s="63" t="s">
        <v>10859</v>
      </c>
    </row>
    <row r="3099" spans="1:2" x14ac:dyDescent="0.25">
      <c r="A3099" s="62">
        <v>26111523</v>
      </c>
      <c r="B3099" s="63" t="s">
        <v>3880</v>
      </c>
    </row>
    <row r="3100" spans="1:2" x14ac:dyDescent="0.25">
      <c r="A3100" s="62">
        <v>26111524</v>
      </c>
      <c r="B3100" s="63" t="s">
        <v>11079</v>
      </c>
    </row>
    <row r="3101" spans="1:2" x14ac:dyDescent="0.25">
      <c r="A3101" s="62">
        <v>26111525</v>
      </c>
      <c r="B3101" s="63" t="s">
        <v>14934</v>
      </c>
    </row>
    <row r="3102" spans="1:2" x14ac:dyDescent="0.25">
      <c r="A3102" s="62">
        <v>26111526</v>
      </c>
      <c r="B3102" s="63" t="s">
        <v>1207</v>
      </c>
    </row>
    <row r="3103" spans="1:2" x14ac:dyDescent="0.25">
      <c r="A3103" s="62">
        <v>26111527</v>
      </c>
      <c r="B3103" s="63" t="s">
        <v>18516</v>
      </c>
    </row>
    <row r="3104" spans="1:2" x14ac:dyDescent="0.25">
      <c r="A3104" s="62">
        <v>26111528</v>
      </c>
      <c r="B3104" s="63" t="s">
        <v>1419</v>
      </c>
    </row>
    <row r="3105" spans="1:2" x14ac:dyDescent="0.25">
      <c r="A3105" s="62">
        <v>26111529</v>
      </c>
      <c r="B3105" s="63" t="s">
        <v>15148</v>
      </c>
    </row>
    <row r="3106" spans="1:2" x14ac:dyDescent="0.25">
      <c r="A3106" s="62">
        <v>26111530</v>
      </c>
      <c r="B3106" s="63" t="s">
        <v>10609</v>
      </c>
    </row>
    <row r="3107" spans="1:2" x14ac:dyDescent="0.25">
      <c r="A3107" s="62">
        <v>26111531</v>
      </c>
      <c r="B3107" s="63" t="s">
        <v>1675</v>
      </c>
    </row>
    <row r="3108" spans="1:2" x14ac:dyDescent="0.25">
      <c r="A3108" s="62">
        <v>26111532</v>
      </c>
      <c r="B3108" s="63" t="s">
        <v>17884</v>
      </c>
    </row>
    <row r="3109" spans="1:2" x14ac:dyDescent="0.25">
      <c r="A3109" s="62">
        <v>26111533</v>
      </c>
      <c r="B3109" s="63" t="s">
        <v>3727</v>
      </c>
    </row>
    <row r="3110" spans="1:2" x14ac:dyDescent="0.25">
      <c r="A3110" s="62">
        <v>26111534</v>
      </c>
      <c r="B3110" s="63" t="s">
        <v>8789</v>
      </c>
    </row>
    <row r="3111" spans="1:2" x14ac:dyDescent="0.25">
      <c r="A3111" s="62">
        <v>26111535</v>
      </c>
      <c r="B3111" s="63" t="s">
        <v>15747</v>
      </c>
    </row>
    <row r="3112" spans="1:2" x14ac:dyDescent="0.25">
      <c r="A3112" s="62">
        <v>26111601</v>
      </c>
      <c r="B3112" s="63" t="s">
        <v>14901</v>
      </c>
    </row>
    <row r="3113" spans="1:2" x14ac:dyDescent="0.25">
      <c r="A3113" s="62">
        <v>26111602</v>
      </c>
      <c r="B3113" s="63" t="s">
        <v>14477</v>
      </c>
    </row>
    <row r="3114" spans="1:2" x14ac:dyDescent="0.25">
      <c r="A3114" s="62">
        <v>26111603</v>
      </c>
      <c r="B3114" s="63" t="s">
        <v>5351</v>
      </c>
    </row>
    <row r="3115" spans="1:2" x14ac:dyDescent="0.25">
      <c r="A3115" s="62">
        <v>26111604</v>
      </c>
      <c r="B3115" s="63" t="s">
        <v>9252</v>
      </c>
    </row>
    <row r="3116" spans="1:2" x14ac:dyDescent="0.25">
      <c r="A3116" s="62">
        <v>26111605</v>
      </c>
      <c r="B3116" s="63" t="s">
        <v>5276</v>
      </c>
    </row>
    <row r="3117" spans="1:2" x14ac:dyDescent="0.25">
      <c r="A3117" s="62">
        <v>26111606</v>
      </c>
      <c r="B3117" s="63" t="s">
        <v>16372</v>
      </c>
    </row>
    <row r="3118" spans="1:2" x14ac:dyDescent="0.25">
      <c r="A3118" s="62">
        <v>26111607</v>
      </c>
      <c r="B3118" s="63" t="s">
        <v>10525</v>
      </c>
    </row>
    <row r="3119" spans="1:2" x14ac:dyDescent="0.25">
      <c r="A3119" s="62">
        <v>26111608</v>
      </c>
      <c r="B3119" s="63" t="s">
        <v>13962</v>
      </c>
    </row>
    <row r="3120" spans="1:2" x14ac:dyDescent="0.25">
      <c r="A3120" s="62">
        <v>26111701</v>
      </c>
      <c r="B3120" s="63" t="s">
        <v>5430</v>
      </c>
    </row>
    <row r="3121" spans="1:2" x14ac:dyDescent="0.25">
      <c r="A3121" s="62">
        <v>26111702</v>
      </c>
      <c r="B3121" s="63" t="s">
        <v>10202</v>
      </c>
    </row>
    <row r="3122" spans="1:2" x14ac:dyDescent="0.25">
      <c r="A3122" s="62">
        <v>26111703</v>
      </c>
      <c r="B3122" s="63" t="s">
        <v>5284</v>
      </c>
    </row>
    <row r="3123" spans="1:2" x14ac:dyDescent="0.25">
      <c r="A3123" s="62">
        <v>26111704</v>
      </c>
      <c r="B3123" s="63" t="s">
        <v>1337</v>
      </c>
    </row>
    <row r="3124" spans="1:2" x14ac:dyDescent="0.25">
      <c r="A3124" s="62">
        <v>26111705</v>
      </c>
      <c r="B3124" s="63" t="s">
        <v>12280</v>
      </c>
    </row>
    <row r="3125" spans="1:2" x14ac:dyDescent="0.25">
      <c r="A3125" s="62">
        <v>26111706</v>
      </c>
      <c r="B3125" s="63" t="s">
        <v>1950</v>
      </c>
    </row>
    <row r="3126" spans="1:2" x14ac:dyDescent="0.25">
      <c r="A3126" s="62">
        <v>26111707</v>
      </c>
      <c r="B3126" s="63" t="s">
        <v>15501</v>
      </c>
    </row>
    <row r="3127" spans="1:2" x14ac:dyDescent="0.25">
      <c r="A3127" s="62">
        <v>26111708</v>
      </c>
      <c r="B3127" s="63" t="s">
        <v>3055</v>
      </c>
    </row>
    <row r="3128" spans="1:2" x14ac:dyDescent="0.25">
      <c r="A3128" s="62">
        <v>26111709</v>
      </c>
      <c r="B3128" s="63" t="s">
        <v>15523</v>
      </c>
    </row>
    <row r="3129" spans="1:2" x14ac:dyDescent="0.25">
      <c r="A3129" s="62">
        <v>26111710</v>
      </c>
      <c r="B3129" s="63" t="s">
        <v>11617</v>
      </c>
    </row>
    <row r="3130" spans="1:2" x14ac:dyDescent="0.25">
      <c r="A3130" s="62">
        <v>26111711</v>
      </c>
      <c r="B3130" s="63" t="s">
        <v>8601</v>
      </c>
    </row>
    <row r="3131" spans="1:2" x14ac:dyDescent="0.25">
      <c r="A3131" s="62">
        <v>26111712</v>
      </c>
      <c r="B3131" s="63" t="s">
        <v>16913</v>
      </c>
    </row>
    <row r="3132" spans="1:2" x14ac:dyDescent="0.25">
      <c r="A3132" s="62">
        <v>26111713</v>
      </c>
      <c r="B3132" s="63" t="s">
        <v>15865</v>
      </c>
    </row>
    <row r="3133" spans="1:2" x14ac:dyDescent="0.25">
      <c r="A3133" s="62">
        <v>26111714</v>
      </c>
      <c r="B3133" s="63" t="s">
        <v>3272</v>
      </c>
    </row>
    <row r="3134" spans="1:2" x14ac:dyDescent="0.25">
      <c r="A3134" s="62">
        <v>26111715</v>
      </c>
      <c r="B3134" s="63" t="s">
        <v>5657</v>
      </c>
    </row>
    <row r="3135" spans="1:2" x14ac:dyDescent="0.25">
      <c r="A3135" s="62">
        <v>26111716</v>
      </c>
      <c r="B3135" s="63" t="s">
        <v>8941</v>
      </c>
    </row>
    <row r="3136" spans="1:2" x14ac:dyDescent="0.25">
      <c r="A3136" s="62">
        <v>26111717</v>
      </c>
      <c r="B3136" s="63" t="s">
        <v>792</v>
      </c>
    </row>
    <row r="3137" spans="1:2" x14ac:dyDescent="0.25">
      <c r="A3137" s="62">
        <v>26111718</v>
      </c>
      <c r="B3137" s="63" t="s">
        <v>8807</v>
      </c>
    </row>
    <row r="3138" spans="1:2" x14ac:dyDescent="0.25">
      <c r="A3138" s="62">
        <v>26111719</v>
      </c>
      <c r="B3138" s="63" t="s">
        <v>8253</v>
      </c>
    </row>
    <row r="3139" spans="1:2" x14ac:dyDescent="0.25">
      <c r="A3139" s="62">
        <v>26111720</v>
      </c>
      <c r="B3139" s="63" t="s">
        <v>8986</v>
      </c>
    </row>
    <row r="3140" spans="1:2" x14ac:dyDescent="0.25">
      <c r="A3140" s="62">
        <v>26111721</v>
      </c>
      <c r="B3140" s="63" t="s">
        <v>18273</v>
      </c>
    </row>
    <row r="3141" spans="1:2" x14ac:dyDescent="0.25">
      <c r="A3141" s="62">
        <v>26111722</v>
      </c>
      <c r="B3141" s="63" t="s">
        <v>54</v>
      </c>
    </row>
    <row r="3142" spans="1:2" x14ac:dyDescent="0.25">
      <c r="A3142" s="62">
        <v>26111723</v>
      </c>
      <c r="B3142" s="63" t="s">
        <v>18347</v>
      </c>
    </row>
    <row r="3143" spans="1:2" x14ac:dyDescent="0.25">
      <c r="A3143" s="62">
        <v>26111724</v>
      </c>
      <c r="B3143" s="63" t="s">
        <v>3328</v>
      </c>
    </row>
    <row r="3144" spans="1:2" x14ac:dyDescent="0.25">
      <c r="A3144" s="62">
        <v>26111725</v>
      </c>
      <c r="B3144" s="63" t="s">
        <v>14138</v>
      </c>
    </row>
    <row r="3145" spans="1:2" x14ac:dyDescent="0.25">
      <c r="A3145" s="62">
        <v>26111801</v>
      </c>
      <c r="B3145" s="63" t="s">
        <v>15776</v>
      </c>
    </row>
    <row r="3146" spans="1:2" x14ac:dyDescent="0.25">
      <c r="A3146" s="62">
        <v>26111802</v>
      </c>
      <c r="B3146" s="63" t="s">
        <v>1516</v>
      </c>
    </row>
    <row r="3147" spans="1:2" x14ac:dyDescent="0.25">
      <c r="A3147" s="62">
        <v>26111803</v>
      </c>
      <c r="B3147" s="63" t="s">
        <v>6746</v>
      </c>
    </row>
    <row r="3148" spans="1:2" x14ac:dyDescent="0.25">
      <c r="A3148" s="62">
        <v>26111804</v>
      </c>
      <c r="B3148" s="63" t="s">
        <v>14984</v>
      </c>
    </row>
    <row r="3149" spans="1:2" x14ac:dyDescent="0.25">
      <c r="A3149" s="62">
        <v>26111805</v>
      </c>
      <c r="B3149" s="63" t="s">
        <v>1699</v>
      </c>
    </row>
    <row r="3150" spans="1:2" x14ac:dyDescent="0.25">
      <c r="A3150" s="62">
        <v>26111806</v>
      </c>
      <c r="B3150" s="63" t="s">
        <v>14817</v>
      </c>
    </row>
    <row r="3151" spans="1:2" x14ac:dyDescent="0.25">
      <c r="A3151" s="62">
        <v>26111807</v>
      </c>
      <c r="B3151" s="63" t="s">
        <v>3509</v>
      </c>
    </row>
    <row r="3152" spans="1:2" x14ac:dyDescent="0.25">
      <c r="A3152" s="62">
        <v>26111808</v>
      </c>
      <c r="B3152" s="63" t="s">
        <v>11012</v>
      </c>
    </row>
    <row r="3153" spans="1:2" x14ac:dyDescent="0.25">
      <c r="A3153" s="62">
        <v>26111809</v>
      </c>
      <c r="B3153" s="63" t="s">
        <v>5684</v>
      </c>
    </row>
    <row r="3154" spans="1:2" x14ac:dyDescent="0.25">
      <c r="A3154" s="62">
        <v>26111810</v>
      </c>
      <c r="B3154" s="63" t="s">
        <v>3901</v>
      </c>
    </row>
    <row r="3155" spans="1:2" x14ac:dyDescent="0.25">
      <c r="A3155" s="62">
        <v>26111901</v>
      </c>
      <c r="B3155" s="63" t="s">
        <v>12720</v>
      </c>
    </row>
    <row r="3156" spans="1:2" x14ac:dyDescent="0.25">
      <c r="A3156" s="62">
        <v>26111902</v>
      </c>
      <c r="B3156" s="63" t="s">
        <v>15808</v>
      </c>
    </row>
    <row r="3157" spans="1:2" x14ac:dyDescent="0.25">
      <c r="A3157" s="62">
        <v>26111903</v>
      </c>
      <c r="B3157" s="63" t="s">
        <v>6127</v>
      </c>
    </row>
    <row r="3158" spans="1:2" x14ac:dyDescent="0.25">
      <c r="A3158" s="62">
        <v>26111904</v>
      </c>
      <c r="B3158" s="63" t="s">
        <v>16657</v>
      </c>
    </row>
    <row r="3159" spans="1:2" x14ac:dyDescent="0.25">
      <c r="A3159" s="62">
        <v>26111905</v>
      </c>
      <c r="B3159" s="63" t="s">
        <v>3287</v>
      </c>
    </row>
    <row r="3160" spans="1:2" x14ac:dyDescent="0.25">
      <c r="A3160" s="62">
        <v>26111907</v>
      </c>
      <c r="B3160" s="63" t="s">
        <v>13216</v>
      </c>
    </row>
    <row r="3161" spans="1:2" x14ac:dyDescent="0.25">
      <c r="A3161" s="62">
        <v>26111908</v>
      </c>
      <c r="B3161" s="63" t="s">
        <v>2982</v>
      </c>
    </row>
    <row r="3162" spans="1:2" x14ac:dyDescent="0.25">
      <c r="A3162" s="62">
        <v>26111909</v>
      </c>
      <c r="B3162" s="63" t="s">
        <v>3700</v>
      </c>
    </row>
    <row r="3163" spans="1:2" x14ac:dyDescent="0.25">
      <c r="A3163" s="62">
        <v>26111910</v>
      </c>
      <c r="B3163" s="63" t="s">
        <v>2264</v>
      </c>
    </row>
    <row r="3164" spans="1:2" x14ac:dyDescent="0.25">
      <c r="A3164" s="62">
        <v>26112001</v>
      </c>
      <c r="B3164" s="63" t="s">
        <v>14072</v>
      </c>
    </row>
    <row r="3165" spans="1:2" x14ac:dyDescent="0.25">
      <c r="A3165" s="62">
        <v>26112002</v>
      </c>
      <c r="B3165" s="63" t="s">
        <v>16054</v>
      </c>
    </row>
    <row r="3166" spans="1:2" x14ac:dyDescent="0.25">
      <c r="A3166" s="62">
        <v>26112003</v>
      </c>
      <c r="B3166" s="63" t="s">
        <v>12970</v>
      </c>
    </row>
    <row r="3167" spans="1:2" x14ac:dyDescent="0.25">
      <c r="A3167" s="62">
        <v>26112004</v>
      </c>
      <c r="B3167" s="63" t="s">
        <v>9982</v>
      </c>
    </row>
    <row r="3168" spans="1:2" x14ac:dyDescent="0.25">
      <c r="A3168" s="62">
        <v>26112101</v>
      </c>
      <c r="B3168" s="63" t="s">
        <v>6311</v>
      </c>
    </row>
    <row r="3169" spans="1:2" x14ac:dyDescent="0.25">
      <c r="A3169" s="62">
        <v>26112102</v>
      </c>
      <c r="B3169" s="63" t="s">
        <v>1249</v>
      </c>
    </row>
    <row r="3170" spans="1:2" x14ac:dyDescent="0.25">
      <c r="A3170" s="62">
        <v>26112103</v>
      </c>
      <c r="B3170" s="63" t="s">
        <v>2997</v>
      </c>
    </row>
    <row r="3171" spans="1:2" x14ac:dyDescent="0.25">
      <c r="A3171" s="62">
        <v>26112104</v>
      </c>
      <c r="B3171" s="63" t="s">
        <v>1693</v>
      </c>
    </row>
    <row r="3172" spans="1:2" x14ac:dyDescent="0.25">
      <c r="A3172" s="62">
        <v>26112105</v>
      </c>
      <c r="B3172" s="63" t="s">
        <v>13609</v>
      </c>
    </row>
    <row r="3173" spans="1:2" x14ac:dyDescent="0.25">
      <c r="A3173" s="62">
        <v>26121501</v>
      </c>
      <c r="B3173" s="63" t="s">
        <v>11562</v>
      </c>
    </row>
    <row r="3174" spans="1:2" x14ac:dyDescent="0.25">
      <c r="A3174" s="62">
        <v>26121505</v>
      </c>
      <c r="B3174" s="63" t="s">
        <v>2013</v>
      </c>
    </row>
    <row r="3175" spans="1:2" x14ac:dyDescent="0.25">
      <c r="A3175" s="62">
        <v>26121507</v>
      </c>
      <c r="B3175" s="63" t="s">
        <v>9585</v>
      </c>
    </row>
    <row r="3176" spans="1:2" x14ac:dyDescent="0.25">
      <c r="A3176" s="62">
        <v>26121508</v>
      </c>
      <c r="B3176" s="63" t="s">
        <v>6598</v>
      </c>
    </row>
    <row r="3177" spans="1:2" x14ac:dyDescent="0.25">
      <c r="A3177" s="62">
        <v>26121509</v>
      </c>
      <c r="B3177" s="63" t="s">
        <v>17672</v>
      </c>
    </row>
    <row r="3178" spans="1:2" x14ac:dyDescent="0.25">
      <c r="A3178" s="62">
        <v>26121510</v>
      </c>
      <c r="B3178" s="63" t="s">
        <v>741</v>
      </c>
    </row>
    <row r="3179" spans="1:2" x14ac:dyDescent="0.25">
      <c r="A3179" s="62">
        <v>26121514</v>
      </c>
      <c r="B3179" s="63" t="s">
        <v>16167</v>
      </c>
    </row>
    <row r="3180" spans="1:2" x14ac:dyDescent="0.25">
      <c r="A3180" s="62">
        <v>26121515</v>
      </c>
      <c r="B3180" s="63" t="s">
        <v>2571</v>
      </c>
    </row>
    <row r="3181" spans="1:2" x14ac:dyDescent="0.25">
      <c r="A3181" s="62">
        <v>26121517</v>
      </c>
      <c r="B3181" s="63" t="s">
        <v>7207</v>
      </c>
    </row>
    <row r="3182" spans="1:2" x14ac:dyDescent="0.25">
      <c r="A3182" s="62">
        <v>26121519</v>
      </c>
      <c r="B3182" s="63" t="s">
        <v>16814</v>
      </c>
    </row>
    <row r="3183" spans="1:2" x14ac:dyDescent="0.25">
      <c r="A3183" s="62">
        <v>26121520</v>
      </c>
      <c r="B3183" s="63" t="s">
        <v>1366</v>
      </c>
    </row>
    <row r="3184" spans="1:2" x14ac:dyDescent="0.25">
      <c r="A3184" s="62">
        <v>26121521</v>
      </c>
      <c r="B3184" s="63" t="s">
        <v>2426</v>
      </c>
    </row>
    <row r="3185" spans="1:2" x14ac:dyDescent="0.25">
      <c r="A3185" s="62">
        <v>26121522</v>
      </c>
      <c r="B3185" s="63" t="s">
        <v>3876</v>
      </c>
    </row>
    <row r="3186" spans="1:2" x14ac:dyDescent="0.25">
      <c r="A3186" s="62">
        <v>26121523</v>
      </c>
      <c r="B3186" s="63" t="s">
        <v>17941</v>
      </c>
    </row>
    <row r="3187" spans="1:2" x14ac:dyDescent="0.25">
      <c r="A3187" s="62">
        <v>26121524</v>
      </c>
      <c r="B3187" s="63" t="s">
        <v>9216</v>
      </c>
    </row>
    <row r="3188" spans="1:2" x14ac:dyDescent="0.25">
      <c r="A3188" s="62">
        <v>26121532</v>
      </c>
      <c r="B3188" s="63" t="s">
        <v>831</v>
      </c>
    </row>
    <row r="3189" spans="1:2" x14ac:dyDescent="0.25">
      <c r="A3189" s="62">
        <v>26121533</v>
      </c>
      <c r="B3189" s="63" t="s">
        <v>6705</v>
      </c>
    </row>
    <row r="3190" spans="1:2" x14ac:dyDescent="0.25">
      <c r="A3190" s="62">
        <v>26121534</v>
      </c>
      <c r="B3190" s="63" t="s">
        <v>10319</v>
      </c>
    </row>
    <row r="3191" spans="1:2" x14ac:dyDescent="0.25">
      <c r="A3191" s="62">
        <v>26121536</v>
      </c>
      <c r="B3191" s="63" t="s">
        <v>4584</v>
      </c>
    </row>
    <row r="3192" spans="1:2" x14ac:dyDescent="0.25">
      <c r="A3192" s="62">
        <v>26121538</v>
      </c>
      <c r="B3192" s="63" t="s">
        <v>8767</v>
      </c>
    </row>
    <row r="3193" spans="1:2" x14ac:dyDescent="0.25">
      <c r="A3193" s="62">
        <v>26121539</v>
      </c>
      <c r="B3193" s="63" t="s">
        <v>11608</v>
      </c>
    </row>
    <row r="3194" spans="1:2" x14ac:dyDescent="0.25">
      <c r="A3194" s="62">
        <v>26121540</v>
      </c>
      <c r="B3194" s="63" t="s">
        <v>15129</v>
      </c>
    </row>
    <row r="3195" spans="1:2" x14ac:dyDescent="0.25">
      <c r="A3195" s="62">
        <v>26121541</v>
      </c>
      <c r="B3195" s="63" t="s">
        <v>18561</v>
      </c>
    </row>
    <row r="3196" spans="1:2" x14ac:dyDescent="0.25">
      <c r="A3196" s="62">
        <v>26121601</v>
      </c>
      <c r="B3196" s="63" t="s">
        <v>950</v>
      </c>
    </row>
    <row r="3197" spans="1:2" x14ac:dyDescent="0.25">
      <c r="A3197" s="62">
        <v>26121602</v>
      </c>
      <c r="B3197" s="63" t="s">
        <v>11910</v>
      </c>
    </row>
    <row r="3198" spans="1:2" x14ac:dyDescent="0.25">
      <c r="A3198" s="62">
        <v>26121603</v>
      </c>
      <c r="B3198" s="63" t="s">
        <v>9016</v>
      </c>
    </row>
    <row r="3199" spans="1:2" x14ac:dyDescent="0.25">
      <c r="A3199" s="62">
        <v>26121604</v>
      </c>
      <c r="B3199" s="63" t="s">
        <v>7570</v>
      </c>
    </row>
    <row r="3200" spans="1:2" x14ac:dyDescent="0.25">
      <c r="A3200" s="62">
        <v>26121605</v>
      </c>
      <c r="B3200" s="63" t="s">
        <v>1636</v>
      </c>
    </row>
    <row r="3201" spans="1:2" x14ac:dyDescent="0.25">
      <c r="A3201" s="62">
        <v>26121606</v>
      </c>
      <c r="B3201" s="63" t="s">
        <v>6670</v>
      </c>
    </row>
    <row r="3202" spans="1:2" x14ac:dyDescent="0.25">
      <c r="A3202" s="62">
        <v>26121607</v>
      </c>
      <c r="B3202" s="63" t="s">
        <v>14969</v>
      </c>
    </row>
    <row r="3203" spans="1:2" x14ac:dyDescent="0.25">
      <c r="A3203" s="62">
        <v>26121608</v>
      </c>
      <c r="B3203" s="63" t="s">
        <v>15359</v>
      </c>
    </row>
    <row r="3204" spans="1:2" x14ac:dyDescent="0.25">
      <c r="A3204" s="62">
        <v>26121609</v>
      </c>
      <c r="B3204" s="63" t="s">
        <v>4455</v>
      </c>
    </row>
    <row r="3205" spans="1:2" x14ac:dyDescent="0.25">
      <c r="A3205" s="62">
        <v>26121610</v>
      </c>
      <c r="B3205" s="63" t="s">
        <v>8137</v>
      </c>
    </row>
    <row r="3206" spans="1:2" x14ac:dyDescent="0.25">
      <c r="A3206" s="62">
        <v>26121611</v>
      </c>
      <c r="B3206" s="63" t="s">
        <v>10228</v>
      </c>
    </row>
    <row r="3207" spans="1:2" x14ac:dyDescent="0.25">
      <c r="A3207" s="62">
        <v>26121612</v>
      </c>
      <c r="B3207" s="63" t="s">
        <v>14118</v>
      </c>
    </row>
    <row r="3208" spans="1:2" x14ac:dyDescent="0.25">
      <c r="A3208" s="62">
        <v>26121613</v>
      </c>
      <c r="B3208" s="63" t="s">
        <v>8407</v>
      </c>
    </row>
    <row r="3209" spans="1:2" x14ac:dyDescent="0.25">
      <c r="A3209" s="62">
        <v>26121614</v>
      </c>
      <c r="B3209" s="63" t="s">
        <v>12471</v>
      </c>
    </row>
    <row r="3210" spans="1:2" x14ac:dyDescent="0.25">
      <c r="A3210" s="62">
        <v>26121615</v>
      </c>
      <c r="B3210" s="63" t="s">
        <v>10987</v>
      </c>
    </row>
    <row r="3211" spans="1:2" x14ac:dyDescent="0.25">
      <c r="A3211" s="62">
        <v>26121616</v>
      </c>
      <c r="B3211" s="63" t="s">
        <v>5972</v>
      </c>
    </row>
    <row r="3212" spans="1:2" x14ac:dyDescent="0.25">
      <c r="A3212" s="62">
        <v>26121617</v>
      </c>
      <c r="B3212" s="63" t="s">
        <v>7854</v>
      </c>
    </row>
    <row r="3213" spans="1:2" x14ac:dyDescent="0.25">
      <c r="A3213" s="62">
        <v>26121618</v>
      </c>
      <c r="B3213" s="63" t="s">
        <v>11556</v>
      </c>
    </row>
    <row r="3214" spans="1:2" x14ac:dyDescent="0.25">
      <c r="A3214" s="62">
        <v>26121619</v>
      </c>
      <c r="B3214" s="63" t="s">
        <v>5731</v>
      </c>
    </row>
    <row r="3215" spans="1:2" x14ac:dyDescent="0.25">
      <c r="A3215" s="62">
        <v>26121620</v>
      </c>
      <c r="B3215" s="63" t="s">
        <v>10404</v>
      </c>
    </row>
    <row r="3216" spans="1:2" x14ac:dyDescent="0.25">
      <c r="A3216" s="62">
        <v>26121621</v>
      </c>
      <c r="B3216" s="63" t="s">
        <v>14039</v>
      </c>
    </row>
    <row r="3217" spans="1:2" x14ac:dyDescent="0.25">
      <c r="A3217" s="62">
        <v>26121622</v>
      </c>
      <c r="B3217" s="63" t="s">
        <v>14347</v>
      </c>
    </row>
    <row r="3218" spans="1:2" x14ac:dyDescent="0.25">
      <c r="A3218" s="62">
        <v>26121623</v>
      </c>
      <c r="B3218" s="63" t="s">
        <v>7713</v>
      </c>
    </row>
    <row r="3219" spans="1:2" x14ac:dyDescent="0.25">
      <c r="A3219" s="62">
        <v>26121624</v>
      </c>
      <c r="B3219" s="63" t="s">
        <v>6874</v>
      </c>
    </row>
    <row r="3220" spans="1:2" x14ac:dyDescent="0.25">
      <c r="A3220" s="62">
        <v>26121628</v>
      </c>
      <c r="B3220" s="63" t="s">
        <v>14181</v>
      </c>
    </row>
    <row r="3221" spans="1:2" x14ac:dyDescent="0.25">
      <c r="A3221" s="62">
        <v>26121629</v>
      </c>
      <c r="B3221" s="63" t="s">
        <v>9208</v>
      </c>
    </row>
    <row r="3222" spans="1:2" x14ac:dyDescent="0.25">
      <c r="A3222" s="62">
        <v>26121630</v>
      </c>
      <c r="B3222" s="63" t="s">
        <v>1488</v>
      </c>
    </row>
    <row r="3223" spans="1:2" x14ac:dyDescent="0.25">
      <c r="A3223" s="62">
        <v>26121631</v>
      </c>
      <c r="B3223" s="63" t="s">
        <v>15519</v>
      </c>
    </row>
    <row r="3224" spans="1:2" x14ac:dyDescent="0.25">
      <c r="A3224" s="62">
        <v>26121632</v>
      </c>
      <c r="B3224" s="63" t="s">
        <v>15669</v>
      </c>
    </row>
    <row r="3225" spans="1:2" x14ac:dyDescent="0.25">
      <c r="A3225" s="62">
        <v>26121633</v>
      </c>
      <c r="B3225" s="63" t="s">
        <v>11718</v>
      </c>
    </row>
    <row r="3226" spans="1:2" x14ac:dyDescent="0.25">
      <c r="A3226" s="62">
        <v>26121634</v>
      </c>
      <c r="B3226" s="63" t="s">
        <v>9478</v>
      </c>
    </row>
    <row r="3227" spans="1:2" x14ac:dyDescent="0.25">
      <c r="A3227" s="62">
        <v>26121635</v>
      </c>
      <c r="B3227" s="63" t="s">
        <v>1472</v>
      </c>
    </row>
    <row r="3228" spans="1:2" x14ac:dyDescent="0.25">
      <c r="A3228" s="62">
        <v>26121636</v>
      </c>
      <c r="B3228" s="63" t="s">
        <v>14667</v>
      </c>
    </row>
    <row r="3229" spans="1:2" x14ac:dyDescent="0.25">
      <c r="A3229" s="62">
        <v>26121637</v>
      </c>
      <c r="B3229" s="63" t="s">
        <v>12279</v>
      </c>
    </row>
    <row r="3230" spans="1:2" x14ac:dyDescent="0.25">
      <c r="A3230" s="62">
        <v>26121701</v>
      </c>
      <c r="B3230" s="63" t="s">
        <v>11303</v>
      </c>
    </row>
    <row r="3231" spans="1:2" x14ac:dyDescent="0.25">
      <c r="A3231" s="62">
        <v>26121702</v>
      </c>
      <c r="B3231" s="63" t="s">
        <v>18385</v>
      </c>
    </row>
    <row r="3232" spans="1:2" x14ac:dyDescent="0.25">
      <c r="A3232" s="62">
        <v>26121703</v>
      </c>
      <c r="B3232" s="63" t="s">
        <v>16101</v>
      </c>
    </row>
    <row r="3233" spans="1:2" x14ac:dyDescent="0.25">
      <c r="A3233" s="62">
        <v>26121704</v>
      </c>
      <c r="B3233" s="63" t="s">
        <v>9918</v>
      </c>
    </row>
    <row r="3234" spans="1:2" x14ac:dyDescent="0.25">
      <c r="A3234" s="62">
        <v>26121705</v>
      </c>
      <c r="B3234" s="63" t="s">
        <v>11214</v>
      </c>
    </row>
    <row r="3235" spans="1:2" x14ac:dyDescent="0.25">
      <c r="A3235" s="62">
        <v>26131501</v>
      </c>
      <c r="B3235" s="63" t="s">
        <v>18017</v>
      </c>
    </row>
    <row r="3236" spans="1:2" x14ac:dyDescent="0.25">
      <c r="A3236" s="62">
        <v>26131502</v>
      </c>
      <c r="B3236" s="63" t="s">
        <v>18001</v>
      </c>
    </row>
    <row r="3237" spans="1:2" x14ac:dyDescent="0.25">
      <c r="A3237" s="62">
        <v>26131503</v>
      </c>
      <c r="B3237" s="63" t="s">
        <v>4117</v>
      </c>
    </row>
    <row r="3238" spans="1:2" x14ac:dyDescent="0.25">
      <c r="A3238" s="62">
        <v>26131504</v>
      </c>
      <c r="B3238" s="63" t="s">
        <v>7873</v>
      </c>
    </row>
    <row r="3239" spans="1:2" x14ac:dyDescent="0.25">
      <c r="A3239" s="62">
        <v>26131505</v>
      </c>
      <c r="B3239" s="63" t="s">
        <v>2876</v>
      </c>
    </row>
    <row r="3240" spans="1:2" x14ac:dyDescent="0.25">
      <c r="A3240" s="62">
        <v>26131506</v>
      </c>
      <c r="B3240" s="63" t="s">
        <v>17247</v>
      </c>
    </row>
    <row r="3241" spans="1:2" x14ac:dyDescent="0.25">
      <c r="A3241" s="62">
        <v>26131507</v>
      </c>
      <c r="B3241" s="63" t="s">
        <v>9277</v>
      </c>
    </row>
    <row r="3242" spans="1:2" x14ac:dyDescent="0.25">
      <c r="A3242" s="62">
        <v>26131508</v>
      </c>
      <c r="B3242" s="63" t="s">
        <v>3307</v>
      </c>
    </row>
    <row r="3243" spans="1:2" x14ac:dyDescent="0.25">
      <c r="A3243" s="62">
        <v>26131509</v>
      </c>
      <c r="B3243" s="63" t="s">
        <v>11674</v>
      </c>
    </row>
    <row r="3244" spans="1:2" x14ac:dyDescent="0.25">
      <c r="A3244" s="62">
        <v>26131510</v>
      </c>
      <c r="B3244" s="63" t="s">
        <v>10040</v>
      </c>
    </row>
    <row r="3245" spans="1:2" x14ac:dyDescent="0.25">
      <c r="A3245" s="62">
        <v>26131601</v>
      </c>
      <c r="B3245" s="63" t="s">
        <v>1146</v>
      </c>
    </row>
    <row r="3246" spans="1:2" x14ac:dyDescent="0.25">
      <c r="A3246" s="62">
        <v>26131602</v>
      </c>
      <c r="B3246" s="63" t="s">
        <v>14306</v>
      </c>
    </row>
    <row r="3247" spans="1:2" x14ac:dyDescent="0.25">
      <c r="A3247" s="62">
        <v>26131603</v>
      </c>
      <c r="B3247" s="63" t="s">
        <v>5179</v>
      </c>
    </row>
    <row r="3248" spans="1:2" x14ac:dyDescent="0.25">
      <c r="A3248" s="62">
        <v>26131604</v>
      </c>
      <c r="B3248" s="63" t="s">
        <v>15578</v>
      </c>
    </row>
    <row r="3249" spans="1:2" x14ac:dyDescent="0.25">
      <c r="A3249" s="62">
        <v>26131605</v>
      </c>
      <c r="B3249" s="63" t="s">
        <v>17340</v>
      </c>
    </row>
    <row r="3250" spans="1:2" x14ac:dyDescent="0.25">
      <c r="A3250" s="62">
        <v>26131606</v>
      </c>
      <c r="B3250" s="63" t="s">
        <v>4012</v>
      </c>
    </row>
    <row r="3251" spans="1:2" x14ac:dyDescent="0.25">
      <c r="A3251" s="62">
        <v>26131607</v>
      </c>
      <c r="B3251" s="63" t="s">
        <v>15907</v>
      </c>
    </row>
    <row r="3252" spans="1:2" x14ac:dyDescent="0.25">
      <c r="A3252" s="62">
        <v>26131608</v>
      </c>
      <c r="B3252" s="63" t="s">
        <v>8970</v>
      </c>
    </row>
    <row r="3253" spans="1:2" x14ac:dyDescent="0.25">
      <c r="A3253" s="62">
        <v>26131609</v>
      </c>
      <c r="B3253" s="63" t="s">
        <v>8283</v>
      </c>
    </row>
    <row r="3254" spans="1:2" x14ac:dyDescent="0.25">
      <c r="A3254" s="62">
        <v>26131610</v>
      </c>
      <c r="B3254" s="63" t="s">
        <v>7983</v>
      </c>
    </row>
    <row r="3255" spans="1:2" x14ac:dyDescent="0.25">
      <c r="A3255" s="62">
        <v>26131611</v>
      </c>
      <c r="B3255" s="63" t="s">
        <v>4912</v>
      </c>
    </row>
    <row r="3256" spans="1:2" x14ac:dyDescent="0.25">
      <c r="A3256" s="62">
        <v>26131612</v>
      </c>
      <c r="B3256" s="63" t="s">
        <v>6966</v>
      </c>
    </row>
    <row r="3257" spans="1:2" x14ac:dyDescent="0.25">
      <c r="A3257" s="62">
        <v>26131613</v>
      </c>
      <c r="B3257" s="63" t="s">
        <v>10835</v>
      </c>
    </row>
    <row r="3258" spans="1:2" x14ac:dyDescent="0.25">
      <c r="A3258" s="62">
        <v>26131614</v>
      </c>
      <c r="B3258" s="63" t="s">
        <v>10426</v>
      </c>
    </row>
    <row r="3259" spans="1:2" x14ac:dyDescent="0.25">
      <c r="A3259" s="62">
        <v>26131615</v>
      </c>
      <c r="B3259" s="63" t="s">
        <v>17880</v>
      </c>
    </row>
    <row r="3260" spans="1:2" x14ac:dyDescent="0.25">
      <c r="A3260" s="62">
        <v>26131616</v>
      </c>
      <c r="B3260" s="63" t="s">
        <v>4975</v>
      </c>
    </row>
    <row r="3261" spans="1:2" x14ac:dyDescent="0.25">
      <c r="A3261" s="62">
        <v>26131701</v>
      </c>
      <c r="B3261" s="63" t="s">
        <v>15288</v>
      </c>
    </row>
    <row r="3262" spans="1:2" x14ac:dyDescent="0.25">
      <c r="A3262" s="62">
        <v>26131702</v>
      </c>
      <c r="B3262" s="63" t="s">
        <v>13860</v>
      </c>
    </row>
    <row r="3263" spans="1:2" x14ac:dyDescent="0.25">
      <c r="A3263" s="62">
        <v>26131801</v>
      </c>
      <c r="B3263" s="63" t="s">
        <v>4560</v>
      </c>
    </row>
    <row r="3264" spans="1:2" x14ac:dyDescent="0.25">
      <c r="A3264" s="62">
        <v>26131802</v>
      </c>
      <c r="B3264" s="63" t="s">
        <v>7682</v>
      </c>
    </row>
    <row r="3265" spans="1:2" x14ac:dyDescent="0.25">
      <c r="A3265" s="62">
        <v>26131803</v>
      </c>
      <c r="B3265" s="63" t="s">
        <v>7521</v>
      </c>
    </row>
    <row r="3266" spans="1:2" x14ac:dyDescent="0.25">
      <c r="A3266" s="62">
        <v>26131804</v>
      </c>
      <c r="B3266" s="63" t="s">
        <v>8066</v>
      </c>
    </row>
    <row r="3267" spans="1:2" x14ac:dyDescent="0.25">
      <c r="A3267" s="62">
        <v>26131805</v>
      </c>
      <c r="B3267" s="63" t="s">
        <v>16710</v>
      </c>
    </row>
    <row r="3268" spans="1:2" x14ac:dyDescent="0.25">
      <c r="A3268" s="62">
        <v>26131806</v>
      </c>
      <c r="B3268" s="63" t="s">
        <v>5845</v>
      </c>
    </row>
    <row r="3269" spans="1:2" x14ac:dyDescent="0.25">
      <c r="A3269" s="62">
        <v>26131807</v>
      </c>
      <c r="B3269" s="63" t="s">
        <v>16074</v>
      </c>
    </row>
    <row r="3270" spans="1:2" x14ac:dyDescent="0.25">
      <c r="A3270" s="62">
        <v>26131808</v>
      </c>
      <c r="B3270" s="63" t="s">
        <v>15492</v>
      </c>
    </row>
    <row r="3271" spans="1:2" x14ac:dyDescent="0.25">
      <c r="A3271" s="62">
        <v>26131809</v>
      </c>
      <c r="B3271" s="63" t="s">
        <v>641</v>
      </c>
    </row>
    <row r="3272" spans="1:2" x14ac:dyDescent="0.25">
      <c r="A3272" s="62">
        <v>26131810</v>
      </c>
      <c r="B3272" s="63" t="s">
        <v>2925</v>
      </c>
    </row>
    <row r="3273" spans="1:2" x14ac:dyDescent="0.25">
      <c r="A3273" s="62">
        <v>26131811</v>
      </c>
      <c r="B3273" s="63" t="s">
        <v>15731</v>
      </c>
    </row>
    <row r="3274" spans="1:2" x14ac:dyDescent="0.25">
      <c r="A3274" s="62">
        <v>26131812</v>
      </c>
      <c r="B3274" s="63" t="s">
        <v>2088</v>
      </c>
    </row>
    <row r="3275" spans="1:2" x14ac:dyDescent="0.25">
      <c r="A3275" s="62">
        <v>26131813</v>
      </c>
      <c r="B3275" s="63" t="s">
        <v>9605</v>
      </c>
    </row>
    <row r="3276" spans="1:2" x14ac:dyDescent="0.25">
      <c r="A3276" s="62">
        <v>26131814</v>
      </c>
      <c r="B3276" s="63" t="s">
        <v>15426</v>
      </c>
    </row>
    <row r="3277" spans="1:2" x14ac:dyDescent="0.25">
      <c r="A3277" s="62">
        <v>26141601</v>
      </c>
      <c r="B3277" s="63" t="s">
        <v>12572</v>
      </c>
    </row>
    <row r="3278" spans="1:2" x14ac:dyDescent="0.25">
      <c r="A3278" s="62">
        <v>26141602</v>
      </c>
      <c r="B3278" s="63" t="s">
        <v>2345</v>
      </c>
    </row>
    <row r="3279" spans="1:2" x14ac:dyDescent="0.25">
      <c r="A3279" s="62">
        <v>26141603</v>
      </c>
      <c r="B3279" s="63" t="s">
        <v>2103</v>
      </c>
    </row>
    <row r="3280" spans="1:2" x14ac:dyDescent="0.25">
      <c r="A3280" s="62">
        <v>26141701</v>
      </c>
      <c r="B3280" s="63" t="s">
        <v>11591</v>
      </c>
    </row>
    <row r="3281" spans="1:2" x14ac:dyDescent="0.25">
      <c r="A3281" s="62">
        <v>26141702</v>
      </c>
      <c r="B3281" s="63" t="s">
        <v>246</v>
      </c>
    </row>
    <row r="3282" spans="1:2" x14ac:dyDescent="0.25">
      <c r="A3282" s="62">
        <v>26141703</v>
      </c>
      <c r="B3282" s="63" t="s">
        <v>3721</v>
      </c>
    </row>
    <row r="3283" spans="1:2" x14ac:dyDescent="0.25">
      <c r="A3283" s="62">
        <v>26141704</v>
      </c>
      <c r="B3283" s="63" t="s">
        <v>10473</v>
      </c>
    </row>
    <row r="3284" spans="1:2" x14ac:dyDescent="0.25">
      <c r="A3284" s="62">
        <v>26141801</v>
      </c>
      <c r="B3284" s="63" t="s">
        <v>7757</v>
      </c>
    </row>
    <row r="3285" spans="1:2" x14ac:dyDescent="0.25">
      <c r="A3285" s="62">
        <v>26141802</v>
      </c>
      <c r="B3285" s="63" t="s">
        <v>11425</v>
      </c>
    </row>
    <row r="3286" spans="1:2" x14ac:dyDescent="0.25">
      <c r="A3286" s="62">
        <v>26141803</v>
      </c>
      <c r="B3286" s="63" t="s">
        <v>18160</v>
      </c>
    </row>
    <row r="3287" spans="1:2" x14ac:dyDescent="0.25">
      <c r="A3287" s="62">
        <v>26141804</v>
      </c>
      <c r="B3287" s="63" t="s">
        <v>14129</v>
      </c>
    </row>
    <row r="3288" spans="1:2" x14ac:dyDescent="0.25">
      <c r="A3288" s="62">
        <v>26141805</v>
      </c>
      <c r="B3288" s="63" t="s">
        <v>9460</v>
      </c>
    </row>
    <row r="3289" spans="1:2" x14ac:dyDescent="0.25">
      <c r="A3289" s="62">
        <v>26141806</v>
      </c>
      <c r="B3289" s="63" t="s">
        <v>5218</v>
      </c>
    </row>
    <row r="3290" spans="1:2" x14ac:dyDescent="0.25">
      <c r="A3290" s="62">
        <v>26141807</v>
      </c>
      <c r="B3290" s="63" t="s">
        <v>4065</v>
      </c>
    </row>
    <row r="3291" spans="1:2" x14ac:dyDescent="0.25">
      <c r="A3291" s="62">
        <v>26141808</v>
      </c>
      <c r="B3291" s="63" t="s">
        <v>14907</v>
      </c>
    </row>
    <row r="3292" spans="1:2" x14ac:dyDescent="0.25">
      <c r="A3292" s="62">
        <v>26141809</v>
      </c>
      <c r="B3292" s="63" t="s">
        <v>13134</v>
      </c>
    </row>
    <row r="3293" spans="1:2" x14ac:dyDescent="0.25">
      <c r="A3293" s="62">
        <v>26141901</v>
      </c>
      <c r="B3293" s="63" t="s">
        <v>14812</v>
      </c>
    </row>
    <row r="3294" spans="1:2" x14ac:dyDescent="0.25">
      <c r="A3294" s="62">
        <v>26141902</v>
      </c>
      <c r="B3294" s="63" t="s">
        <v>14327</v>
      </c>
    </row>
    <row r="3295" spans="1:2" x14ac:dyDescent="0.25">
      <c r="A3295" s="62">
        <v>26141904</v>
      </c>
      <c r="B3295" s="63" t="s">
        <v>7949</v>
      </c>
    </row>
    <row r="3296" spans="1:2" x14ac:dyDescent="0.25">
      <c r="A3296" s="62">
        <v>26141905</v>
      </c>
      <c r="B3296" s="63" t="s">
        <v>6851</v>
      </c>
    </row>
    <row r="3297" spans="1:2" x14ac:dyDescent="0.25">
      <c r="A3297" s="62">
        <v>26141906</v>
      </c>
      <c r="B3297" s="63" t="s">
        <v>1642</v>
      </c>
    </row>
    <row r="3298" spans="1:2" x14ac:dyDescent="0.25">
      <c r="A3298" s="62">
        <v>26141907</v>
      </c>
      <c r="B3298" s="63" t="s">
        <v>3466</v>
      </c>
    </row>
    <row r="3299" spans="1:2" x14ac:dyDescent="0.25">
      <c r="A3299" s="62">
        <v>26141908</v>
      </c>
      <c r="B3299" s="63" t="s">
        <v>7683</v>
      </c>
    </row>
    <row r="3300" spans="1:2" x14ac:dyDescent="0.25">
      <c r="A3300" s="62">
        <v>26141909</v>
      </c>
      <c r="B3300" s="63" t="s">
        <v>9632</v>
      </c>
    </row>
    <row r="3301" spans="1:2" x14ac:dyDescent="0.25">
      <c r="A3301" s="62">
        <v>26141910</v>
      </c>
      <c r="B3301" s="63" t="s">
        <v>10883</v>
      </c>
    </row>
    <row r="3302" spans="1:2" x14ac:dyDescent="0.25">
      <c r="A3302" s="62">
        <v>26141911</v>
      </c>
      <c r="B3302" s="63" t="s">
        <v>7256</v>
      </c>
    </row>
    <row r="3303" spans="1:2" x14ac:dyDescent="0.25">
      <c r="A3303" s="62">
        <v>26142001</v>
      </c>
      <c r="B3303" s="63" t="s">
        <v>22</v>
      </c>
    </row>
    <row r="3304" spans="1:2" x14ac:dyDescent="0.25">
      <c r="A3304" s="62">
        <v>26142002</v>
      </c>
      <c r="B3304" s="63" t="s">
        <v>18039</v>
      </c>
    </row>
    <row r="3305" spans="1:2" x14ac:dyDescent="0.25">
      <c r="A3305" s="62">
        <v>26142003</v>
      </c>
      <c r="B3305" s="63" t="s">
        <v>13286</v>
      </c>
    </row>
    <row r="3306" spans="1:2" x14ac:dyDescent="0.25">
      <c r="A3306" s="62">
        <v>26142004</v>
      </c>
      <c r="B3306" s="63" t="s">
        <v>2685</v>
      </c>
    </row>
    <row r="3307" spans="1:2" x14ac:dyDescent="0.25">
      <c r="A3307" s="62">
        <v>26142005</v>
      </c>
      <c r="B3307" s="63" t="s">
        <v>4192</v>
      </c>
    </row>
    <row r="3308" spans="1:2" x14ac:dyDescent="0.25">
      <c r="A3308" s="62">
        <v>26142006</v>
      </c>
      <c r="B3308" s="63" t="s">
        <v>15774</v>
      </c>
    </row>
    <row r="3309" spans="1:2" x14ac:dyDescent="0.25">
      <c r="A3309" s="62">
        <v>26142007</v>
      </c>
      <c r="B3309" s="63" t="s">
        <v>7415</v>
      </c>
    </row>
    <row r="3310" spans="1:2" x14ac:dyDescent="0.25">
      <c r="A3310" s="62">
        <v>26142101</v>
      </c>
      <c r="B3310" s="63" t="s">
        <v>17894</v>
      </c>
    </row>
    <row r="3311" spans="1:2" x14ac:dyDescent="0.25">
      <c r="A3311" s="62">
        <v>26142106</v>
      </c>
      <c r="B3311" s="63" t="s">
        <v>11453</v>
      </c>
    </row>
    <row r="3312" spans="1:2" x14ac:dyDescent="0.25">
      <c r="A3312" s="62">
        <v>26142108</v>
      </c>
      <c r="B3312" s="63" t="s">
        <v>8045</v>
      </c>
    </row>
    <row r="3313" spans="1:2" x14ac:dyDescent="0.25">
      <c r="A3313" s="62">
        <v>26142117</v>
      </c>
      <c r="B3313" s="63" t="s">
        <v>8980</v>
      </c>
    </row>
    <row r="3314" spans="1:2" x14ac:dyDescent="0.25">
      <c r="A3314" s="62">
        <v>26142201</v>
      </c>
      <c r="B3314" s="63" t="s">
        <v>5290</v>
      </c>
    </row>
    <row r="3315" spans="1:2" x14ac:dyDescent="0.25">
      <c r="A3315" s="62">
        <v>26142202</v>
      </c>
      <c r="B3315" s="63" t="s">
        <v>13840</v>
      </c>
    </row>
    <row r="3316" spans="1:2" x14ac:dyDescent="0.25">
      <c r="A3316" s="62">
        <v>26142302</v>
      </c>
      <c r="B3316" s="63" t="s">
        <v>8776</v>
      </c>
    </row>
    <row r="3317" spans="1:2" x14ac:dyDescent="0.25">
      <c r="A3317" s="62">
        <v>26142303</v>
      </c>
      <c r="B3317" s="63" t="s">
        <v>12964</v>
      </c>
    </row>
    <row r="3318" spans="1:2" x14ac:dyDescent="0.25">
      <c r="A3318" s="62">
        <v>26142304</v>
      </c>
      <c r="B3318" s="63" t="s">
        <v>556</v>
      </c>
    </row>
    <row r="3319" spans="1:2" x14ac:dyDescent="0.25">
      <c r="A3319" s="62">
        <v>26142306</v>
      </c>
      <c r="B3319" s="63" t="s">
        <v>13626</v>
      </c>
    </row>
    <row r="3320" spans="1:2" x14ac:dyDescent="0.25">
      <c r="A3320" s="62">
        <v>26142307</v>
      </c>
      <c r="B3320" s="63" t="s">
        <v>9691</v>
      </c>
    </row>
    <row r="3321" spans="1:2" x14ac:dyDescent="0.25">
      <c r="A3321" s="62">
        <v>26142308</v>
      </c>
      <c r="B3321" s="63" t="s">
        <v>4669</v>
      </c>
    </row>
    <row r="3322" spans="1:2" x14ac:dyDescent="0.25">
      <c r="A3322" s="62">
        <v>26142310</v>
      </c>
      <c r="B3322" s="63" t="s">
        <v>17738</v>
      </c>
    </row>
    <row r="3323" spans="1:2" x14ac:dyDescent="0.25">
      <c r="A3323" s="62">
        <v>26142311</v>
      </c>
      <c r="B3323" s="63" t="s">
        <v>8624</v>
      </c>
    </row>
    <row r="3324" spans="1:2" x14ac:dyDescent="0.25">
      <c r="A3324" s="62">
        <v>26142312</v>
      </c>
      <c r="B3324" s="63" t="s">
        <v>4315</v>
      </c>
    </row>
    <row r="3325" spans="1:2" x14ac:dyDescent="0.25">
      <c r="A3325" s="62">
        <v>26142401</v>
      </c>
      <c r="B3325" s="63" t="s">
        <v>2915</v>
      </c>
    </row>
    <row r="3326" spans="1:2" x14ac:dyDescent="0.25">
      <c r="A3326" s="62">
        <v>26142402</v>
      </c>
      <c r="B3326" s="63" t="s">
        <v>16541</v>
      </c>
    </row>
    <row r="3327" spans="1:2" x14ac:dyDescent="0.25">
      <c r="A3327" s="62">
        <v>26142403</v>
      </c>
      <c r="B3327" s="63" t="s">
        <v>2001</v>
      </c>
    </row>
    <row r="3328" spans="1:2" x14ac:dyDescent="0.25">
      <c r="A3328" s="62">
        <v>26142404</v>
      </c>
      <c r="B3328" s="63" t="s">
        <v>12095</v>
      </c>
    </row>
    <row r="3329" spans="1:2" x14ac:dyDescent="0.25">
      <c r="A3329" s="62">
        <v>26142405</v>
      </c>
      <c r="B3329" s="63" t="s">
        <v>13367</v>
      </c>
    </row>
    <row r="3330" spans="1:2" x14ac:dyDescent="0.25">
      <c r="A3330" s="62">
        <v>26142406</v>
      </c>
      <c r="B3330" s="63" t="s">
        <v>13449</v>
      </c>
    </row>
    <row r="3331" spans="1:2" x14ac:dyDescent="0.25">
      <c r="A3331" s="62">
        <v>26142407</v>
      </c>
      <c r="B3331" s="63" t="s">
        <v>5374</v>
      </c>
    </row>
    <row r="3332" spans="1:2" x14ac:dyDescent="0.25">
      <c r="A3332" s="62">
        <v>26142408</v>
      </c>
      <c r="B3332" s="63" t="s">
        <v>8747</v>
      </c>
    </row>
    <row r="3333" spans="1:2" x14ac:dyDescent="0.25">
      <c r="A3333" s="62">
        <v>27111501</v>
      </c>
      <c r="B3333" s="63" t="s">
        <v>574</v>
      </c>
    </row>
    <row r="3334" spans="1:2" x14ac:dyDescent="0.25">
      <c r="A3334" s="62">
        <v>27111502</v>
      </c>
      <c r="B3334" s="63" t="s">
        <v>8001</v>
      </c>
    </row>
    <row r="3335" spans="1:2" x14ac:dyDescent="0.25">
      <c r="A3335" s="62">
        <v>27111503</v>
      </c>
      <c r="B3335" s="63" t="s">
        <v>2416</v>
      </c>
    </row>
    <row r="3336" spans="1:2" x14ac:dyDescent="0.25">
      <c r="A3336" s="62">
        <v>27111504</v>
      </c>
      <c r="B3336" s="63" t="s">
        <v>13466</v>
      </c>
    </row>
    <row r="3337" spans="1:2" x14ac:dyDescent="0.25">
      <c r="A3337" s="62">
        <v>27111505</v>
      </c>
      <c r="B3337" s="63" t="s">
        <v>16775</v>
      </c>
    </row>
    <row r="3338" spans="1:2" x14ac:dyDescent="0.25">
      <c r="A3338" s="62">
        <v>27111506</v>
      </c>
      <c r="B3338" s="63" t="s">
        <v>8277</v>
      </c>
    </row>
    <row r="3339" spans="1:2" x14ac:dyDescent="0.25">
      <c r="A3339" s="62">
        <v>27111507</v>
      </c>
      <c r="B3339" s="63" t="s">
        <v>4933</v>
      </c>
    </row>
    <row r="3340" spans="1:2" x14ac:dyDescent="0.25">
      <c r="A3340" s="62">
        <v>27111508</v>
      </c>
      <c r="B3340" s="63" t="s">
        <v>7400</v>
      </c>
    </row>
    <row r="3341" spans="1:2" x14ac:dyDescent="0.25">
      <c r="A3341" s="62">
        <v>27111509</v>
      </c>
      <c r="B3341" s="63" t="s">
        <v>8811</v>
      </c>
    </row>
    <row r="3342" spans="1:2" x14ac:dyDescent="0.25">
      <c r="A3342" s="62">
        <v>27111510</v>
      </c>
      <c r="B3342" s="63" t="s">
        <v>11087</v>
      </c>
    </row>
    <row r="3343" spans="1:2" x14ac:dyDescent="0.25">
      <c r="A3343" s="62">
        <v>27111511</v>
      </c>
      <c r="B3343" s="63" t="s">
        <v>9953</v>
      </c>
    </row>
    <row r="3344" spans="1:2" x14ac:dyDescent="0.25">
      <c r="A3344" s="62">
        <v>27111512</v>
      </c>
      <c r="B3344" s="63" t="s">
        <v>1368</v>
      </c>
    </row>
    <row r="3345" spans="1:2" x14ac:dyDescent="0.25">
      <c r="A3345" s="62">
        <v>27111513</v>
      </c>
      <c r="B3345" s="63" t="s">
        <v>13456</v>
      </c>
    </row>
    <row r="3346" spans="1:2" x14ac:dyDescent="0.25">
      <c r="A3346" s="62">
        <v>27111514</v>
      </c>
      <c r="B3346" s="63" t="s">
        <v>15641</v>
      </c>
    </row>
    <row r="3347" spans="1:2" x14ac:dyDescent="0.25">
      <c r="A3347" s="62">
        <v>27111515</v>
      </c>
      <c r="B3347" s="63" t="s">
        <v>12057</v>
      </c>
    </row>
    <row r="3348" spans="1:2" x14ac:dyDescent="0.25">
      <c r="A3348" s="62">
        <v>27111516</v>
      </c>
      <c r="B3348" s="63" t="s">
        <v>4147</v>
      </c>
    </row>
    <row r="3349" spans="1:2" x14ac:dyDescent="0.25">
      <c r="A3349" s="62">
        <v>27111517</v>
      </c>
      <c r="B3349" s="63" t="s">
        <v>10453</v>
      </c>
    </row>
    <row r="3350" spans="1:2" x14ac:dyDescent="0.25">
      <c r="A3350" s="62">
        <v>27111518</v>
      </c>
      <c r="B3350" s="63" t="s">
        <v>9003</v>
      </c>
    </row>
    <row r="3351" spans="1:2" x14ac:dyDescent="0.25">
      <c r="A3351" s="62">
        <v>27111519</v>
      </c>
      <c r="B3351" s="63" t="s">
        <v>8509</v>
      </c>
    </row>
    <row r="3352" spans="1:2" x14ac:dyDescent="0.25">
      <c r="A3352" s="62">
        <v>27111520</v>
      </c>
      <c r="B3352" s="63" t="s">
        <v>14255</v>
      </c>
    </row>
    <row r="3353" spans="1:2" x14ac:dyDescent="0.25">
      <c r="A3353" s="62">
        <v>27111521</v>
      </c>
      <c r="B3353" s="63" t="s">
        <v>301</v>
      </c>
    </row>
    <row r="3354" spans="1:2" x14ac:dyDescent="0.25">
      <c r="A3354" s="62">
        <v>27111601</v>
      </c>
      <c r="B3354" s="63" t="s">
        <v>10989</v>
      </c>
    </row>
    <row r="3355" spans="1:2" x14ac:dyDescent="0.25">
      <c r="A3355" s="62">
        <v>27111602</v>
      </c>
      <c r="B3355" s="63" t="s">
        <v>5670</v>
      </c>
    </row>
    <row r="3356" spans="1:2" x14ac:dyDescent="0.25">
      <c r="A3356" s="62">
        <v>27111603</v>
      </c>
      <c r="B3356" s="63" t="s">
        <v>12247</v>
      </c>
    </row>
    <row r="3357" spans="1:2" x14ac:dyDescent="0.25">
      <c r="A3357" s="62">
        <v>27111604</v>
      </c>
      <c r="B3357" s="63" t="s">
        <v>16512</v>
      </c>
    </row>
    <row r="3358" spans="1:2" x14ac:dyDescent="0.25">
      <c r="A3358" s="62">
        <v>27111605</v>
      </c>
      <c r="B3358" s="63" t="s">
        <v>7768</v>
      </c>
    </row>
    <row r="3359" spans="1:2" x14ac:dyDescent="0.25">
      <c r="A3359" s="62">
        <v>27111607</v>
      </c>
      <c r="B3359" s="63" t="s">
        <v>3451</v>
      </c>
    </row>
    <row r="3360" spans="1:2" x14ac:dyDescent="0.25">
      <c r="A3360" s="62">
        <v>27111608</v>
      </c>
      <c r="B3360" s="63" t="s">
        <v>7852</v>
      </c>
    </row>
    <row r="3361" spans="1:2" x14ac:dyDescent="0.25">
      <c r="A3361" s="62">
        <v>27111609</v>
      </c>
      <c r="B3361" s="63" t="s">
        <v>2866</v>
      </c>
    </row>
    <row r="3362" spans="1:2" x14ac:dyDescent="0.25">
      <c r="A3362" s="62">
        <v>27111701</v>
      </c>
      <c r="B3362" s="63" t="s">
        <v>10031</v>
      </c>
    </row>
    <row r="3363" spans="1:2" x14ac:dyDescent="0.25">
      <c r="A3363" s="62">
        <v>27111702</v>
      </c>
      <c r="B3363" s="63" t="s">
        <v>15488</v>
      </c>
    </row>
    <row r="3364" spans="1:2" x14ac:dyDescent="0.25">
      <c r="A3364" s="62">
        <v>27111703</v>
      </c>
      <c r="B3364" s="63" t="s">
        <v>5162</v>
      </c>
    </row>
    <row r="3365" spans="1:2" x14ac:dyDescent="0.25">
      <c r="A3365" s="62">
        <v>27111704</v>
      </c>
      <c r="B3365" s="63" t="s">
        <v>13508</v>
      </c>
    </row>
    <row r="3366" spans="1:2" x14ac:dyDescent="0.25">
      <c r="A3366" s="62">
        <v>27111705</v>
      </c>
      <c r="B3366" s="63" t="s">
        <v>7439</v>
      </c>
    </row>
    <row r="3367" spans="1:2" x14ac:dyDescent="0.25">
      <c r="A3367" s="62">
        <v>27111706</v>
      </c>
      <c r="B3367" s="63" t="s">
        <v>6867</v>
      </c>
    </row>
    <row r="3368" spans="1:2" x14ac:dyDescent="0.25">
      <c r="A3368" s="62">
        <v>27111707</v>
      </c>
      <c r="B3368" s="63" t="s">
        <v>978</v>
      </c>
    </row>
    <row r="3369" spans="1:2" x14ac:dyDescent="0.25">
      <c r="A3369" s="62">
        <v>27111708</v>
      </c>
      <c r="B3369" s="63" t="s">
        <v>16618</v>
      </c>
    </row>
    <row r="3370" spans="1:2" x14ac:dyDescent="0.25">
      <c r="A3370" s="62">
        <v>27111709</v>
      </c>
      <c r="B3370" s="63" t="s">
        <v>8588</v>
      </c>
    </row>
    <row r="3371" spans="1:2" x14ac:dyDescent="0.25">
      <c r="A3371" s="62">
        <v>27111710</v>
      </c>
      <c r="B3371" s="63" t="s">
        <v>8418</v>
      </c>
    </row>
    <row r="3372" spans="1:2" x14ac:dyDescent="0.25">
      <c r="A3372" s="62">
        <v>27111711</v>
      </c>
      <c r="B3372" s="63" t="s">
        <v>18563</v>
      </c>
    </row>
    <row r="3373" spans="1:2" x14ac:dyDescent="0.25">
      <c r="A3373" s="62">
        <v>27111712</v>
      </c>
      <c r="B3373" s="63" t="s">
        <v>330</v>
      </c>
    </row>
    <row r="3374" spans="1:2" x14ac:dyDescent="0.25">
      <c r="A3374" s="62">
        <v>27111713</v>
      </c>
      <c r="B3374" s="63" t="s">
        <v>12020</v>
      </c>
    </row>
    <row r="3375" spans="1:2" x14ac:dyDescent="0.25">
      <c r="A3375" s="62">
        <v>27111714</v>
      </c>
      <c r="B3375" s="63" t="s">
        <v>5151</v>
      </c>
    </row>
    <row r="3376" spans="1:2" x14ac:dyDescent="0.25">
      <c r="A3376" s="62">
        <v>27111715</v>
      </c>
      <c r="B3376" s="63" t="s">
        <v>7740</v>
      </c>
    </row>
    <row r="3377" spans="1:2" x14ac:dyDescent="0.25">
      <c r="A3377" s="62">
        <v>27111716</v>
      </c>
      <c r="B3377" s="63" t="s">
        <v>16628</v>
      </c>
    </row>
    <row r="3378" spans="1:2" x14ac:dyDescent="0.25">
      <c r="A3378" s="62">
        <v>27111717</v>
      </c>
      <c r="B3378" s="63" t="s">
        <v>8429</v>
      </c>
    </row>
    <row r="3379" spans="1:2" x14ac:dyDescent="0.25">
      <c r="A3379" s="62">
        <v>27111718</v>
      </c>
      <c r="B3379" s="63" t="s">
        <v>13520</v>
      </c>
    </row>
    <row r="3380" spans="1:2" x14ac:dyDescent="0.25">
      <c r="A3380" s="62">
        <v>27111720</v>
      </c>
      <c r="B3380" s="63" t="s">
        <v>9728</v>
      </c>
    </row>
    <row r="3381" spans="1:2" x14ac:dyDescent="0.25">
      <c r="A3381" s="62">
        <v>27111721</v>
      </c>
      <c r="B3381" s="63" t="s">
        <v>16056</v>
      </c>
    </row>
    <row r="3382" spans="1:2" x14ac:dyDescent="0.25">
      <c r="A3382" s="62">
        <v>27111722</v>
      </c>
      <c r="B3382" s="63" t="s">
        <v>14932</v>
      </c>
    </row>
    <row r="3383" spans="1:2" x14ac:dyDescent="0.25">
      <c r="A3383" s="62">
        <v>27111723</v>
      </c>
      <c r="B3383" s="63" t="s">
        <v>1948</v>
      </c>
    </row>
    <row r="3384" spans="1:2" x14ac:dyDescent="0.25">
      <c r="A3384" s="62">
        <v>27111724</v>
      </c>
      <c r="B3384" s="63" t="s">
        <v>7122</v>
      </c>
    </row>
    <row r="3385" spans="1:2" x14ac:dyDescent="0.25">
      <c r="A3385" s="62">
        <v>27111725</v>
      </c>
      <c r="B3385" s="63" t="s">
        <v>7674</v>
      </c>
    </row>
    <row r="3386" spans="1:2" x14ac:dyDescent="0.25">
      <c r="A3386" s="62">
        <v>27111726</v>
      </c>
      <c r="B3386" s="63" t="s">
        <v>15777</v>
      </c>
    </row>
    <row r="3387" spans="1:2" x14ac:dyDescent="0.25">
      <c r="A3387" s="62">
        <v>27111727</v>
      </c>
      <c r="B3387" s="63" t="s">
        <v>10113</v>
      </c>
    </row>
    <row r="3388" spans="1:2" x14ac:dyDescent="0.25">
      <c r="A3388" s="62">
        <v>27111801</v>
      </c>
      <c r="B3388" s="63" t="s">
        <v>10417</v>
      </c>
    </row>
    <row r="3389" spans="1:2" x14ac:dyDescent="0.25">
      <c r="A3389" s="62">
        <v>27111802</v>
      </c>
      <c r="B3389" s="63" t="s">
        <v>4737</v>
      </c>
    </row>
    <row r="3390" spans="1:2" x14ac:dyDescent="0.25">
      <c r="A3390" s="62">
        <v>27111803</v>
      </c>
      <c r="B3390" s="63" t="s">
        <v>14734</v>
      </c>
    </row>
    <row r="3391" spans="1:2" x14ac:dyDescent="0.25">
      <c r="A3391" s="62">
        <v>27111804</v>
      </c>
      <c r="B3391" s="63" t="s">
        <v>18289</v>
      </c>
    </row>
    <row r="3392" spans="1:2" x14ac:dyDescent="0.25">
      <c r="A3392" s="62">
        <v>27111806</v>
      </c>
      <c r="B3392" s="63" t="s">
        <v>5611</v>
      </c>
    </row>
    <row r="3393" spans="1:2" x14ac:dyDescent="0.25">
      <c r="A3393" s="62">
        <v>27111807</v>
      </c>
      <c r="B3393" s="63" t="s">
        <v>7178</v>
      </c>
    </row>
    <row r="3394" spans="1:2" x14ac:dyDescent="0.25">
      <c r="A3394" s="62">
        <v>27111809</v>
      </c>
      <c r="B3394" s="63" t="s">
        <v>8787</v>
      </c>
    </row>
    <row r="3395" spans="1:2" x14ac:dyDescent="0.25">
      <c r="A3395" s="62">
        <v>27111810</v>
      </c>
      <c r="B3395" s="63" t="s">
        <v>3510</v>
      </c>
    </row>
    <row r="3396" spans="1:2" x14ac:dyDescent="0.25">
      <c r="A3396" s="62">
        <v>27111901</v>
      </c>
      <c r="B3396" s="63" t="s">
        <v>16335</v>
      </c>
    </row>
    <row r="3397" spans="1:2" x14ac:dyDescent="0.25">
      <c r="A3397" s="62">
        <v>27111902</v>
      </c>
      <c r="B3397" s="63" t="s">
        <v>14692</v>
      </c>
    </row>
    <row r="3398" spans="1:2" x14ac:dyDescent="0.25">
      <c r="A3398" s="62">
        <v>27111903</v>
      </c>
      <c r="B3398" s="63" t="s">
        <v>13719</v>
      </c>
    </row>
    <row r="3399" spans="1:2" x14ac:dyDescent="0.25">
      <c r="A3399" s="62">
        <v>27111904</v>
      </c>
      <c r="B3399" s="63" t="s">
        <v>10467</v>
      </c>
    </row>
    <row r="3400" spans="1:2" x14ac:dyDescent="0.25">
      <c r="A3400" s="62">
        <v>27111905</v>
      </c>
      <c r="B3400" s="63" t="s">
        <v>1072</v>
      </c>
    </row>
    <row r="3401" spans="1:2" x14ac:dyDescent="0.25">
      <c r="A3401" s="62">
        <v>27111906</v>
      </c>
      <c r="B3401" s="63" t="s">
        <v>16346</v>
      </c>
    </row>
    <row r="3402" spans="1:2" x14ac:dyDescent="0.25">
      <c r="A3402" s="62">
        <v>27111907</v>
      </c>
      <c r="B3402" s="63" t="s">
        <v>4785</v>
      </c>
    </row>
    <row r="3403" spans="1:2" x14ac:dyDescent="0.25">
      <c r="A3403" s="62">
        <v>27111908</v>
      </c>
      <c r="B3403" s="63" t="s">
        <v>7806</v>
      </c>
    </row>
    <row r="3404" spans="1:2" x14ac:dyDescent="0.25">
      <c r="A3404" s="62">
        <v>27111909</v>
      </c>
      <c r="B3404" s="63" t="s">
        <v>17132</v>
      </c>
    </row>
    <row r="3405" spans="1:2" x14ac:dyDescent="0.25">
      <c r="A3405" s="62">
        <v>27111910</v>
      </c>
      <c r="B3405" s="63" t="s">
        <v>4324</v>
      </c>
    </row>
    <row r="3406" spans="1:2" x14ac:dyDescent="0.25">
      <c r="A3406" s="62">
        <v>27111911</v>
      </c>
      <c r="B3406" s="63" t="s">
        <v>4018</v>
      </c>
    </row>
    <row r="3407" spans="1:2" x14ac:dyDescent="0.25">
      <c r="A3407" s="62">
        <v>27112001</v>
      </c>
      <c r="B3407" s="63" t="s">
        <v>15979</v>
      </c>
    </row>
    <row r="3408" spans="1:2" x14ac:dyDescent="0.25">
      <c r="A3408" s="62">
        <v>27112002</v>
      </c>
      <c r="B3408" s="63" t="s">
        <v>2099</v>
      </c>
    </row>
    <row r="3409" spans="1:2" x14ac:dyDescent="0.25">
      <c r="A3409" s="62">
        <v>27112003</v>
      </c>
      <c r="B3409" s="63" t="s">
        <v>7813</v>
      </c>
    </row>
    <row r="3410" spans="1:2" x14ac:dyDescent="0.25">
      <c r="A3410" s="62">
        <v>27112004</v>
      </c>
      <c r="B3410" s="63" t="s">
        <v>4632</v>
      </c>
    </row>
    <row r="3411" spans="1:2" x14ac:dyDescent="0.25">
      <c r="A3411" s="62">
        <v>27112005</v>
      </c>
      <c r="B3411" s="63" t="s">
        <v>5375</v>
      </c>
    </row>
    <row r="3412" spans="1:2" x14ac:dyDescent="0.25">
      <c r="A3412" s="62">
        <v>27112006</v>
      </c>
      <c r="B3412" s="63" t="s">
        <v>4044</v>
      </c>
    </row>
    <row r="3413" spans="1:2" x14ac:dyDescent="0.25">
      <c r="A3413" s="62">
        <v>27112007</v>
      </c>
      <c r="B3413" s="63" t="s">
        <v>4748</v>
      </c>
    </row>
    <row r="3414" spans="1:2" x14ac:dyDescent="0.25">
      <c r="A3414" s="62">
        <v>27112008</v>
      </c>
      <c r="B3414" s="63" t="s">
        <v>14940</v>
      </c>
    </row>
    <row r="3415" spans="1:2" x14ac:dyDescent="0.25">
      <c r="A3415" s="62">
        <v>27112009</v>
      </c>
      <c r="B3415" s="63" t="s">
        <v>12106</v>
      </c>
    </row>
    <row r="3416" spans="1:2" x14ac:dyDescent="0.25">
      <c r="A3416" s="62">
        <v>27112010</v>
      </c>
      <c r="B3416" s="63" t="s">
        <v>300</v>
      </c>
    </row>
    <row r="3417" spans="1:2" x14ac:dyDescent="0.25">
      <c r="A3417" s="62">
        <v>27112011</v>
      </c>
      <c r="B3417" s="63" t="s">
        <v>231</v>
      </c>
    </row>
    <row r="3418" spans="1:2" x14ac:dyDescent="0.25">
      <c r="A3418" s="62">
        <v>27112012</v>
      </c>
      <c r="B3418" s="63" t="s">
        <v>15529</v>
      </c>
    </row>
    <row r="3419" spans="1:2" x14ac:dyDescent="0.25">
      <c r="A3419" s="62">
        <v>27112013</v>
      </c>
      <c r="B3419" s="63" t="s">
        <v>9836</v>
      </c>
    </row>
    <row r="3420" spans="1:2" x14ac:dyDescent="0.25">
      <c r="A3420" s="62">
        <v>27112014</v>
      </c>
      <c r="B3420" s="63" t="s">
        <v>14311</v>
      </c>
    </row>
    <row r="3421" spans="1:2" x14ac:dyDescent="0.25">
      <c r="A3421" s="62">
        <v>27112015</v>
      </c>
      <c r="B3421" s="63" t="s">
        <v>10290</v>
      </c>
    </row>
    <row r="3422" spans="1:2" x14ac:dyDescent="0.25">
      <c r="A3422" s="62">
        <v>27112016</v>
      </c>
      <c r="B3422" s="63" t="s">
        <v>17357</v>
      </c>
    </row>
    <row r="3423" spans="1:2" x14ac:dyDescent="0.25">
      <c r="A3423" s="62">
        <v>27112017</v>
      </c>
      <c r="B3423" s="63" t="s">
        <v>8661</v>
      </c>
    </row>
    <row r="3424" spans="1:2" x14ac:dyDescent="0.25">
      <c r="A3424" s="62">
        <v>27112101</v>
      </c>
      <c r="B3424" s="63" t="s">
        <v>2594</v>
      </c>
    </row>
    <row r="3425" spans="1:2" x14ac:dyDescent="0.25">
      <c r="A3425" s="62">
        <v>27112102</v>
      </c>
      <c r="B3425" s="63" t="s">
        <v>1438</v>
      </c>
    </row>
    <row r="3426" spans="1:2" x14ac:dyDescent="0.25">
      <c r="A3426" s="62">
        <v>27112103</v>
      </c>
      <c r="B3426" s="63" t="s">
        <v>77</v>
      </c>
    </row>
    <row r="3427" spans="1:2" x14ac:dyDescent="0.25">
      <c r="A3427" s="62">
        <v>27112104</v>
      </c>
      <c r="B3427" s="63" t="s">
        <v>4164</v>
      </c>
    </row>
    <row r="3428" spans="1:2" x14ac:dyDescent="0.25">
      <c r="A3428" s="62">
        <v>27112105</v>
      </c>
      <c r="B3428" s="63" t="s">
        <v>4956</v>
      </c>
    </row>
    <row r="3429" spans="1:2" x14ac:dyDescent="0.25">
      <c r="A3429" s="62">
        <v>27112106</v>
      </c>
      <c r="B3429" s="63" t="s">
        <v>8154</v>
      </c>
    </row>
    <row r="3430" spans="1:2" x14ac:dyDescent="0.25">
      <c r="A3430" s="62">
        <v>27112107</v>
      </c>
      <c r="B3430" s="63" t="s">
        <v>16969</v>
      </c>
    </row>
    <row r="3431" spans="1:2" x14ac:dyDescent="0.25">
      <c r="A3431" s="62">
        <v>27112108</v>
      </c>
      <c r="B3431" s="63" t="s">
        <v>15824</v>
      </c>
    </row>
    <row r="3432" spans="1:2" x14ac:dyDescent="0.25">
      <c r="A3432" s="62">
        <v>27112109</v>
      </c>
      <c r="B3432" s="63" t="s">
        <v>1335</v>
      </c>
    </row>
    <row r="3433" spans="1:2" x14ac:dyDescent="0.25">
      <c r="A3433" s="62">
        <v>27112110</v>
      </c>
      <c r="B3433" s="63" t="s">
        <v>9983</v>
      </c>
    </row>
    <row r="3434" spans="1:2" x14ac:dyDescent="0.25">
      <c r="A3434" s="62">
        <v>27112111</v>
      </c>
      <c r="B3434" s="63" t="s">
        <v>3913</v>
      </c>
    </row>
    <row r="3435" spans="1:2" x14ac:dyDescent="0.25">
      <c r="A3435" s="62">
        <v>27112112</v>
      </c>
      <c r="B3435" s="63" t="s">
        <v>75</v>
      </c>
    </row>
    <row r="3436" spans="1:2" x14ac:dyDescent="0.25">
      <c r="A3436" s="62">
        <v>27112113</v>
      </c>
      <c r="B3436" s="63" t="s">
        <v>3638</v>
      </c>
    </row>
    <row r="3437" spans="1:2" x14ac:dyDescent="0.25">
      <c r="A3437" s="62">
        <v>27112114</v>
      </c>
      <c r="B3437" s="63" t="s">
        <v>13535</v>
      </c>
    </row>
    <row r="3438" spans="1:2" x14ac:dyDescent="0.25">
      <c r="A3438" s="62">
        <v>27112115</v>
      </c>
      <c r="B3438" s="63" t="s">
        <v>18202</v>
      </c>
    </row>
    <row r="3439" spans="1:2" x14ac:dyDescent="0.25">
      <c r="A3439" s="62">
        <v>27112116</v>
      </c>
      <c r="B3439" s="63" t="s">
        <v>712</v>
      </c>
    </row>
    <row r="3440" spans="1:2" x14ac:dyDescent="0.25">
      <c r="A3440" s="62">
        <v>27112117</v>
      </c>
      <c r="B3440" s="63" t="s">
        <v>12035</v>
      </c>
    </row>
    <row r="3441" spans="1:2" x14ac:dyDescent="0.25">
      <c r="A3441" s="62">
        <v>27112119</v>
      </c>
      <c r="B3441" s="63" t="s">
        <v>5954</v>
      </c>
    </row>
    <row r="3442" spans="1:2" x14ac:dyDescent="0.25">
      <c r="A3442" s="62">
        <v>27112120</v>
      </c>
      <c r="B3442" s="63" t="s">
        <v>10156</v>
      </c>
    </row>
    <row r="3443" spans="1:2" x14ac:dyDescent="0.25">
      <c r="A3443" s="62">
        <v>27112121</v>
      </c>
      <c r="B3443" s="63" t="s">
        <v>11177</v>
      </c>
    </row>
    <row r="3444" spans="1:2" x14ac:dyDescent="0.25">
      <c r="A3444" s="62">
        <v>27112122</v>
      </c>
      <c r="B3444" s="63" t="s">
        <v>6424</v>
      </c>
    </row>
    <row r="3445" spans="1:2" x14ac:dyDescent="0.25">
      <c r="A3445" s="62">
        <v>27112123</v>
      </c>
      <c r="B3445" s="63" t="s">
        <v>3613</v>
      </c>
    </row>
    <row r="3446" spans="1:2" x14ac:dyDescent="0.25">
      <c r="A3446" s="62">
        <v>27112124</v>
      </c>
      <c r="B3446" s="63" t="s">
        <v>2777</v>
      </c>
    </row>
    <row r="3447" spans="1:2" x14ac:dyDescent="0.25">
      <c r="A3447" s="62">
        <v>27112125</v>
      </c>
      <c r="B3447" s="63" t="s">
        <v>12814</v>
      </c>
    </row>
    <row r="3448" spans="1:2" x14ac:dyDescent="0.25">
      <c r="A3448" s="62">
        <v>27112126</v>
      </c>
      <c r="B3448" s="63" t="s">
        <v>11719</v>
      </c>
    </row>
    <row r="3449" spans="1:2" x14ac:dyDescent="0.25">
      <c r="A3449" s="62">
        <v>27112127</v>
      </c>
      <c r="B3449" s="63" t="s">
        <v>6798</v>
      </c>
    </row>
    <row r="3450" spans="1:2" x14ac:dyDescent="0.25">
      <c r="A3450" s="62">
        <v>27112128</v>
      </c>
      <c r="B3450" s="63" t="s">
        <v>5934</v>
      </c>
    </row>
    <row r="3451" spans="1:2" x14ac:dyDescent="0.25">
      <c r="A3451" s="62">
        <v>27112129</v>
      </c>
      <c r="B3451" s="63" t="s">
        <v>1461</v>
      </c>
    </row>
    <row r="3452" spans="1:2" x14ac:dyDescent="0.25">
      <c r="A3452" s="62">
        <v>27112130</v>
      </c>
      <c r="B3452" s="63" t="s">
        <v>9581</v>
      </c>
    </row>
    <row r="3453" spans="1:2" x14ac:dyDescent="0.25">
      <c r="A3453" s="62">
        <v>27112131</v>
      </c>
      <c r="B3453" s="63" t="s">
        <v>14040</v>
      </c>
    </row>
    <row r="3454" spans="1:2" x14ac:dyDescent="0.25">
      <c r="A3454" s="62">
        <v>27112132</v>
      </c>
      <c r="B3454" s="63" t="s">
        <v>6289</v>
      </c>
    </row>
    <row r="3455" spans="1:2" x14ac:dyDescent="0.25">
      <c r="A3455" s="62">
        <v>27112133</v>
      </c>
      <c r="B3455" s="63" t="s">
        <v>12770</v>
      </c>
    </row>
    <row r="3456" spans="1:2" x14ac:dyDescent="0.25">
      <c r="A3456" s="62">
        <v>27112134</v>
      </c>
      <c r="B3456" s="63" t="s">
        <v>14089</v>
      </c>
    </row>
    <row r="3457" spans="1:2" x14ac:dyDescent="0.25">
      <c r="A3457" s="62">
        <v>27112201</v>
      </c>
      <c r="B3457" s="63" t="s">
        <v>2100</v>
      </c>
    </row>
    <row r="3458" spans="1:2" x14ac:dyDescent="0.25">
      <c r="A3458" s="62">
        <v>27112202</v>
      </c>
      <c r="B3458" s="63" t="s">
        <v>6647</v>
      </c>
    </row>
    <row r="3459" spans="1:2" x14ac:dyDescent="0.25">
      <c r="A3459" s="62">
        <v>27112203</v>
      </c>
      <c r="B3459" s="63" t="s">
        <v>7365</v>
      </c>
    </row>
    <row r="3460" spans="1:2" x14ac:dyDescent="0.25">
      <c r="A3460" s="62">
        <v>27112205</v>
      </c>
      <c r="B3460" s="63" t="s">
        <v>8950</v>
      </c>
    </row>
    <row r="3461" spans="1:2" x14ac:dyDescent="0.25">
      <c r="A3461" s="62">
        <v>27112301</v>
      </c>
      <c r="B3461" s="63" t="s">
        <v>10184</v>
      </c>
    </row>
    <row r="3462" spans="1:2" x14ac:dyDescent="0.25">
      <c r="A3462" s="62">
        <v>27112302</v>
      </c>
      <c r="B3462" s="63" t="s">
        <v>13553</v>
      </c>
    </row>
    <row r="3463" spans="1:2" x14ac:dyDescent="0.25">
      <c r="A3463" s="62">
        <v>27112303</v>
      </c>
      <c r="B3463" s="63" t="s">
        <v>4663</v>
      </c>
    </row>
    <row r="3464" spans="1:2" x14ac:dyDescent="0.25">
      <c r="A3464" s="62">
        <v>27112304</v>
      </c>
      <c r="B3464" s="63" t="s">
        <v>2970</v>
      </c>
    </row>
    <row r="3465" spans="1:2" x14ac:dyDescent="0.25">
      <c r="A3465" s="62">
        <v>27112305</v>
      </c>
      <c r="B3465" s="63" t="s">
        <v>3689</v>
      </c>
    </row>
    <row r="3466" spans="1:2" x14ac:dyDescent="0.25">
      <c r="A3466" s="62">
        <v>27112306</v>
      </c>
      <c r="B3466" s="63" t="s">
        <v>7615</v>
      </c>
    </row>
    <row r="3467" spans="1:2" x14ac:dyDescent="0.25">
      <c r="A3467" s="62">
        <v>27112401</v>
      </c>
      <c r="B3467" s="63" t="s">
        <v>11387</v>
      </c>
    </row>
    <row r="3468" spans="1:2" x14ac:dyDescent="0.25">
      <c r="A3468" s="62">
        <v>27112402</v>
      </c>
      <c r="B3468" s="63" t="s">
        <v>12180</v>
      </c>
    </row>
    <row r="3469" spans="1:2" x14ac:dyDescent="0.25">
      <c r="A3469" s="62">
        <v>27112403</v>
      </c>
      <c r="B3469" s="63" t="s">
        <v>3219</v>
      </c>
    </row>
    <row r="3470" spans="1:2" x14ac:dyDescent="0.25">
      <c r="A3470" s="62">
        <v>27112404</v>
      </c>
      <c r="B3470" s="63" t="s">
        <v>13877</v>
      </c>
    </row>
    <row r="3471" spans="1:2" x14ac:dyDescent="0.25">
      <c r="A3471" s="62">
        <v>27112405</v>
      </c>
      <c r="B3471" s="63" t="s">
        <v>11841</v>
      </c>
    </row>
    <row r="3472" spans="1:2" x14ac:dyDescent="0.25">
      <c r="A3472" s="62">
        <v>27112406</v>
      </c>
      <c r="B3472" s="63" t="s">
        <v>252</v>
      </c>
    </row>
    <row r="3473" spans="1:2" x14ac:dyDescent="0.25">
      <c r="A3473" s="62">
        <v>27112407</v>
      </c>
      <c r="B3473" s="63" t="s">
        <v>8746</v>
      </c>
    </row>
    <row r="3474" spans="1:2" x14ac:dyDescent="0.25">
      <c r="A3474" s="62">
        <v>27112501</v>
      </c>
      <c r="B3474" s="63" t="s">
        <v>9280</v>
      </c>
    </row>
    <row r="3475" spans="1:2" x14ac:dyDescent="0.25">
      <c r="A3475" s="62">
        <v>27112502</v>
      </c>
      <c r="B3475" s="63" t="s">
        <v>4392</v>
      </c>
    </row>
    <row r="3476" spans="1:2" x14ac:dyDescent="0.25">
      <c r="A3476" s="62">
        <v>27112503</v>
      </c>
      <c r="B3476" s="63" t="s">
        <v>10012</v>
      </c>
    </row>
    <row r="3477" spans="1:2" x14ac:dyDescent="0.25">
      <c r="A3477" s="62">
        <v>27112504</v>
      </c>
      <c r="B3477" s="63" t="s">
        <v>11361</v>
      </c>
    </row>
    <row r="3478" spans="1:2" x14ac:dyDescent="0.25">
      <c r="A3478" s="62">
        <v>27112505</v>
      </c>
      <c r="B3478" s="63" t="s">
        <v>2437</v>
      </c>
    </row>
    <row r="3479" spans="1:2" x14ac:dyDescent="0.25">
      <c r="A3479" s="62">
        <v>27112506</v>
      </c>
      <c r="B3479" s="63" t="s">
        <v>4397</v>
      </c>
    </row>
    <row r="3480" spans="1:2" x14ac:dyDescent="0.25">
      <c r="A3480" s="62">
        <v>27112601</v>
      </c>
      <c r="B3480" s="63" t="s">
        <v>1119</v>
      </c>
    </row>
    <row r="3481" spans="1:2" x14ac:dyDescent="0.25">
      <c r="A3481" s="62">
        <v>27112602</v>
      </c>
      <c r="B3481" s="63" t="s">
        <v>3889</v>
      </c>
    </row>
    <row r="3482" spans="1:2" x14ac:dyDescent="0.25">
      <c r="A3482" s="62">
        <v>27112701</v>
      </c>
      <c r="B3482" s="63" t="s">
        <v>4053</v>
      </c>
    </row>
    <row r="3483" spans="1:2" x14ac:dyDescent="0.25">
      <c r="A3483" s="62">
        <v>27112702</v>
      </c>
      <c r="B3483" s="63" t="s">
        <v>9162</v>
      </c>
    </row>
    <row r="3484" spans="1:2" x14ac:dyDescent="0.25">
      <c r="A3484" s="62">
        <v>27112703</v>
      </c>
      <c r="B3484" s="63" t="s">
        <v>4809</v>
      </c>
    </row>
    <row r="3485" spans="1:2" x14ac:dyDescent="0.25">
      <c r="A3485" s="62">
        <v>27112704</v>
      </c>
      <c r="B3485" s="63" t="s">
        <v>3645</v>
      </c>
    </row>
    <row r="3486" spans="1:2" x14ac:dyDescent="0.25">
      <c r="A3486" s="62">
        <v>27112705</v>
      </c>
      <c r="B3486" s="63" t="s">
        <v>17674</v>
      </c>
    </row>
    <row r="3487" spans="1:2" x14ac:dyDescent="0.25">
      <c r="A3487" s="62">
        <v>27112706</v>
      </c>
      <c r="B3487" s="63" t="s">
        <v>10396</v>
      </c>
    </row>
    <row r="3488" spans="1:2" x14ac:dyDescent="0.25">
      <c r="A3488" s="62">
        <v>27112707</v>
      </c>
      <c r="B3488" s="63" t="s">
        <v>8945</v>
      </c>
    </row>
    <row r="3489" spans="1:2" x14ac:dyDescent="0.25">
      <c r="A3489" s="62">
        <v>27112708</v>
      </c>
      <c r="B3489" s="63" t="s">
        <v>14494</v>
      </c>
    </row>
    <row r="3490" spans="1:2" x14ac:dyDescent="0.25">
      <c r="A3490" s="62">
        <v>27112709</v>
      </c>
      <c r="B3490" s="63" t="s">
        <v>1688</v>
      </c>
    </row>
    <row r="3491" spans="1:2" x14ac:dyDescent="0.25">
      <c r="A3491" s="62">
        <v>27112710</v>
      </c>
      <c r="B3491" s="63" t="s">
        <v>3713</v>
      </c>
    </row>
    <row r="3492" spans="1:2" x14ac:dyDescent="0.25">
      <c r="A3492" s="62">
        <v>27112711</v>
      </c>
      <c r="B3492" s="63" t="s">
        <v>376</v>
      </c>
    </row>
    <row r="3493" spans="1:2" x14ac:dyDescent="0.25">
      <c r="A3493" s="62">
        <v>27112712</v>
      </c>
      <c r="B3493" s="63" t="s">
        <v>1741</v>
      </c>
    </row>
    <row r="3494" spans="1:2" x14ac:dyDescent="0.25">
      <c r="A3494" s="62">
        <v>27112713</v>
      </c>
      <c r="B3494" s="63" t="s">
        <v>5441</v>
      </c>
    </row>
    <row r="3495" spans="1:2" x14ac:dyDescent="0.25">
      <c r="A3495" s="62">
        <v>27112714</v>
      </c>
      <c r="B3495" s="63" t="s">
        <v>12368</v>
      </c>
    </row>
    <row r="3496" spans="1:2" x14ac:dyDescent="0.25">
      <c r="A3496" s="62">
        <v>27112715</v>
      </c>
      <c r="B3496" s="63" t="s">
        <v>8571</v>
      </c>
    </row>
    <row r="3497" spans="1:2" x14ac:dyDescent="0.25">
      <c r="A3497" s="62">
        <v>27112716</v>
      </c>
      <c r="B3497" s="63" t="s">
        <v>5313</v>
      </c>
    </row>
    <row r="3498" spans="1:2" x14ac:dyDescent="0.25">
      <c r="A3498" s="62">
        <v>27112717</v>
      </c>
      <c r="B3498" s="63" t="s">
        <v>5450</v>
      </c>
    </row>
    <row r="3499" spans="1:2" x14ac:dyDescent="0.25">
      <c r="A3499" s="62">
        <v>27112718</v>
      </c>
      <c r="B3499" s="63" t="s">
        <v>9628</v>
      </c>
    </row>
    <row r="3500" spans="1:2" x14ac:dyDescent="0.25">
      <c r="A3500" s="62">
        <v>27112719</v>
      </c>
      <c r="B3500" s="63" t="s">
        <v>16719</v>
      </c>
    </row>
    <row r="3501" spans="1:2" x14ac:dyDescent="0.25">
      <c r="A3501" s="62">
        <v>27112720</v>
      </c>
      <c r="B3501" s="63" t="s">
        <v>3933</v>
      </c>
    </row>
    <row r="3502" spans="1:2" x14ac:dyDescent="0.25">
      <c r="A3502" s="62">
        <v>27112721</v>
      </c>
      <c r="B3502" s="63" t="s">
        <v>8864</v>
      </c>
    </row>
    <row r="3503" spans="1:2" x14ac:dyDescent="0.25">
      <c r="A3503" s="62">
        <v>27112801</v>
      </c>
      <c r="B3503" s="63" t="s">
        <v>14515</v>
      </c>
    </row>
    <row r="3504" spans="1:2" x14ac:dyDescent="0.25">
      <c r="A3504" s="62">
        <v>27112802</v>
      </c>
      <c r="B3504" s="63" t="s">
        <v>18478</v>
      </c>
    </row>
    <row r="3505" spans="1:2" x14ac:dyDescent="0.25">
      <c r="A3505" s="62">
        <v>27112803</v>
      </c>
      <c r="B3505" s="63" t="s">
        <v>9924</v>
      </c>
    </row>
    <row r="3506" spans="1:2" x14ac:dyDescent="0.25">
      <c r="A3506" s="62">
        <v>27112804</v>
      </c>
      <c r="B3506" s="63" t="s">
        <v>9904</v>
      </c>
    </row>
    <row r="3507" spans="1:2" x14ac:dyDescent="0.25">
      <c r="A3507" s="62">
        <v>27112805</v>
      </c>
      <c r="B3507" s="63" t="s">
        <v>15871</v>
      </c>
    </row>
    <row r="3508" spans="1:2" x14ac:dyDescent="0.25">
      <c r="A3508" s="62">
        <v>27112806</v>
      </c>
      <c r="B3508" s="63" t="s">
        <v>846</v>
      </c>
    </row>
    <row r="3509" spans="1:2" x14ac:dyDescent="0.25">
      <c r="A3509" s="62">
        <v>27112807</v>
      </c>
      <c r="B3509" s="63" t="s">
        <v>11361</v>
      </c>
    </row>
    <row r="3510" spans="1:2" x14ac:dyDescent="0.25">
      <c r="A3510" s="62">
        <v>27112808</v>
      </c>
      <c r="B3510" s="63" t="s">
        <v>16312</v>
      </c>
    </row>
    <row r="3511" spans="1:2" x14ac:dyDescent="0.25">
      <c r="A3511" s="62">
        <v>27112809</v>
      </c>
      <c r="B3511" s="63" t="s">
        <v>7762</v>
      </c>
    </row>
    <row r="3512" spans="1:2" x14ac:dyDescent="0.25">
      <c r="A3512" s="62">
        <v>27112810</v>
      </c>
      <c r="B3512" s="63" t="s">
        <v>17403</v>
      </c>
    </row>
    <row r="3513" spans="1:2" x14ac:dyDescent="0.25">
      <c r="A3513" s="62">
        <v>27112811</v>
      </c>
      <c r="B3513" s="63" t="s">
        <v>14488</v>
      </c>
    </row>
    <row r="3514" spans="1:2" x14ac:dyDescent="0.25">
      <c r="A3514" s="62">
        <v>27112812</v>
      </c>
      <c r="B3514" s="63" t="s">
        <v>8805</v>
      </c>
    </row>
    <row r="3515" spans="1:2" x14ac:dyDescent="0.25">
      <c r="A3515" s="62">
        <v>27112813</v>
      </c>
      <c r="B3515" s="63" t="s">
        <v>4949</v>
      </c>
    </row>
    <row r="3516" spans="1:2" x14ac:dyDescent="0.25">
      <c r="A3516" s="62">
        <v>27112814</v>
      </c>
      <c r="B3516" s="63" t="s">
        <v>3322</v>
      </c>
    </row>
    <row r="3517" spans="1:2" x14ac:dyDescent="0.25">
      <c r="A3517" s="62">
        <v>27112815</v>
      </c>
      <c r="B3517" s="63" t="s">
        <v>2524</v>
      </c>
    </row>
    <row r="3518" spans="1:2" x14ac:dyDescent="0.25">
      <c r="A3518" s="62">
        <v>27112818</v>
      </c>
      <c r="B3518" s="63" t="s">
        <v>14541</v>
      </c>
    </row>
    <row r="3519" spans="1:2" x14ac:dyDescent="0.25">
      <c r="A3519" s="62">
        <v>27112819</v>
      </c>
      <c r="B3519" s="63" t="s">
        <v>8222</v>
      </c>
    </row>
    <row r="3520" spans="1:2" x14ac:dyDescent="0.25">
      <c r="A3520" s="62">
        <v>27112820</v>
      </c>
      <c r="B3520" s="63" t="s">
        <v>11449</v>
      </c>
    </row>
    <row r="3521" spans="1:2" x14ac:dyDescent="0.25">
      <c r="A3521" s="62">
        <v>27112821</v>
      </c>
      <c r="B3521" s="63" t="s">
        <v>3672</v>
      </c>
    </row>
    <row r="3522" spans="1:2" x14ac:dyDescent="0.25">
      <c r="A3522" s="62">
        <v>27112822</v>
      </c>
      <c r="B3522" s="63" t="s">
        <v>17779</v>
      </c>
    </row>
    <row r="3523" spans="1:2" x14ac:dyDescent="0.25">
      <c r="A3523" s="62">
        <v>27112823</v>
      </c>
      <c r="B3523" s="63" t="s">
        <v>5667</v>
      </c>
    </row>
    <row r="3524" spans="1:2" x14ac:dyDescent="0.25">
      <c r="A3524" s="62">
        <v>27112824</v>
      </c>
      <c r="B3524" s="63" t="s">
        <v>14977</v>
      </c>
    </row>
    <row r="3525" spans="1:2" x14ac:dyDescent="0.25">
      <c r="A3525" s="62">
        <v>27112825</v>
      </c>
      <c r="B3525" s="63" t="s">
        <v>15667</v>
      </c>
    </row>
    <row r="3526" spans="1:2" x14ac:dyDescent="0.25">
      <c r="A3526" s="62">
        <v>27112826</v>
      </c>
      <c r="B3526" s="63" t="s">
        <v>11044</v>
      </c>
    </row>
    <row r="3527" spans="1:2" x14ac:dyDescent="0.25">
      <c r="A3527" s="62">
        <v>27112901</v>
      </c>
      <c r="B3527" s="63" t="s">
        <v>10698</v>
      </c>
    </row>
    <row r="3528" spans="1:2" x14ac:dyDescent="0.25">
      <c r="A3528" s="62">
        <v>27112902</v>
      </c>
      <c r="B3528" s="63" t="s">
        <v>2726</v>
      </c>
    </row>
    <row r="3529" spans="1:2" x14ac:dyDescent="0.25">
      <c r="A3529" s="62">
        <v>27112903</v>
      </c>
      <c r="B3529" s="63" t="s">
        <v>7538</v>
      </c>
    </row>
    <row r="3530" spans="1:2" x14ac:dyDescent="0.25">
      <c r="A3530" s="62">
        <v>27112904</v>
      </c>
      <c r="B3530" s="63" t="s">
        <v>15676</v>
      </c>
    </row>
    <row r="3531" spans="1:2" x14ac:dyDescent="0.25">
      <c r="A3531" s="62">
        <v>27112905</v>
      </c>
      <c r="B3531" s="63" t="s">
        <v>10965</v>
      </c>
    </row>
    <row r="3532" spans="1:2" x14ac:dyDescent="0.25">
      <c r="A3532" s="62">
        <v>27112906</v>
      </c>
      <c r="B3532" s="63" t="s">
        <v>9820</v>
      </c>
    </row>
    <row r="3533" spans="1:2" x14ac:dyDescent="0.25">
      <c r="A3533" s="62">
        <v>27112907</v>
      </c>
      <c r="B3533" s="63" t="s">
        <v>18078</v>
      </c>
    </row>
    <row r="3534" spans="1:2" x14ac:dyDescent="0.25">
      <c r="A3534" s="62">
        <v>27112908</v>
      </c>
      <c r="B3534" s="63" t="s">
        <v>17987</v>
      </c>
    </row>
    <row r="3535" spans="1:2" x14ac:dyDescent="0.25">
      <c r="A3535" s="62">
        <v>27113001</v>
      </c>
      <c r="B3535" s="63" t="s">
        <v>12111</v>
      </c>
    </row>
    <row r="3536" spans="1:2" x14ac:dyDescent="0.25">
      <c r="A3536" s="62">
        <v>27113002</v>
      </c>
      <c r="B3536" s="63" t="s">
        <v>8353</v>
      </c>
    </row>
    <row r="3537" spans="1:2" x14ac:dyDescent="0.25">
      <c r="A3537" s="62">
        <v>27113003</v>
      </c>
      <c r="B3537" s="63" t="s">
        <v>993</v>
      </c>
    </row>
    <row r="3538" spans="1:2" x14ac:dyDescent="0.25">
      <c r="A3538" s="62">
        <v>27113004</v>
      </c>
      <c r="B3538" s="63" t="s">
        <v>10053</v>
      </c>
    </row>
    <row r="3539" spans="1:2" x14ac:dyDescent="0.25">
      <c r="A3539" s="62">
        <v>27113101</v>
      </c>
      <c r="B3539" s="63" t="s">
        <v>9486</v>
      </c>
    </row>
    <row r="3540" spans="1:2" x14ac:dyDescent="0.25">
      <c r="A3540" s="62">
        <v>27113102</v>
      </c>
      <c r="B3540" s="63" t="s">
        <v>2309</v>
      </c>
    </row>
    <row r="3541" spans="1:2" x14ac:dyDescent="0.25">
      <c r="A3541" s="62">
        <v>27113103</v>
      </c>
      <c r="B3541" s="63" t="s">
        <v>13560</v>
      </c>
    </row>
    <row r="3542" spans="1:2" x14ac:dyDescent="0.25">
      <c r="A3542" s="62">
        <v>27113201</v>
      </c>
      <c r="B3542" s="63" t="s">
        <v>9312</v>
      </c>
    </row>
    <row r="3543" spans="1:2" x14ac:dyDescent="0.25">
      <c r="A3543" s="62">
        <v>27113202</v>
      </c>
      <c r="B3543" s="63" t="s">
        <v>14846</v>
      </c>
    </row>
    <row r="3544" spans="1:2" x14ac:dyDescent="0.25">
      <c r="A3544" s="62">
        <v>27113203</v>
      </c>
      <c r="B3544" s="63" t="s">
        <v>14680</v>
      </c>
    </row>
    <row r="3545" spans="1:2" x14ac:dyDescent="0.25">
      <c r="A3545" s="62">
        <v>27113204</v>
      </c>
      <c r="B3545" s="63" t="s">
        <v>8309</v>
      </c>
    </row>
    <row r="3546" spans="1:2" x14ac:dyDescent="0.25">
      <c r="A3546" s="62">
        <v>27121501</v>
      </c>
      <c r="B3546" s="63" t="s">
        <v>17835</v>
      </c>
    </row>
    <row r="3547" spans="1:2" x14ac:dyDescent="0.25">
      <c r="A3547" s="62">
        <v>27121502</v>
      </c>
      <c r="B3547" s="63" t="s">
        <v>15376</v>
      </c>
    </row>
    <row r="3548" spans="1:2" x14ac:dyDescent="0.25">
      <c r="A3548" s="62">
        <v>27121503</v>
      </c>
      <c r="B3548" s="63" t="s">
        <v>8552</v>
      </c>
    </row>
    <row r="3549" spans="1:2" x14ac:dyDescent="0.25">
      <c r="A3549" s="62">
        <v>27121601</v>
      </c>
      <c r="B3549" s="63" t="s">
        <v>11104</v>
      </c>
    </row>
    <row r="3550" spans="1:2" x14ac:dyDescent="0.25">
      <c r="A3550" s="62">
        <v>27121602</v>
      </c>
      <c r="B3550" s="63" t="s">
        <v>18748</v>
      </c>
    </row>
    <row r="3551" spans="1:2" x14ac:dyDescent="0.25">
      <c r="A3551" s="62">
        <v>27121603</v>
      </c>
      <c r="B3551" s="63" t="s">
        <v>18468</v>
      </c>
    </row>
    <row r="3552" spans="1:2" x14ac:dyDescent="0.25">
      <c r="A3552" s="62">
        <v>27121604</v>
      </c>
      <c r="B3552" s="63" t="s">
        <v>7417</v>
      </c>
    </row>
    <row r="3553" spans="1:2" x14ac:dyDescent="0.25">
      <c r="A3553" s="62">
        <v>27121605</v>
      </c>
      <c r="B3553" s="63" t="s">
        <v>13431</v>
      </c>
    </row>
    <row r="3554" spans="1:2" x14ac:dyDescent="0.25">
      <c r="A3554" s="62">
        <v>27121606</v>
      </c>
      <c r="B3554" s="63" t="s">
        <v>16494</v>
      </c>
    </row>
    <row r="3555" spans="1:2" x14ac:dyDescent="0.25">
      <c r="A3555" s="62">
        <v>27121701</v>
      </c>
      <c r="B3555" s="63" t="s">
        <v>14430</v>
      </c>
    </row>
    <row r="3556" spans="1:2" x14ac:dyDescent="0.25">
      <c r="A3556" s="62">
        <v>27121702</v>
      </c>
      <c r="B3556" s="63" t="s">
        <v>12551</v>
      </c>
    </row>
    <row r="3557" spans="1:2" x14ac:dyDescent="0.25">
      <c r="A3557" s="62">
        <v>27121703</v>
      </c>
      <c r="B3557" s="63" t="s">
        <v>3321</v>
      </c>
    </row>
    <row r="3558" spans="1:2" x14ac:dyDescent="0.25">
      <c r="A3558" s="62">
        <v>27121704</v>
      </c>
      <c r="B3558" s="63" t="s">
        <v>9423</v>
      </c>
    </row>
    <row r="3559" spans="1:2" x14ac:dyDescent="0.25">
      <c r="A3559" s="62">
        <v>27121705</v>
      </c>
      <c r="B3559" s="63" t="s">
        <v>16772</v>
      </c>
    </row>
    <row r="3560" spans="1:2" x14ac:dyDescent="0.25">
      <c r="A3560" s="62">
        <v>27121706</v>
      </c>
      <c r="B3560" s="63" t="s">
        <v>14440</v>
      </c>
    </row>
    <row r="3561" spans="1:2" x14ac:dyDescent="0.25">
      <c r="A3561" s="62">
        <v>27121707</v>
      </c>
      <c r="B3561" s="63" t="s">
        <v>8216</v>
      </c>
    </row>
    <row r="3562" spans="1:2" x14ac:dyDescent="0.25">
      <c r="A3562" s="62">
        <v>27126101</v>
      </c>
      <c r="B3562" s="63" t="s">
        <v>10317</v>
      </c>
    </row>
    <row r="3563" spans="1:2" x14ac:dyDescent="0.25">
      <c r="A3563" s="62">
        <v>27126102</v>
      </c>
      <c r="B3563" s="63" t="s">
        <v>12810</v>
      </c>
    </row>
    <row r="3564" spans="1:2" x14ac:dyDescent="0.25">
      <c r="A3564" s="62">
        <v>27131501</v>
      </c>
      <c r="B3564" s="63" t="s">
        <v>17416</v>
      </c>
    </row>
    <row r="3565" spans="1:2" x14ac:dyDescent="0.25">
      <c r="A3565" s="62">
        <v>27131502</v>
      </c>
      <c r="B3565" s="63" t="s">
        <v>10707</v>
      </c>
    </row>
    <row r="3566" spans="1:2" x14ac:dyDescent="0.25">
      <c r="A3566" s="62">
        <v>27131504</v>
      </c>
      <c r="B3566" s="63" t="s">
        <v>17173</v>
      </c>
    </row>
    <row r="3567" spans="1:2" x14ac:dyDescent="0.25">
      <c r="A3567" s="62">
        <v>27131505</v>
      </c>
      <c r="B3567" s="63" t="s">
        <v>10554</v>
      </c>
    </row>
    <row r="3568" spans="1:2" x14ac:dyDescent="0.25">
      <c r="A3568" s="62">
        <v>27131506</v>
      </c>
      <c r="B3568" s="63" t="s">
        <v>6244</v>
      </c>
    </row>
    <row r="3569" spans="1:2" x14ac:dyDescent="0.25">
      <c r="A3569" s="62">
        <v>27131507</v>
      </c>
      <c r="B3569" s="63" t="s">
        <v>416</v>
      </c>
    </row>
    <row r="3570" spans="1:2" x14ac:dyDescent="0.25">
      <c r="A3570" s="62">
        <v>27131508</v>
      </c>
      <c r="B3570" s="63" t="s">
        <v>9745</v>
      </c>
    </row>
    <row r="3571" spans="1:2" x14ac:dyDescent="0.25">
      <c r="A3571" s="62">
        <v>27131509</v>
      </c>
      <c r="B3571" s="63" t="s">
        <v>7865</v>
      </c>
    </row>
    <row r="3572" spans="1:2" x14ac:dyDescent="0.25">
      <c r="A3572" s="62">
        <v>27131510</v>
      </c>
      <c r="B3572" s="63" t="s">
        <v>13624</v>
      </c>
    </row>
    <row r="3573" spans="1:2" x14ac:dyDescent="0.25">
      <c r="A3573" s="62">
        <v>27131511</v>
      </c>
      <c r="B3573" s="63" t="s">
        <v>10340</v>
      </c>
    </row>
    <row r="3574" spans="1:2" x14ac:dyDescent="0.25">
      <c r="A3574" s="62">
        <v>27131512</v>
      </c>
      <c r="B3574" s="63" t="s">
        <v>5708</v>
      </c>
    </row>
    <row r="3575" spans="1:2" x14ac:dyDescent="0.25">
      <c r="A3575" s="62">
        <v>27131601</v>
      </c>
      <c r="B3575" s="63" t="s">
        <v>10057</v>
      </c>
    </row>
    <row r="3576" spans="1:2" x14ac:dyDescent="0.25">
      <c r="A3576" s="62">
        <v>27131603</v>
      </c>
      <c r="B3576" s="63" t="s">
        <v>4165</v>
      </c>
    </row>
    <row r="3577" spans="1:2" x14ac:dyDescent="0.25">
      <c r="A3577" s="62">
        <v>27131604</v>
      </c>
      <c r="B3577" s="63" t="s">
        <v>3021</v>
      </c>
    </row>
    <row r="3578" spans="1:2" x14ac:dyDescent="0.25">
      <c r="A3578" s="62">
        <v>27131605</v>
      </c>
      <c r="B3578" s="63" t="s">
        <v>16023</v>
      </c>
    </row>
    <row r="3579" spans="1:2" x14ac:dyDescent="0.25">
      <c r="A3579" s="62">
        <v>27131608</v>
      </c>
      <c r="B3579" s="63" t="s">
        <v>627</v>
      </c>
    </row>
    <row r="3580" spans="1:2" x14ac:dyDescent="0.25">
      <c r="A3580" s="62">
        <v>27131609</v>
      </c>
      <c r="B3580" s="63" t="s">
        <v>4687</v>
      </c>
    </row>
    <row r="3581" spans="1:2" x14ac:dyDescent="0.25">
      <c r="A3581" s="62">
        <v>27131610</v>
      </c>
      <c r="B3581" s="63" t="s">
        <v>3778</v>
      </c>
    </row>
    <row r="3582" spans="1:2" x14ac:dyDescent="0.25">
      <c r="A3582" s="62">
        <v>27131613</v>
      </c>
      <c r="B3582" s="63" t="s">
        <v>13090</v>
      </c>
    </row>
    <row r="3583" spans="1:2" x14ac:dyDescent="0.25">
      <c r="A3583" s="62">
        <v>27131614</v>
      </c>
      <c r="B3583" s="63" t="s">
        <v>8194</v>
      </c>
    </row>
    <row r="3584" spans="1:2" x14ac:dyDescent="0.25">
      <c r="A3584" s="62">
        <v>27131701</v>
      </c>
      <c r="B3584" s="63" t="s">
        <v>18598</v>
      </c>
    </row>
    <row r="3585" spans="1:2" x14ac:dyDescent="0.25">
      <c r="A3585" s="62">
        <v>27131702</v>
      </c>
      <c r="B3585" s="63" t="s">
        <v>17149</v>
      </c>
    </row>
    <row r="3586" spans="1:2" x14ac:dyDescent="0.25">
      <c r="A3586" s="62">
        <v>27131703</v>
      </c>
      <c r="B3586" s="63" t="s">
        <v>12302</v>
      </c>
    </row>
    <row r="3587" spans="1:2" x14ac:dyDescent="0.25">
      <c r="A3587" s="62">
        <v>27131704</v>
      </c>
      <c r="B3587" s="63" t="s">
        <v>3197</v>
      </c>
    </row>
    <row r="3588" spans="1:2" x14ac:dyDescent="0.25">
      <c r="A3588" s="62">
        <v>27131705</v>
      </c>
      <c r="B3588" s="63" t="s">
        <v>2115</v>
      </c>
    </row>
    <row r="3589" spans="1:2" x14ac:dyDescent="0.25">
      <c r="A3589" s="62">
        <v>27131706</v>
      </c>
      <c r="B3589" s="63" t="s">
        <v>2820</v>
      </c>
    </row>
    <row r="3590" spans="1:2" x14ac:dyDescent="0.25">
      <c r="A3590" s="62">
        <v>27131707</v>
      </c>
      <c r="B3590" s="63" t="s">
        <v>12361</v>
      </c>
    </row>
    <row r="3591" spans="1:2" x14ac:dyDescent="0.25">
      <c r="A3591" s="62">
        <v>27131708</v>
      </c>
      <c r="B3591" s="63" t="s">
        <v>16798</v>
      </c>
    </row>
    <row r="3592" spans="1:2" x14ac:dyDescent="0.25">
      <c r="A3592" s="62">
        <v>27131709</v>
      </c>
      <c r="B3592" s="63" t="s">
        <v>1955</v>
      </c>
    </row>
    <row r="3593" spans="1:2" x14ac:dyDescent="0.25">
      <c r="A3593" s="62">
        <v>27141001</v>
      </c>
      <c r="B3593" s="63" t="s">
        <v>1772</v>
      </c>
    </row>
    <row r="3594" spans="1:2" x14ac:dyDescent="0.25">
      <c r="A3594" s="62">
        <v>27141101</v>
      </c>
      <c r="B3594" s="63" t="s">
        <v>10435</v>
      </c>
    </row>
    <row r="3595" spans="1:2" x14ac:dyDescent="0.25">
      <c r="A3595" s="62">
        <v>30101501</v>
      </c>
      <c r="B3595" s="63" t="s">
        <v>9481</v>
      </c>
    </row>
    <row r="3596" spans="1:2" x14ac:dyDescent="0.25">
      <c r="A3596" s="62">
        <v>30101502</v>
      </c>
      <c r="B3596" s="63" t="s">
        <v>17581</v>
      </c>
    </row>
    <row r="3597" spans="1:2" x14ac:dyDescent="0.25">
      <c r="A3597" s="62">
        <v>30101503</v>
      </c>
      <c r="B3597" s="63" t="s">
        <v>17286</v>
      </c>
    </row>
    <row r="3598" spans="1:2" x14ac:dyDescent="0.25">
      <c r="A3598" s="62">
        <v>30101504</v>
      </c>
      <c r="B3598" s="63" t="s">
        <v>4654</v>
      </c>
    </row>
    <row r="3599" spans="1:2" x14ac:dyDescent="0.25">
      <c r="A3599" s="62">
        <v>30101505</v>
      </c>
      <c r="B3599" s="63" t="s">
        <v>2201</v>
      </c>
    </row>
    <row r="3600" spans="1:2" x14ac:dyDescent="0.25">
      <c r="A3600" s="62">
        <v>30101506</v>
      </c>
      <c r="B3600" s="63" t="s">
        <v>7968</v>
      </c>
    </row>
    <row r="3601" spans="1:2" x14ac:dyDescent="0.25">
      <c r="A3601" s="62">
        <v>30101507</v>
      </c>
      <c r="B3601" s="63" t="s">
        <v>2931</v>
      </c>
    </row>
    <row r="3602" spans="1:2" x14ac:dyDescent="0.25">
      <c r="A3602" s="62">
        <v>30101508</v>
      </c>
      <c r="B3602" s="63" t="s">
        <v>9377</v>
      </c>
    </row>
    <row r="3603" spans="1:2" x14ac:dyDescent="0.25">
      <c r="A3603" s="62">
        <v>30101509</v>
      </c>
      <c r="B3603" s="63" t="s">
        <v>11042</v>
      </c>
    </row>
    <row r="3604" spans="1:2" x14ac:dyDescent="0.25">
      <c r="A3604" s="62">
        <v>30101510</v>
      </c>
      <c r="B3604" s="63" t="s">
        <v>18727</v>
      </c>
    </row>
    <row r="3605" spans="1:2" x14ac:dyDescent="0.25">
      <c r="A3605" s="62">
        <v>30101511</v>
      </c>
      <c r="B3605" s="63" t="s">
        <v>14510</v>
      </c>
    </row>
    <row r="3606" spans="1:2" x14ac:dyDescent="0.25">
      <c r="A3606" s="62">
        <v>30101512</v>
      </c>
      <c r="B3606" s="63" t="s">
        <v>14722</v>
      </c>
    </row>
    <row r="3607" spans="1:2" x14ac:dyDescent="0.25">
      <c r="A3607" s="62">
        <v>30101513</v>
      </c>
      <c r="B3607" s="63" t="s">
        <v>16580</v>
      </c>
    </row>
    <row r="3608" spans="1:2" x14ac:dyDescent="0.25">
      <c r="A3608" s="62">
        <v>30101514</v>
      </c>
      <c r="B3608" s="63" t="s">
        <v>12584</v>
      </c>
    </row>
    <row r="3609" spans="1:2" x14ac:dyDescent="0.25">
      <c r="A3609" s="62">
        <v>30101515</v>
      </c>
      <c r="B3609" s="63" t="s">
        <v>4458</v>
      </c>
    </row>
    <row r="3610" spans="1:2" x14ac:dyDescent="0.25">
      <c r="A3610" s="62">
        <v>30101516</v>
      </c>
      <c r="B3610" s="63" t="s">
        <v>15184</v>
      </c>
    </row>
    <row r="3611" spans="1:2" x14ac:dyDescent="0.25">
      <c r="A3611" s="62">
        <v>30101517</v>
      </c>
      <c r="B3611" s="63" t="s">
        <v>4583</v>
      </c>
    </row>
    <row r="3612" spans="1:2" x14ac:dyDescent="0.25">
      <c r="A3612" s="62">
        <v>30101601</v>
      </c>
      <c r="B3612" s="63" t="s">
        <v>14666</v>
      </c>
    </row>
    <row r="3613" spans="1:2" x14ac:dyDescent="0.25">
      <c r="A3613" s="62">
        <v>30101602</v>
      </c>
      <c r="B3613" s="63" t="s">
        <v>3688</v>
      </c>
    </row>
    <row r="3614" spans="1:2" x14ac:dyDescent="0.25">
      <c r="A3614" s="62">
        <v>30101603</v>
      </c>
      <c r="B3614" s="63" t="s">
        <v>4079</v>
      </c>
    </row>
    <row r="3615" spans="1:2" x14ac:dyDescent="0.25">
      <c r="A3615" s="62">
        <v>30101604</v>
      </c>
      <c r="B3615" s="63" t="s">
        <v>4559</v>
      </c>
    </row>
    <row r="3616" spans="1:2" x14ac:dyDescent="0.25">
      <c r="A3616" s="62">
        <v>30101605</v>
      </c>
      <c r="B3616" s="63" t="s">
        <v>16305</v>
      </c>
    </row>
    <row r="3617" spans="1:2" x14ac:dyDescent="0.25">
      <c r="A3617" s="62">
        <v>30101606</v>
      </c>
      <c r="B3617" s="63" t="s">
        <v>409</v>
      </c>
    </row>
    <row r="3618" spans="1:2" x14ac:dyDescent="0.25">
      <c r="A3618" s="62">
        <v>30101607</v>
      </c>
      <c r="B3618" s="63" t="s">
        <v>5052</v>
      </c>
    </row>
    <row r="3619" spans="1:2" x14ac:dyDescent="0.25">
      <c r="A3619" s="62">
        <v>30101608</v>
      </c>
      <c r="B3619" s="63" t="s">
        <v>17029</v>
      </c>
    </row>
    <row r="3620" spans="1:2" x14ac:dyDescent="0.25">
      <c r="A3620" s="62">
        <v>30101609</v>
      </c>
      <c r="B3620" s="63" t="s">
        <v>16881</v>
      </c>
    </row>
    <row r="3621" spans="1:2" x14ac:dyDescent="0.25">
      <c r="A3621" s="62">
        <v>30101610</v>
      </c>
      <c r="B3621" s="63" t="s">
        <v>12049</v>
      </c>
    </row>
    <row r="3622" spans="1:2" x14ac:dyDescent="0.25">
      <c r="A3622" s="62">
        <v>30101611</v>
      </c>
      <c r="B3622" s="63" t="s">
        <v>4657</v>
      </c>
    </row>
    <row r="3623" spans="1:2" x14ac:dyDescent="0.25">
      <c r="A3623" s="62">
        <v>30101612</v>
      </c>
      <c r="B3623" s="63" t="s">
        <v>7536</v>
      </c>
    </row>
    <row r="3624" spans="1:2" x14ac:dyDescent="0.25">
      <c r="A3624" s="62">
        <v>30101613</v>
      </c>
      <c r="B3624" s="63" t="s">
        <v>14012</v>
      </c>
    </row>
    <row r="3625" spans="1:2" x14ac:dyDescent="0.25">
      <c r="A3625" s="62">
        <v>30101614</v>
      </c>
      <c r="B3625" s="63" t="s">
        <v>6011</v>
      </c>
    </row>
    <row r="3626" spans="1:2" x14ac:dyDescent="0.25">
      <c r="A3626" s="62">
        <v>30101615</v>
      </c>
      <c r="B3626" s="63" t="s">
        <v>731</v>
      </c>
    </row>
    <row r="3627" spans="1:2" x14ac:dyDescent="0.25">
      <c r="A3627" s="62">
        <v>30101616</v>
      </c>
      <c r="B3627" s="63" t="s">
        <v>12183</v>
      </c>
    </row>
    <row r="3628" spans="1:2" x14ac:dyDescent="0.25">
      <c r="A3628" s="62">
        <v>30101617</v>
      </c>
      <c r="B3628" s="63" t="s">
        <v>16867</v>
      </c>
    </row>
    <row r="3629" spans="1:2" x14ac:dyDescent="0.25">
      <c r="A3629" s="62">
        <v>30101618</v>
      </c>
      <c r="B3629" s="63" t="s">
        <v>14639</v>
      </c>
    </row>
    <row r="3630" spans="1:2" x14ac:dyDescent="0.25">
      <c r="A3630" s="62">
        <v>30101701</v>
      </c>
      <c r="B3630" s="63" t="s">
        <v>15305</v>
      </c>
    </row>
    <row r="3631" spans="1:2" x14ac:dyDescent="0.25">
      <c r="A3631" s="62">
        <v>30101702</v>
      </c>
      <c r="B3631" s="63" t="s">
        <v>2477</v>
      </c>
    </row>
    <row r="3632" spans="1:2" x14ac:dyDescent="0.25">
      <c r="A3632" s="62">
        <v>30101703</v>
      </c>
      <c r="B3632" s="63" t="s">
        <v>324</v>
      </c>
    </row>
    <row r="3633" spans="1:2" x14ac:dyDescent="0.25">
      <c r="A3633" s="62">
        <v>30101704</v>
      </c>
      <c r="B3633" s="63" t="s">
        <v>6150</v>
      </c>
    </row>
    <row r="3634" spans="1:2" x14ac:dyDescent="0.25">
      <c r="A3634" s="62">
        <v>30101705</v>
      </c>
      <c r="B3634" s="63" t="s">
        <v>16257</v>
      </c>
    </row>
    <row r="3635" spans="1:2" x14ac:dyDescent="0.25">
      <c r="A3635" s="62">
        <v>30101706</v>
      </c>
      <c r="B3635" s="63" t="s">
        <v>17752</v>
      </c>
    </row>
    <row r="3636" spans="1:2" x14ac:dyDescent="0.25">
      <c r="A3636" s="62">
        <v>30101707</v>
      </c>
      <c r="B3636" s="63" t="s">
        <v>9773</v>
      </c>
    </row>
    <row r="3637" spans="1:2" x14ac:dyDescent="0.25">
      <c r="A3637" s="62">
        <v>30101708</v>
      </c>
      <c r="B3637" s="63" t="s">
        <v>3866</v>
      </c>
    </row>
    <row r="3638" spans="1:2" x14ac:dyDescent="0.25">
      <c r="A3638" s="62">
        <v>30101709</v>
      </c>
      <c r="B3638" s="63" t="s">
        <v>4875</v>
      </c>
    </row>
    <row r="3639" spans="1:2" x14ac:dyDescent="0.25">
      <c r="A3639" s="62">
        <v>30101710</v>
      </c>
      <c r="B3639" s="63" t="s">
        <v>15341</v>
      </c>
    </row>
    <row r="3640" spans="1:2" x14ac:dyDescent="0.25">
      <c r="A3640" s="62">
        <v>30101711</v>
      </c>
      <c r="B3640" s="63" t="s">
        <v>2827</v>
      </c>
    </row>
    <row r="3641" spans="1:2" x14ac:dyDescent="0.25">
      <c r="A3641" s="62">
        <v>30101712</v>
      </c>
      <c r="B3641" s="63" t="s">
        <v>1954</v>
      </c>
    </row>
    <row r="3642" spans="1:2" x14ac:dyDescent="0.25">
      <c r="A3642" s="62">
        <v>30101713</v>
      </c>
      <c r="B3642" s="63" t="s">
        <v>746</v>
      </c>
    </row>
    <row r="3643" spans="1:2" x14ac:dyDescent="0.25">
      <c r="A3643" s="62">
        <v>30101714</v>
      </c>
      <c r="B3643" s="63" t="s">
        <v>11038</v>
      </c>
    </row>
    <row r="3644" spans="1:2" x14ac:dyDescent="0.25">
      <c r="A3644" s="62">
        <v>30101715</v>
      </c>
      <c r="B3644" s="63" t="s">
        <v>14805</v>
      </c>
    </row>
    <row r="3645" spans="1:2" x14ac:dyDescent="0.25">
      <c r="A3645" s="62">
        <v>30101716</v>
      </c>
      <c r="B3645" s="63" t="s">
        <v>15445</v>
      </c>
    </row>
    <row r="3646" spans="1:2" x14ac:dyDescent="0.25">
      <c r="A3646" s="62">
        <v>30101717</v>
      </c>
      <c r="B3646" s="63" t="s">
        <v>14925</v>
      </c>
    </row>
    <row r="3647" spans="1:2" x14ac:dyDescent="0.25">
      <c r="A3647" s="62">
        <v>30101718</v>
      </c>
      <c r="B3647" s="63" t="s">
        <v>3573</v>
      </c>
    </row>
    <row r="3648" spans="1:2" x14ac:dyDescent="0.25">
      <c r="A3648" s="62">
        <v>30101801</v>
      </c>
      <c r="B3648" s="63" t="s">
        <v>5715</v>
      </c>
    </row>
    <row r="3649" spans="1:2" x14ac:dyDescent="0.25">
      <c r="A3649" s="62">
        <v>30101802</v>
      </c>
      <c r="B3649" s="63" t="s">
        <v>11226</v>
      </c>
    </row>
    <row r="3650" spans="1:2" x14ac:dyDescent="0.25">
      <c r="A3650" s="62">
        <v>30101803</v>
      </c>
      <c r="B3650" s="63" t="s">
        <v>11704</v>
      </c>
    </row>
    <row r="3651" spans="1:2" x14ac:dyDescent="0.25">
      <c r="A3651" s="62">
        <v>30101804</v>
      </c>
      <c r="B3651" s="63" t="s">
        <v>12511</v>
      </c>
    </row>
    <row r="3652" spans="1:2" x14ac:dyDescent="0.25">
      <c r="A3652" s="62">
        <v>30101805</v>
      </c>
      <c r="B3652" s="63" t="s">
        <v>11253</v>
      </c>
    </row>
    <row r="3653" spans="1:2" x14ac:dyDescent="0.25">
      <c r="A3653" s="62">
        <v>30101806</v>
      </c>
      <c r="B3653" s="63" t="s">
        <v>12662</v>
      </c>
    </row>
    <row r="3654" spans="1:2" x14ac:dyDescent="0.25">
      <c r="A3654" s="62">
        <v>30101807</v>
      </c>
      <c r="B3654" s="63" t="s">
        <v>15557</v>
      </c>
    </row>
    <row r="3655" spans="1:2" x14ac:dyDescent="0.25">
      <c r="A3655" s="62">
        <v>30101808</v>
      </c>
      <c r="B3655" s="63" t="s">
        <v>10303</v>
      </c>
    </row>
    <row r="3656" spans="1:2" x14ac:dyDescent="0.25">
      <c r="A3656" s="62">
        <v>30101809</v>
      </c>
      <c r="B3656" s="63" t="s">
        <v>3064</v>
      </c>
    </row>
    <row r="3657" spans="1:2" x14ac:dyDescent="0.25">
      <c r="A3657" s="62">
        <v>30101810</v>
      </c>
      <c r="B3657" s="63" t="s">
        <v>8012</v>
      </c>
    </row>
    <row r="3658" spans="1:2" x14ac:dyDescent="0.25">
      <c r="A3658" s="62">
        <v>30101811</v>
      </c>
      <c r="B3658" s="63" t="s">
        <v>17002</v>
      </c>
    </row>
    <row r="3659" spans="1:2" x14ac:dyDescent="0.25">
      <c r="A3659" s="62">
        <v>30101812</v>
      </c>
      <c r="B3659" s="63" t="s">
        <v>6846</v>
      </c>
    </row>
    <row r="3660" spans="1:2" x14ac:dyDescent="0.25">
      <c r="A3660" s="62">
        <v>30101813</v>
      </c>
      <c r="B3660" s="63" t="s">
        <v>11017</v>
      </c>
    </row>
    <row r="3661" spans="1:2" x14ac:dyDescent="0.25">
      <c r="A3661" s="62">
        <v>30101814</v>
      </c>
      <c r="B3661" s="63" t="s">
        <v>7982</v>
      </c>
    </row>
    <row r="3662" spans="1:2" x14ac:dyDescent="0.25">
      <c r="A3662" s="62">
        <v>30101815</v>
      </c>
      <c r="B3662" s="63" t="s">
        <v>11363</v>
      </c>
    </row>
    <row r="3663" spans="1:2" x14ac:dyDescent="0.25">
      <c r="A3663" s="62">
        <v>30101816</v>
      </c>
      <c r="B3663" s="63" t="s">
        <v>13537</v>
      </c>
    </row>
    <row r="3664" spans="1:2" x14ac:dyDescent="0.25">
      <c r="A3664" s="62">
        <v>30101817</v>
      </c>
      <c r="B3664" s="63" t="s">
        <v>7279</v>
      </c>
    </row>
    <row r="3665" spans="1:2" x14ac:dyDescent="0.25">
      <c r="A3665" s="62">
        <v>30101901</v>
      </c>
      <c r="B3665" s="63" t="s">
        <v>11280</v>
      </c>
    </row>
    <row r="3666" spans="1:2" x14ac:dyDescent="0.25">
      <c r="A3666" s="62">
        <v>30101902</v>
      </c>
      <c r="B3666" s="63" t="s">
        <v>16415</v>
      </c>
    </row>
    <row r="3667" spans="1:2" x14ac:dyDescent="0.25">
      <c r="A3667" s="62">
        <v>30101903</v>
      </c>
      <c r="B3667" s="63" t="s">
        <v>7595</v>
      </c>
    </row>
    <row r="3668" spans="1:2" x14ac:dyDescent="0.25">
      <c r="A3668" s="62">
        <v>30101904</v>
      </c>
      <c r="B3668" s="63" t="s">
        <v>4330</v>
      </c>
    </row>
    <row r="3669" spans="1:2" x14ac:dyDescent="0.25">
      <c r="A3669" s="62">
        <v>30101905</v>
      </c>
      <c r="B3669" s="63" t="s">
        <v>21</v>
      </c>
    </row>
    <row r="3670" spans="1:2" x14ac:dyDescent="0.25">
      <c r="A3670" s="62">
        <v>30101906</v>
      </c>
      <c r="B3670" s="63" t="s">
        <v>17808</v>
      </c>
    </row>
    <row r="3671" spans="1:2" x14ac:dyDescent="0.25">
      <c r="A3671" s="62">
        <v>30101907</v>
      </c>
      <c r="B3671" s="63" t="s">
        <v>13151</v>
      </c>
    </row>
    <row r="3672" spans="1:2" x14ac:dyDescent="0.25">
      <c r="A3672" s="62">
        <v>30101908</v>
      </c>
      <c r="B3672" s="63" t="s">
        <v>17085</v>
      </c>
    </row>
    <row r="3673" spans="1:2" x14ac:dyDescent="0.25">
      <c r="A3673" s="62">
        <v>30101909</v>
      </c>
      <c r="B3673" s="63" t="s">
        <v>1153</v>
      </c>
    </row>
    <row r="3674" spans="1:2" x14ac:dyDescent="0.25">
      <c r="A3674" s="62">
        <v>30101910</v>
      </c>
      <c r="B3674" s="63" t="s">
        <v>12748</v>
      </c>
    </row>
    <row r="3675" spans="1:2" x14ac:dyDescent="0.25">
      <c r="A3675" s="62">
        <v>30101911</v>
      </c>
      <c r="B3675" s="63" t="s">
        <v>15088</v>
      </c>
    </row>
    <row r="3676" spans="1:2" x14ac:dyDescent="0.25">
      <c r="A3676" s="62">
        <v>30101912</v>
      </c>
      <c r="B3676" s="63" t="s">
        <v>13276</v>
      </c>
    </row>
    <row r="3677" spans="1:2" x14ac:dyDescent="0.25">
      <c r="A3677" s="62">
        <v>30101913</v>
      </c>
      <c r="B3677" s="63" t="s">
        <v>6456</v>
      </c>
    </row>
    <row r="3678" spans="1:2" x14ac:dyDescent="0.25">
      <c r="A3678" s="62">
        <v>30101914</v>
      </c>
      <c r="B3678" s="63" t="s">
        <v>11698</v>
      </c>
    </row>
    <row r="3679" spans="1:2" x14ac:dyDescent="0.25">
      <c r="A3679" s="62">
        <v>30101915</v>
      </c>
      <c r="B3679" s="63" t="s">
        <v>1310</v>
      </c>
    </row>
    <row r="3680" spans="1:2" x14ac:dyDescent="0.25">
      <c r="A3680" s="62">
        <v>30101916</v>
      </c>
      <c r="B3680" s="63" t="s">
        <v>13960</v>
      </c>
    </row>
    <row r="3681" spans="1:2" x14ac:dyDescent="0.25">
      <c r="A3681" s="62">
        <v>30101918</v>
      </c>
      <c r="B3681" s="63" t="s">
        <v>6499</v>
      </c>
    </row>
    <row r="3682" spans="1:2" x14ac:dyDescent="0.25">
      <c r="A3682" s="62">
        <v>30101919</v>
      </c>
      <c r="B3682" s="63" t="s">
        <v>2253</v>
      </c>
    </row>
    <row r="3683" spans="1:2" x14ac:dyDescent="0.25">
      <c r="A3683" s="62">
        <v>30101920</v>
      </c>
      <c r="B3683" s="63" t="s">
        <v>1658</v>
      </c>
    </row>
    <row r="3684" spans="1:2" x14ac:dyDescent="0.25">
      <c r="A3684" s="62">
        <v>30101921</v>
      </c>
      <c r="B3684" s="63" t="s">
        <v>11771</v>
      </c>
    </row>
    <row r="3685" spans="1:2" x14ac:dyDescent="0.25">
      <c r="A3685" s="62">
        <v>30101922</v>
      </c>
      <c r="B3685" s="63" t="s">
        <v>4581</v>
      </c>
    </row>
    <row r="3686" spans="1:2" x14ac:dyDescent="0.25">
      <c r="A3686" s="62">
        <v>30101923</v>
      </c>
      <c r="B3686" s="63" t="s">
        <v>13182</v>
      </c>
    </row>
    <row r="3687" spans="1:2" x14ac:dyDescent="0.25">
      <c r="A3687" s="62">
        <v>30102001</v>
      </c>
      <c r="B3687" s="63" t="s">
        <v>8673</v>
      </c>
    </row>
    <row r="3688" spans="1:2" x14ac:dyDescent="0.25">
      <c r="A3688" s="62">
        <v>30102002</v>
      </c>
      <c r="B3688" s="63" t="s">
        <v>13098</v>
      </c>
    </row>
    <row r="3689" spans="1:2" x14ac:dyDescent="0.25">
      <c r="A3689" s="62">
        <v>30102003</v>
      </c>
      <c r="B3689" s="63" t="s">
        <v>7777</v>
      </c>
    </row>
    <row r="3690" spans="1:2" x14ac:dyDescent="0.25">
      <c r="A3690" s="62">
        <v>30102004</v>
      </c>
      <c r="B3690" s="63" t="s">
        <v>518</v>
      </c>
    </row>
    <row r="3691" spans="1:2" x14ac:dyDescent="0.25">
      <c r="A3691" s="62">
        <v>30102005</v>
      </c>
      <c r="B3691" s="63" t="s">
        <v>17985</v>
      </c>
    </row>
    <row r="3692" spans="1:2" x14ac:dyDescent="0.25">
      <c r="A3692" s="62">
        <v>30102006</v>
      </c>
      <c r="B3692" s="63" t="s">
        <v>5275</v>
      </c>
    </row>
    <row r="3693" spans="1:2" x14ac:dyDescent="0.25">
      <c r="A3693" s="62">
        <v>30102007</v>
      </c>
      <c r="B3693" s="63" t="s">
        <v>15054</v>
      </c>
    </row>
    <row r="3694" spans="1:2" x14ac:dyDescent="0.25">
      <c r="A3694" s="62">
        <v>30102008</v>
      </c>
      <c r="B3694" s="63" t="s">
        <v>7329</v>
      </c>
    </row>
    <row r="3695" spans="1:2" x14ac:dyDescent="0.25">
      <c r="A3695" s="62">
        <v>30102009</v>
      </c>
      <c r="B3695" s="63" t="s">
        <v>15734</v>
      </c>
    </row>
    <row r="3696" spans="1:2" x14ac:dyDescent="0.25">
      <c r="A3696" s="62">
        <v>30102010</v>
      </c>
      <c r="B3696" s="63" t="s">
        <v>8925</v>
      </c>
    </row>
    <row r="3697" spans="1:2" x14ac:dyDescent="0.25">
      <c r="A3697" s="62">
        <v>30102011</v>
      </c>
      <c r="B3697" s="63" t="s">
        <v>11856</v>
      </c>
    </row>
    <row r="3698" spans="1:2" x14ac:dyDescent="0.25">
      <c r="A3698" s="62">
        <v>30102012</v>
      </c>
      <c r="B3698" s="63" t="s">
        <v>10086</v>
      </c>
    </row>
    <row r="3699" spans="1:2" x14ac:dyDescent="0.25">
      <c r="A3699" s="62">
        <v>30102013</v>
      </c>
      <c r="B3699" s="63" t="s">
        <v>5484</v>
      </c>
    </row>
    <row r="3700" spans="1:2" x14ac:dyDescent="0.25">
      <c r="A3700" s="62">
        <v>30102014</v>
      </c>
      <c r="B3700" s="63" t="s">
        <v>12700</v>
      </c>
    </row>
    <row r="3701" spans="1:2" x14ac:dyDescent="0.25">
      <c r="A3701" s="62">
        <v>30102015</v>
      </c>
      <c r="B3701" s="63" t="s">
        <v>14177</v>
      </c>
    </row>
    <row r="3702" spans="1:2" x14ac:dyDescent="0.25">
      <c r="A3702" s="62">
        <v>30102201</v>
      </c>
      <c r="B3702" s="63" t="s">
        <v>17899</v>
      </c>
    </row>
    <row r="3703" spans="1:2" x14ac:dyDescent="0.25">
      <c r="A3703" s="62">
        <v>30102202</v>
      </c>
      <c r="B3703" s="63" t="s">
        <v>13905</v>
      </c>
    </row>
    <row r="3704" spans="1:2" x14ac:dyDescent="0.25">
      <c r="A3704" s="62">
        <v>30102203</v>
      </c>
      <c r="B3704" s="63" t="s">
        <v>3526</v>
      </c>
    </row>
    <row r="3705" spans="1:2" x14ac:dyDescent="0.25">
      <c r="A3705" s="62">
        <v>30102204</v>
      </c>
      <c r="B3705" s="63" t="s">
        <v>9215</v>
      </c>
    </row>
    <row r="3706" spans="1:2" x14ac:dyDescent="0.25">
      <c r="A3706" s="62">
        <v>30102205</v>
      </c>
      <c r="B3706" s="63" t="s">
        <v>3738</v>
      </c>
    </row>
    <row r="3707" spans="1:2" x14ac:dyDescent="0.25">
      <c r="A3707" s="62">
        <v>30102206</v>
      </c>
      <c r="B3707" s="63" t="s">
        <v>3731</v>
      </c>
    </row>
    <row r="3708" spans="1:2" x14ac:dyDescent="0.25">
      <c r="A3708" s="62">
        <v>30102207</v>
      </c>
      <c r="B3708" s="63" t="s">
        <v>9198</v>
      </c>
    </row>
    <row r="3709" spans="1:2" x14ac:dyDescent="0.25">
      <c r="A3709" s="62">
        <v>30102208</v>
      </c>
      <c r="B3709" s="63" t="s">
        <v>14647</v>
      </c>
    </row>
    <row r="3710" spans="1:2" x14ac:dyDescent="0.25">
      <c r="A3710" s="62">
        <v>30102209</v>
      </c>
      <c r="B3710" s="63" t="s">
        <v>6914</v>
      </c>
    </row>
    <row r="3711" spans="1:2" x14ac:dyDescent="0.25">
      <c r="A3711" s="62">
        <v>30102210</v>
      </c>
      <c r="B3711" s="63" t="s">
        <v>9554</v>
      </c>
    </row>
    <row r="3712" spans="1:2" x14ac:dyDescent="0.25">
      <c r="A3712" s="62">
        <v>30102211</v>
      </c>
      <c r="B3712" s="63" t="s">
        <v>4476</v>
      </c>
    </row>
    <row r="3713" spans="1:2" x14ac:dyDescent="0.25">
      <c r="A3713" s="62">
        <v>30102212</v>
      </c>
      <c r="B3713" s="63" t="s">
        <v>10608</v>
      </c>
    </row>
    <row r="3714" spans="1:2" x14ac:dyDescent="0.25">
      <c r="A3714" s="62">
        <v>30102213</v>
      </c>
      <c r="B3714" s="63" t="s">
        <v>9505</v>
      </c>
    </row>
    <row r="3715" spans="1:2" x14ac:dyDescent="0.25">
      <c r="A3715" s="62">
        <v>30102214</v>
      </c>
      <c r="B3715" s="63" t="s">
        <v>10415</v>
      </c>
    </row>
    <row r="3716" spans="1:2" x14ac:dyDescent="0.25">
      <c r="A3716" s="62">
        <v>30102215</v>
      </c>
      <c r="B3716" s="63" t="s">
        <v>1351</v>
      </c>
    </row>
    <row r="3717" spans="1:2" x14ac:dyDescent="0.25">
      <c r="A3717" s="62">
        <v>30102216</v>
      </c>
      <c r="B3717" s="63" t="s">
        <v>14173</v>
      </c>
    </row>
    <row r="3718" spans="1:2" x14ac:dyDescent="0.25">
      <c r="A3718" s="62">
        <v>30102217</v>
      </c>
      <c r="B3718" s="63" t="s">
        <v>13321</v>
      </c>
    </row>
    <row r="3719" spans="1:2" x14ac:dyDescent="0.25">
      <c r="A3719" s="62">
        <v>30102218</v>
      </c>
      <c r="B3719" s="63" t="s">
        <v>6579</v>
      </c>
    </row>
    <row r="3720" spans="1:2" x14ac:dyDescent="0.25">
      <c r="A3720" s="62">
        <v>30102220</v>
      </c>
      <c r="B3720" s="63" t="s">
        <v>501</v>
      </c>
    </row>
    <row r="3721" spans="1:2" x14ac:dyDescent="0.25">
      <c r="A3721" s="62">
        <v>30102301</v>
      </c>
      <c r="B3721" s="63" t="s">
        <v>7464</v>
      </c>
    </row>
    <row r="3722" spans="1:2" x14ac:dyDescent="0.25">
      <c r="A3722" s="62">
        <v>30102302</v>
      </c>
      <c r="B3722" s="63" t="s">
        <v>12672</v>
      </c>
    </row>
    <row r="3723" spans="1:2" x14ac:dyDescent="0.25">
      <c r="A3723" s="62">
        <v>30102303</v>
      </c>
      <c r="B3723" s="63" t="s">
        <v>217</v>
      </c>
    </row>
    <row r="3724" spans="1:2" x14ac:dyDescent="0.25">
      <c r="A3724" s="62">
        <v>30102304</v>
      </c>
      <c r="B3724" s="63" t="s">
        <v>15462</v>
      </c>
    </row>
    <row r="3725" spans="1:2" x14ac:dyDescent="0.25">
      <c r="A3725" s="62">
        <v>30102305</v>
      </c>
      <c r="B3725" s="63" t="s">
        <v>14479</v>
      </c>
    </row>
    <row r="3726" spans="1:2" x14ac:dyDescent="0.25">
      <c r="A3726" s="62">
        <v>30102306</v>
      </c>
      <c r="B3726" s="63" t="s">
        <v>4968</v>
      </c>
    </row>
    <row r="3727" spans="1:2" x14ac:dyDescent="0.25">
      <c r="A3727" s="62">
        <v>30102307</v>
      </c>
      <c r="B3727" s="63" t="s">
        <v>18075</v>
      </c>
    </row>
    <row r="3728" spans="1:2" x14ac:dyDescent="0.25">
      <c r="A3728" s="62">
        <v>30102308</v>
      </c>
      <c r="B3728" s="63" t="s">
        <v>7825</v>
      </c>
    </row>
    <row r="3729" spans="1:2" x14ac:dyDescent="0.25">
      <c r="A3729" s="62">
        <v>30102309</v>
      </c>
      <c r="B3729" s="63" t="s">
        <v>17546</v>
      </c>
    </row>
    <row r="3730" spans="1:2" x14ac:dyDescent="0.25">
      <c r="A3730" s="62">
        <v>30102310</v>
      </c>
      <c r="B3730" s="63" t="s">
        <v>1986</v>
      </c>
    </row>
    <row r="3731" spans="1:2" x14ac:dyDescent="0.25">
      <c r="A3731" s="62">
        <v>30102311</v>
      </c>
      <c r="B3731" s="63" t="s">
        <v>18224</v>
      </c>
    </row>
    <row r="3732" spans="1:2" x14ac:dyDescent="0.25">
      <c r="A3732" s="62">
        <v>30102312</v>
      </c>
      <c r="B3732" s="63" t="s">
        <v>17563</v>
      </c>
    </row>
    <row r="3733" spans="1:2" x14ac:dyDescent="0.25">
      <c r="A3733" s="62">
        <v>30102313</v>
      </c>
      <c r="B3733" s="63" t="s">
        <v>3798</v>
      </c>
    </row>
    <row r="3734" spans="1:2" x14ac:dyDescent="0.25">
      <c r="A3734" s="62">
        <v>30102314</v>
      </c>
      <c r="B3734" s="63" t="s">
        <v>8031</v>
      </c>
    </row>
    <row r="3735" spans="1:2" x14ac:dyDescent="0.25">
      <c r="A3735" s="62">
        <v>30102315</v>
      </c>
      <c r="B3735" s="63" t="s">
        <v>867</v>
      </c>
    </row>
    <row r="3736" spans="1:2" x14ac:dyDescent="0.25">
      <c r="A3736" s="62">
        <v>30102316</v>
      </c>
      <c r="B3736" s="63" t="s">
        <v>10954</v>
      </c>
    </row>
    <row r="3737" spans="1:2" x14ac:dyDescent="0.25">
      <c r="A3737" s="62">
        <v>30102401</v>
      </c>
      <c r="B3737" s="63" t="s">
        <v>11157</v>
      </c>
    </row>
    <row r="3738" spans="1:2" x14ac:dyDescent="0.25">
      <c r="A3738" s="62">
        <v>30102402</v>
      </c>
      <c r="B3738" s="63" t="s">
        <v>16012</v>
      </c>
    </row>
    <row r="3739" spans="1:2" x14ac:dyDescent="0.25">
      <c r="A3739" s="62">
        <v>30102403</v>
      </c>
      <c r="B3739" s="63" t="s">
        <v>5951</v>
      </c>
    </row>
    <row r="3740" spans="1:2" x14ac:dyDescent="0.25">
      <c r="A3740" s="62">
        <v>30102404</v>
      </c>
      <c r="B3740" s="63" t="s">
        <v>12154</v>
      </c>
    </row>
    <row r="3741" spans="1:2" x14ac:dyDescent="0.25">
      <c r="A3741" s="62">
        <v>30102405</v>
      </c>
      <c r="B3741" s="63" t="s">
        <v>18533</v>
      </c>
    </row>
    <row r="3742" spans="1:2" x14ac:dyDescent="0.25">
      <c r="A3742" s="62">
        <v>30102406</v>
      </c>
      <c r="B3742" s="63" t="s">
        <v>493</v>
      </c>
    </row>
    <row r="3743" spans="1:2" x14ac:dyDescent="0.25">
      <c r="A3743" s="62">
        <v>30102407</v>
      </c>
      <c r="B3743" s="63" t="s">
        <v>13316</v>
      </c>
    </row>
    <row r="3744" spans="1:2" x14ac:dyDescent="0.25">
      <c r="A3744" s="62">
        <v>30102408</v>
      </c>
      <c r="B3744" s="63" t="s">
        <v>1523</v>
      </c>
    </row>
    <row r="3745" spans="1:2" x14ac:dyDescent="0.25">
      <c r="A3745" s="62">
        <v>30102409</v>
      </c>
      <c r="B3745" s="63" t="s">
        <v>1085</v>
      </c>
    </row>
    <row r="3746" spans="1:2" x14ac:dyDescent="0.25">
      <c r="A3746" s="62">
        <v>30102410</v>
      </c>
      <c r="B3746" s="63" t="s">
        <v>11574</v>
      </c>
    </row>
    <row r="3747" spans="1:2" x14ac:dyDescent="0.25">
      <c r="A3747" s="62">
        <v>30102411</v>
      </c>
      <c r="B3747" s="63" t="s">
        <v>8713</v>
      </c>
    </row>
    <row r="3748" spans="1:2" x14ac:dyDescent="0.25">
      <c r="A3748" s="62">
        <v>30102412</v>
      </c>
      <c r="B3748" s="63" t="s">
        <v>11458</v>
      </c>
    </row>
    <row r="3749" spans="1:2" x14ac:dyDescent="0.25">
      <c r="A3749" s="62">
        <v>30102413</v>
      </c>
      <c r="B3749" s="63" t="s">
        <v>11257</v>
      </c>
    </row>
    <row r="3750" spans="1:2" x14ac:dyDescent="0.25">
      <c r="A3750" s="62">
        <v>30102414</v>
      </c>
      <c r="B3750" s="63" t="s">
        <v>11105</v>
      </c>
    </row>
    <row r="3751" spans="1:2" x14ac:dyDescent="0.25">
      <c r="A3751" s="62">
        <v>30102415</v>
      </c>
      <c r="B3751" s="63" t="s">
        <v>10432</v>
      </c>
    </row>
    <row r="3752" spans="1:2" x14ac:dyDescent="0.25">
      <c r="A3752" s="62">
        <v>30102416</v>
      </c>
      <c r="B3752" s="63" t="s">
        <v>2105</v>
      </c>
    </row>
    <row r="3753" spans="1:2" x14ac:dyDescent="0.25">
      <c r="A3753" s="62">
        <v>30102417</v>
      </c>
      <c r="B3753" s="63" t="s">
        <v>7884</v>
      </c>
    </row>
    <row r="3754" spans="1:2" x14ac:dyDescent="0.25">
      <c r="A3754" s="62">
        <v>30102501</v>
      </c>
      <c r="B3754" s="63" t="s">
        <v>15666</v>
      </c>
    </row>
    <row r="3755" spans="1:2" x14ac:dyDescent="0.25">
      <c r="A3755" s="62">
        <v>30102502</v>
      </c>
      <c r="B3755" s="63" t="s">
        <v>3709</v>
      </c>
    </row>
    <row r="3756" spans="1:2" x14ac:dyDescent="0.25">
      <c r="A3756" s="62">
        <v>30102503</v>
      </c>
      <c r="B3756" s="63" t="s">
        <v>1343</v>
      </c>
    </row>
    <row r="3757" spans="1:2" x14ac:dyDescent="0.25">
      <c r="A3757" s="62">
        <v>30102504</v>
      </c>
      <c r="B3757" s="63" t="s">
        <v>9568</v>
      </c>
    </row>
    <row r="3758" spans="1:2" x14ac:dyDescent="0.25">
      <c r="A3758" s="62">
        <v>30102505</v>
      </c>
      <c r="B3758" s="63" t="s">
        <v>819</v>
      </c>
    </row>
    <row r="3759" spans="1:2" x14ac:dyDescent="0.25">
      <c r="A3759" s="62">
        <v>30102506</v>
      </c>
      <c r="B3759" s="63" t="s">
        <v>2762</v>
      </c>
    </row>
    <row r="3760" spans="1:2" x14ac:dyDescent="0.25">
      <c r="A3760" s="62">
        <v>30102507</v>
      </c>
      <c r="B3760" s="63" t="s">
        <v>2077</v>
      </c>
    </row>
    <row r="3761" spans="1:2" x14ac:dyDescent="0.25">
      <c r="A3761" s="62">
        <v>30102508</v>
      </c>
      <c r="B3761" s="63" t="s">
        <v>12427</v>
      </c>
    </row>
    <row r="3762" spans="1:2" x14ac:dyDescent="0.25">
      <c r="A3762" s="62">
        <v>30102509</v>
      </c>
      <c r="B3762" s="63" t="s">
        <v>214</v>
      </c>
    </row>
    <row r="3763" spans="1:2" x14ac:dyDescent="0.25">
      <c r="A3763" s="62">
        <v>30102510</v>
      </c>
      <c r="B3763" s="63" t="s">
        <v>14043</v>
      </c>
    </row>
    <row r="3764" spans="1:2" x14ac:dyDescent="0.25">
      <c r="A3764" s="62">
        <v>30102511</v>
      </c>
      <c r="B3764" s="63" t="s">
        <v>13717</v>
      </c>
    </row>
    <row r="3765" spans="1:2" x14ac:dyDescent="0.25">
      <c r="A3765" s="62">
        <v>30102512</v>
      </c>
      <c r="B3765" s="63" t="s">
        <v>14481</v>
      </c>
    </row>
    <row r="3766" spans="1:2" x14ac:dyDescent="0.25">
      <c r="A3766" s="62">
        <v>30102513</v>
      </c>
      <c r="B3766" s="63" t="s">
        <v>16458</v>
      </c>
    </row>
    <row r="3767" spans="1:2" x14ac:dyDescent="0.25">
      <c r="A3767" s="62">
        <v>30102514</v>
      </c>
      <c r="B3767" s="63" t="s">
        <v>9445</v>
      </c>
    </row>
    <row r="3768" spans="1:2" x14ac:dyDescent="0.25">
      <c r="A3768" s="62">
        <v>30102515</v>
      </c>
      <c r="B3768" s="63" t="s">
        <v>13458</v>
      </c>
    </row>
    <row r="3769" spans="1:2" x14ac:dyDescent="0.25">
      <c r="A3769" s="62">
        <v>30102516</v>
      </c>
      <c r="B3769" s="63" t="s">
        <v>11963</v>
      </c>
    </row>
    <row r="3770" spans="1:2" x14ac:dyDescent="0.25">
      <c r="A3770" s="62">
        <v>30102517</v>
      </c>
      <c r="B3770" s="63" t="s">
        <v>13895</v>
      </c>
    </row>
    <row r="3771" spans="1:2" x14ac:dyDescent="0.25">
      <c r="A3771" s="62">
        <v>30102518</v>
      </c>
      <c r="B3771" s="63" t="s">
        <v>11797</v>
      </c>
    </row>
    <row r="3772" spans="1:2" x14ac:dyDescent="0.25">
      <c r="A3772" s="62">
        <v>30102519</v>
      </c>
      <c r="B3772" s="63" t="s">
        <v>13585</v>
      </c>
    </row>
    <row r="3773" spans="1:2" x14ac:dyDescent="0.25">
      <c r="A3773" s="62">
        <v>30102520</v>
      </c>
      <c r="B3773" s="63" t="s">
        <v>11305</v>
      </c>
    </row>
    <row r="3774" spans="1:2" x14ac:dyDescent="0.25">
      <c r="A3774" s="62">
        <v>30102521</v>
      </c>
      <c r="B3774" s="63" t="s">
        <v>17556</v>
      </c>
    </row>
    <row r="3775" spans="1:2" x14ac:dyDescent="0.25">
      <c r="A3775" s="62">
        <v>30102522</v>
      </c>
      <c r="B3775" s="63" t="s">
        <v>14735</v>
      </c>
    </row>
    <row r="3776" spans="1:2" x14ac:dyDescent="0.25">
      <c r="A3776" s="62">
        <v>30102523</v>
      </c>
      <c r="B3776" s="63" t="s">
        <v>5737</v>
      </c>
    </row>
    <row r="3777" spans="1:2" x14ac:dyDescent="0.25">
      <c r="A3777" s="62">
        <v>30102524</v>
      </c>
      <c r="B3777" s="63" t="s">
        <v>3807</v>
      </c>
    </row>
    <row r="3778" spans="1:2" x14ac:dyDescent="0.25">
      <c r="A3778" s="62">
        <v>30102525</v>
      </c>
      <c r="B3778" s="63" t="s">
        <v>16805</v>
      </c>
    </row>
    <row r="3779" spans="1:2" x14ac:dyDescent="0.25">
      <c r="A3779" s="62">
        <v>30102526</v>
      </c>
      <c r="B3779" s="63" t="s">
        <v>939</v>
      </c>
    </row>
    <row r="3780" spans="1:2" x14ac:dyDescent="0.25">
      <c r="A3780" s="62">
        <v>30102601</v>
      </c>
      <c r="B3780" s="63" t="s">
        <v>17095</v>
      </c>
    </row>
    <row r="3781" spans="1:2" x14ac:dyDescent="0.25">
      <c r="A3781" s="62">
        <v>30102602</v>
      </c>
      <c r="B3781" s="63" t="s">
        <v>6185</v>
      </c>
    </row>
    <row r="3782" spans="1:2" x14ac:dyDescent="0.25">
      <c r="A3782" s="62">
        <v>30102603</v>
      </c>
      <c r="B3782" s="63" t="s">
        <v>6004</v>
      </c>
    </row>
    <row r="3783" spans="1:2" x14ac:dyDescent="0.25">
      <c r="A3783" s="62">
        <v>30102604</v>
      </c>
      <c r="B3783" s="63" t="s">
        <v>18550</v>
      </c>
    </row>
    <row r="3784" spans="1:2" x14ac:dyDescent="0.25">
      <c r="A3784" s="62">
        <v>30102605</v>
      </c>
      <c r="B3784" s="63" t="s">
        <v>15487</v>
      </c>
    </row>
    <row r="3785" spans="1:2" x14ac:dyDescent="0.25">
      <c r="A3785" s="62">
        <v>30102606</v>
      </c>
      <c r="B3785" s="63" t="s">
        <v>4104</v>
      </c>
    </row>
    <row r="3786" spans="1:2" x14ac:dyDescent="0.25">
      <c r="A3786" s="62">
        <v>30102607</v>
      </c>
      <c r="B3786" s="63" t="s">
        <v>16110</v>
      </c>
    </row>
    <row r="3787" spans="1:2" x14ac:dyDescent="0.25">
      <c r="A3787" s="62">
        <v>30102608</v>
      </c>
      <c r="B3787" s="63" t="s">
        <v>17856</v>
      </c>
    </row>
    <row r="3788" spans="1:2" x14ac:dyDescent="0.25">
      <c r="A3788" s="62">
        <v>30102609</v>
      </c>
      <c r="B3788" s="63" t="s">
        <v>18127</v>
      </c>
    </row>
    <row r="3789" spans="1:2" x14ac:dyDescent="0.25">
      <c r="A3789" s="62">
        <v>30102610</v>
      </c>
      <c r="B3789" s="63" t="s">
        <v>9371</v>
      </c>
    </row>
    <row r="3790" spans="1:2" x14ac:dyDescent="0.25">
      <c r="A3790" s="62">
        <v>30102611</v>
      </c>
      <c r="B3790" s="63" t="s">
        <v>3966</v>
      </c>
    </row>
    <row r="3791" spans="1:2" x14ac:dyDescent="0.25">
      <c r="A3791" s="62">
        <v>30102612</v>
      </c>
      <c r="B3791" s="63" t="s">
        <v>13315</v>
      </c>
    </row>
    <row r="3792" spans="1:2" x14ac:dyDescent="0.25">
      <c r="A3792" s="62">
        <v>30102613</v>
      </c>
      <c r="B3792" s="63" t="s">
        <v>8911</v>
      </c>
    </row>
    <row r="3793" spans="1:2" x14ac:dyDescent="0.25">
      <c r="A3793" s="62">
        <v>30102614</v>
      </c>
      <c r="B3793" s="63" t="s">
        <v>16655</v>
      </c>
    </row>
    <row r="3794" spans="1:2" x14ac:dyDescent="0.25">
      <c r="A3794" s="62">
        <v>30102615</v>
      </c>
      <c r="B3794" s="63" t="s">
        <v>14190</v>
      </c>
    </row>
    <row r="3795" spans="1:2" x14ac:dyDescent="0.25">
      <c r="A3795" s="62">
        <v>30102616</v>
      </c>
      <c r="B3795" s="63" t="s">
        <v>11711</v>
      </c>
    </row>
    <row r="3796" spans="1:2" x14ac:dyDescent="0.25">
      <c r="A3796" s="62">
        <v>30102801</v>
      </c>
      <c r="B3796" s="63" t="s">
        <v>4989</v>
      </c>
    </row>
    <row r="3797" spans="1:2" x14ac:dyDescent="0.25">
      <c r="A3797" s="62">
        <v>30102802</v>
      </c>
      <c r="B3797" s="63" t="s">
        <v>7044</v>
      </c>
    </row>
    <row r="3798" spans="1:2" x14ac:dyDescent="0.25">
      <c r="A3798" s="62">
        <v>30102803</v>
      </c>
      <c r="B3798" s="63" t="s">
        <v>5136</v>
      </c>
    </row>
    <row r="3799" spans="1:2" x14ac:dyDescent="0.25">
      <c r="A3799" s="62">
        <v>30102901</v>
      </c>
      <c r="B3799" s="63" t="s">
        <v>12045</v>
      </c>
    </row>
    <row r="3800" spans="1:2" x14ac:dyDescent="0.25">
      <c r="A3800" s="62">
        <v>30102903</v>
      </c>
      <c r="B3800" s="63" t="s">
        <v>18773</v>
      </c>
    </row>
    <row r="3801" spans="1:2" x14ac:dyDescent="0.25">
      <c r="A3801" s="62">
        <v>30102904</v>
      </c>
      <c r="B3801" s="63" t="s">
        <v>5302</v>
      </c>
    </row>
    <row r="3802" spans="1:2" x14ac:dyDescent="0.25">
      <c r="A3802" s="62">
        <v>30102905</v>
      </c>
      <c r="B3802" s="63" t="s">
        <v>2559</v>
      </c>
    </row>
    <row r="3803" spans="1:2" x14ac:dyDescent="0.25">
      <c r="A3803" s="62">
        <v>30102906</v>
      </c>
      <c r="B3803" s="63" t="s">
        <v>15371</v>
      </c>
    </row>
    <row r="3804" spans="1:2" x14ac:dyDescent="0.25">
      <c r="A3804" s="62">
        <v>30103001</v>
      </c>
      <c r="B3804" s="63" t="s">
        <v>5760</v>
      </c>
    </row>
    <row r="3805" spans="1:2" x14ac:dyDescent="0.25">
      <c r="A3805" s="62">
        <v>30103002</v>
      </c>
      <c r="B3805" s="63" t="s">
        <v>17838</v>
      </c>
    </row>
    <row r="3806" spans="1:2" x14ac:dyDescent="0.25">
      <c r="A3806" s="62">
        <v>30103101</v>
      </c>
      <c r="B3806" s="63" t="s">
        <v>2627</v>
      </c>
    </row>
    <row r="3807" spans="1:2" x14ac:dyDescent="0.25">
      <c r="A3807" s="62">
        <v>30103102</v>
      </c>
      <c r="B3807" s="63" t="s">
        <v>15862</v>
      </c>
    </row>
    <row r="3808" spans="1:2" x14ac:dyDescent="0.25">
      <c r="A3808" s="62">
        <v>30103103</v>
      </c>
      <c r="B3808" s="63" t="s">
        <v>4804</v>
      </c>
    </row>
    <row r="3809" spans="1:2" x14ac:dyDescent="0.25">
      <c r="A3809" s="62">
        <v>30103201</v>
      </c>
      <c r="B3809" s="63" t="s">
        <v>6416</v>
      </c>
    </row>
    <row r="3810" spans="1:2" x14ac:dyDescent="0.25">
      <c r="A3810" s="62">
        <v>30103202</v>
      </c>
      <c r="B3810" s="63" t="s">
        <v>4258</v>
      </c>
    </row>
    <row r="3811" spans="1:2" x14ac:dyDescent="0.25">
      <c r="A3811" s="62">
        <v>30103203</v>
      </c>
      <c r="B3811" s="63" t="s">
        <v>13345</v>
      </c>
    </row>
    <row r="3812" spans="1:2" x14ac:dyDescent="0.25">
      <c r="A3812" s="62">
        <v>30103204</v>
      </c>
      <c r="B3812" s="63" t="s">
        <v>17613</v>
      </c>
    </row>
    <row r="3813" spans="1:2" x14ac:dyDescent="0.25">
      <c r="A3813" s="62">
        <v>30103205</v>
      </c>
      <c r="B3813" s="63" t="s">
        <v>11212</v>
      </c>
    </row>
    <row r="3814" spans="1:2" x14ac:dyDescent="0.25">
      <c r="A3814" s="62">
        <v>30103206</v>
      </c>
      <c r="B3814" s="63" t="s">
        <v>18825</v>
      </c>
    </row>
    <row r="3815" spans="1:2" x14ac:dyDescent="0.25">
      <c r="A3815" s="62">
        <v>30103301</v>
      </c>
      <c r="B3815" s="63" t="s">
        <v>5220</v>
      </c>
    </row>
    <row r="3816" spans="1:2" x14ac:dyDescent="0.25">
      <c r="A3816" s="62">
        <v>30103302</v>
      </c>
      <c r="B3816" s="63" t="s">
        <v>12207</v>
      </c>
    </row>
    <row r="3817" spans="1:2" x14ac:dyDescent="0.25">
      <c r="A3817" s="62">
        <v>30103303</v>
      </c>
      <c r="B3817" s="63" t="s">
        <v>14455</v>
      </c>
    </row>
    <row r="3818" spans="1:2" x14ac:dyDescent="0.25">
      <c r="A3818" s="62">
        <v>30103304</v>
      </c>
      <c r="B3818" s="63" t="s">
        <v>2795</v>
      </c>
    </row>
    <row r="3819" spans="1:2" x14ac:dyDescent="0.25">
      <c r="A3819" s="62">
        <v>30103305</v>
      </c>
      <c r="B3819" s="63" t="s">
        <v>2555</v>
      </c>
    </row>
    <row r="3820" spans="1:2" x14ac:dyDescent="0.25">
      <c r="A3820" s="62">
        <v>30103306</v>
      </c>
      <c r="B3820" s="63" t="s">
        <v>1756</v>
      </c>
    </row>
    <row r="3821" spans="1:2" x14ac:dyDescent="0.25">
      <c r="A3821" s="62">
        <v>30103307</v>
      </c>
      <c r="B3821" s="63" t="s">
        <v>13236</v>
      </c>
    </row>
    <row r="3822" spans="1:2" x14ac:dyDescent="0.25">
      <c r="A3822" s="62">
        <v>30103308</v>
      </c>
      <c r="B3822" s="63" t="s">
        <v>671</v>
      </c>
    </row>
    <row r="3823" spans="1:2" x14ac:dyDescent="0.25">
      <c r="A3823" s="62">
        <v>30103309</v>
      </c>
      <c r="B3823" s="63" t="s">
        <v>8840</v>
      </c>
    </row>
    <row r="3824" spans="1:2" x14ac:dyDescent="0.25">
      <c r="A3824" s="62">
        <v>30103310</v>
      </c>
      <c r="B3824" s="63" t="s">
        <v>4915</v>
      </c>
    </row>
    <row r="3825" spans="1:2" x14ac:dyDescent="0.25">
      <c r="A3825" s="62">
        <v>30103311</v>
      </c>
      <c r="B3825" s="63" t="s">
        <v>6635</v>
      </c>
    </row>
    <row r="3826" spans="1:2" x14ac:dyDescent="0.25">
      <c r="A3826" s="62">
        <v>30103312</v>
      </c>
      <c r="B3826" s="63" t="s">
        <v>11803</v>
      </c>
    </row>
    <row r="3827" spans="1:2" x14ac:dyDescent="0.25">
      <c r="A3827" s="62">
        <v>30103313</v>
      </c>
      <c r="B3827" s="63" t="s">
        <v>791</v>
      </c>
    </row>
    <row r="3828" spans="1:2" x14ac:dyDescent="0.25">
      <c r="A3828" s="62">
        <v>30103401</v>
      </c>
      <c r="B3828" s="63" t="s">
        <v>16427</v>
      </c>
    </row>
    <row r="3829" spans="1:2" x14ac:dyDescent="0.25">
      <c r="A3829" s="62">
        <v>30103402</v>
      </c>
      <c r="B3829" s="63" t="s">
        <v>16107</v>
      </c>
    </row>
    <row r="3830" spans="1:2" x14ac:dyDescent="0.25">
      <c r="A3830" s="62">
        <v>30103403</v>
      </c>
      <c r="B3830" s="63" t="s">
        <v>10244</v>
      </c>
    </row>
    <row r="3831" spans="1:2" x14ac:dyDescent="0.25">
      <c r="A3831" s="62">
        <v>30103404</v>
      </c>
      <c r="B3831" s="63" t="s">
        <v>1260</v>
      </c>
    </row>
    <row r="3832" spans="1:2" x14ac:dyDescent="0.25">
      <c r="A3832" s="62">
        <v>30103405</v>
      </c>
      <c r="B3832" s="63" t="s">
        <v>17767</v>
      </c>
    </row>
    <row r="3833" spans="1:2" x14ac:dyDescent="0.25">
      <c r="A3833" s="62">
        <v>30103406</v>
      </c>
      <c r="B3833" s="63" t="s">
        <v>1648</v>
      </c>
    </row>
    <row r="3834" spans="1:2" x14ac:dyDescent="0.25">
      <c r="A3834" s="62">
        <v>30103407</v>
      </c>
      <c r="B3834" s="63" t="s">
        <v>12235</v>
      </c>
    </row>
    <row r="3835" spans="1:2" x14ac:dyDescent="0.25">
      <c r="A3835" s="62">
        <v>30103408</v>
      </c>
      <c r="B3835" s="63" t="s">
        <v>6471</v>
      </c>
    </row>
    <row r="3836" spans="1:2" x14ac:dyDescent="0.25">
      <c r="A3836" s="62">
        <v>30103409</v>
      </c>
      <c r="B3836" s="63" t="s">
        <v>2185</v>
      </c>
    </row>
    <row r="3837" spans="1:2" x14ac:dyDescent="0.25">
      <c r="A3837" s="62">
        <v>30103410</v>
      </c>
      <c r="B3837" s="63" t="s">
        <v>6265</v>
      </c>
    </row>
    <row r="3838" spans="1:2" x14ac:dyDescent="0.25">
      <c r="A3838" s="62">
        <v>30103411</v>
      </c>
      <c r="B3838" s="63" t="s">
        <v>2652</v>
      </c>
    </row>
    <row r="3839" spans="1:2" x14ac:dyDescent="0.25">
      <c r="A3839" s="62">
        <v>30103412</v>
      </c>
      <c r="B3839" s="63" t="s">
        <v>4683</v>
      </c>
    </row>
    <row r="3840" spans="1:2" x14ac:dyDescent="0.25">
      <c r="A3840" s="62">
        <v>30103413</v>
      </c>
      <c r="B3840" s="63" t="s">
        <v>9592</v>
      </c>
    </row>
    <row r="3841" spans="1:2" x14ac:dyDescent="0.25">
      <c r="A3841" s="62">
        <v>30103501</v>
      </c>
      <c r="B3841" s="63" t="s">
        <v>14108</v>
      </c>
    </row>
    <row r="3842" spans="1:2" x14ac:dyDescent="0.25">
      <c r="A3842" s="62">
        <v>30103502</v>
      </c>
      <c r="B3842" s="63" t="s">
        <v>1202</v>
      </c>
    </row>
    <row r="3843" spans="1:2" x14ac:dyDescent="0.25">
      <c r="A3843" s="62">
        <v>30103503</v>
      </c>
      <c r="B3843" s="63" t="s">
        <v>13057</v>
      </c>
    </row>
    <row r="3844" spans="1:2" x14ac:dyDescent="0.25">
      <c r="A3844" s="62">
        <v>30103504</v>
      </c>
      <c r="B3844" s="63" t="s">
        <v>15535</v>
      </c>
    </row>
    <row r="3845" spans="1:2" x14ac:dyDescent="0.25">
      <c r="A3845" s="62">
        <v>30103505</v>
      </c>
      <c r="B3845" s="63" t="s">
        <v>12652</v>
      </c>
    </row>
    <row r="3846" spans="1:2" x14ac:dyDescent="0.25">
      <c r="A3846" s="62">
        <v>30103506</v>
      </c>
      <c r="B3846" s="63" t="s">
        <v>8973</v>
      </c>
    </row>
    <row r="3847" spans="1:2" x14ac:dyDescent="0.25">
      <c r="A3847" s="62">
        <v>30103507</v>
      </c>
      <c r="B3847" s="63" t="s">
        <v>12194</v>
      </c>
    </row>
    <row r="3848" spans="1:2" x14ac:dyDescent="0.25">
      <c r="A3848" s="62">
        <v>30103508</v>
      </c>
      <c r="B3848" s="63" t="s">
        <v>10356</v>
      </c>
    </row>
    <row r="3849" spans="1:2" x14ac:dyDescent="0.25">
      <c r="A3849" s="62">
        <v>30103509</v>
      </c>
      <c r="B3849" s="63" t="s">
        <v>11643</v>
      </c>
    </row>
    <row r="3850" spans="1:2" x14ac:dyDescent="0.25">
      <c r="A3850" s="62">
        <v>30103510</v>
      </c>
      <c r="B3850" s="63" t="s">
        <v>7553</v>
      </c>
    </row>
    <row r="3851" spans="1:2" x14ac:dyDescent="0.25">
      <c r="A3851" s="62">
        <v>30103511</v>
      </c>
      <c r="B3851" s="63" t="s">
        <v>18106</v>
      </c>
    </row>
    <row r="3852" spans="1:2" x14ac:dyDescent="0.25">
      <c r="A3852" s="62">
        <v>30103512</v>
      </c>
      <c r="B3852" s="63" t="s">
        <v>6615</v>
      </c>
    </row>
    <row r="3853" spans="1:2" x14ac:dyDescent="0.25">
      <c r="A3853" s="62">
        <v>30103513</v>
      </c>
      <c r="B3853" s="63" t="s">
        <v>3050</v>
      </c>
    </row>
    <row r="3854" spans="1:2" x14ac:dyDescent="0.25">
      <c r="A3854" s="62">
        <v>30103514</v>
      </c>
      <c r="B3854" s="63" t="s">
        <v>3969</v>
      </c>
    </row>
    <row r="3855" spans="1:2" x14ac:dyDescent="0.25">
      <c r="A3855" s="62">
        <v>30103515</v>
      </c>
      <c r="B3855" s="63" t="s">
        <v>1943</v>
      </c>
    </row>
    <row r="3856" spans="1:2" x14ac:dyDescent="0.25">
      <c r="A3856" s="62">
        <v>30103601</v>
      </c>
      <c r="B3856" s="63" t="s">
        <v>11447</v>
      </c>
    </row>
    <row r="3857" spans="1:2" x14ac:dyDescent="0.25">
      <c r="A3857" s="62">
        <v>30103602</v>
      </c>
      <c r="B3857" s="63" t="s">
        <v>11940</v>
      </c>
    </row>
    <row r="3858" spans="1:2" x14ac:dyDescent="0.25">
      <c r="A3858" s="62">
        <v>30103603</v>
      </c>
      <c r="B3858" s="63" t="s">
        <v>6811</v>
      </c>
    </row>
    <row r="3859" spans="1:2" x14ac:dyDescent="0.25">
      <c r="A3859" s="62">
        <v>30103604</v>
      </c>
      <c r="B3859" s="63" t="s">
        <v>18416</v>
      </c>
    </row>
    <row r="3860" spans="1:2" x14ac:dyDescent="0.25">
      <c r="A3860" s="62">
        <v>30103605</v>
      </c>
      <c r="B3860" s="63" t="s">
        <v>11532</v>
      </c>
    </row>
    <row r="3861" spans="1:2" x14ac:dyDescent="0.25">
      <c r="A3861" s="62">
        <v>30103606</v>
      </c>
      <c r="B3861" s="63" t="s">
        <v>15138</v>
      </c>
    </row>
    <row r="3862" spans="1:2" x14ac:dyDescent="0.25">
      <c r="A3862" s="62">
        <v>30103607</v>
      </c>
      <c r="B3862" s="63" t="s">
        <v>8689</v>
      </c>
    </row>
    <row r="3863" spans="1:2" x14ac:dyDescent="0.25">
      <c r="A3863" s="62">
        <v>30103608</v>
      </c>
      <c r="B3863" s="63" t="s">
        <v>11333</v>
      </c>
    </row>
    <row r="3864" spans="1:2" x14ac:dyDescent="0.25">
      <c r="A3864" s="62">
        <v>30103701</v>
      </c>
      <c r="B3864" s="63" t="s">
        <v>5273</v>
      </c>
    </row>
    <row r="3865" spans="1:2" x14ac:dyDescent="0.25">
      <c r="A3865" s="62">
        <v>30111501</v>
      </c>
      <c r="B3865" s="63" t="s">
        <v>9203</v>
      </c>
    </row>
    <row r="3866" spans="1:2" x14ac:dyDescent="0.25">
      <c r="A3866" s="62">
        <v>30111502</v>
      </c>
      <c r="B3866" s="63" t="s">
        <v>11266</v>
      </c>
    </row>
    <row r="3867" spans="1:2" x14ac:dyDescent="0.25">
      <c r="A3867" s="62">
        <v>30111503</v>
      </c>
      <c r="B3867" s="63" t="s">
        <v>15003</v>
      </c>
    </row>
    <row r="3868" spans="1:2" x14ac:dyDescent="0.25">
      <c r="A3868" s="62">
        <v>30111504</v>
      </c>
      <c r="B3868" s="63" t="s">
        <v>12830</v>
      </c>
    </row>
    <row r="3869" spans="1:2" x14ac:dyDescent="0.25">
      <c r="A3869" s="62">
        <v>30111601</v>
      </c>
      <c r="B3869" s="63" t="s">
        <v>12781</v>
      </c>
    </row>
    <row r="3870" spans="1:2" x14ac:dyDescent="0.25">
      <c r="A3870" s="62">
        <v>30111602</v>
      </c>
      <c r="B3870" s="63" t="s">
        <v>1036</v>
      </c>
    </row>
    <row r="3871" spans="1:2" x14ac:dyDescent="0.25">
      <c r="A3871" s="62">
        <v>30111603</v>
      </c>
      <c r="B3871" s="63" t="s">
        <v>359</v>
      </c>
    </row>
    <row r="3872" spans="1:2" x14ac:dyDescent="0.25">
      <c r="A3872" s="62">
        <v>30111604</v>
      </c>
      <c r="B3872" s="63" t="s">
        <v>18693</v>
      </c>
    </row>
    <row r="3873" spans="1:2" x14ac:dyDescent="0.25">
      <c r="A3873" s="62">
        <v>30111605</v>
      </c>
      <c r="B3873" s="63" t="s">
        <v>3486</v>
      </c>
    </row>
    <row r="3874" spans="1:2" x14ac:dyDescent="0.25">
      <c r="A3874" s="62">
        <v>30111606</v>
      </c>
      <c r="B3874" s="63" t="s">
        <v>169</v>
      </c>
    </row>
    <row r="3875" spans="1:2" x14ac:dyDescent="0.25">
      <c r="A3875" s="62">
        <v>30111607</v>
      </c>
      <c r="B3875" s="63" t="s">
        <v>7622</v>
      </c>
    </row>
    <row r="3876" spans="1:2" x14ac:dyDescent="0.25">
      <c r="A3876" s="62">
        <v>30111701</v>
      </c>
      <c r="B3876" s="63" t="s">
        <v>8890</v>
      </c>
    </row>
    <row r="3877" spans="1:2" x14ac:dyDescent="0.25">
      <c r="A3877" s="62">
        <v>30121501</v>
      </c>
      <c r="B3877" s="63" t="s">
        <v>13369</v>
      </c>
    </row>
    <row r="3878" spans="1:2" x14ac:dyDescent="0.25">
      <c r="A3878" s="62">
        <v>30121503</v>
      </c>
      <c r="B3878" s="63" t="s">
        <v>5793</v>
      </c>
    </row>
    <row r="3879" spans="1:2" x14ac:dyDescent="0.25">
      <c r="A3879" s="62">
        <v>30121601</v>
      </c>
      <c r="B3879" s="63" t="s">
        <v>10461</v>
      </c>
    </row>
    <row r="3880" spans="1:2" x14ac:dyDescent="0.25">
      <c r="A3880" s="62">
        <v>30121602</v>
      </c>
      <c r="B3880" s="63" t="s">
        <v>17364</v>
      </c>
    </row>
    <row r="3881" spans="1:2" x14ac:dyDescent="0.25">
      <c r="A3881" s="62">
        <v>30121603</v>
      </c>
      <c r="B3881" s="63" t="s">
        <v>2696</v>
      </c>
    </row>
    <row r="3882" spans="1:2" x14ac:dyDescent="0.25">
      <c r="A3882" s="62">
        <v>30121604</v>
      </c>
      <c r="B3882" s="63" t="s">
        <v>4693</v>
      </c>
    </row>
    <row r="3883" spans="1:2" x14ac:dyDescent="0.25">
      <c r="A3883" s="62">
        <v>30121605</v>
      </c>
      <c r="B3883" s="63" t="s">
        <v>8129</v>
      </c>
    </row>
    <row r="3884" spans="1:2" x14ac:dyDescent="0.25">
      <c r="A3884" s="62">
        <v>30131501</v>
      </c>
      <c r="B3884" s="63" t="s">
        <v>3730</v>
      </c>
    </row>
    <row r="3885" spans="1:2" x14ac:dyDescent="0.25">
      <c r="A3885" s="62">
        <v>30131502</v>
      </c>
      <c r="B3885" s="63" t="s">
        <v>4011</v>
      </c>
    </row>
    <row r="3886" spans="1:2" x14ac:dyDescent="0.25">
      <c r="A3886" s="62">
        <v>30131503</v>
      </c>
      <c r="B3886" s="63" t="s">
        <v>2890</v>
      </c>
    </row>
    <row r="3887" spans="1:2" x14ac:dyDescent="0.25">
      <c r="A3887" s="62">
        <v>30131504</v>
      </c>
      <c r="B3887" s="63" t="s">
        <v>2760</v>
      </c>
    </row>
    <row r="3888" spans="1:2" x14ac:dyDescent="0.25">
      <c r="A3888" s="62">
        <v>30131601</v>
      </c>
      <c r="B3888" s="63" t="s">
        <v>5624</v>
      </c>
    </row>
    <row r="3889" spans="1:2" x14ac:dyDescent="0.25">
      <c r="A3889" s="62">
        <v>30131602</v>
      </c>
      <c r="B3889" s="63" t="s">
        <v>5176</v>
      </c>
    </row>
    <row r="3890" spans="1:2" x14ac:dyDescent="0.25">
      <c r="A3890" s="62">
        <v>30131603</v>
      </c>
      <c r="B3890" s="63" t="s">
        <v>14313</v>
      </c>
    </row>
    <row r="3891" spans="1:2" x14ac:dyDescent="0.25">
      <c r="A3891" s="62">
        <v>30131604</v>
      </c>
      <c r="B3891" s="63" t="s">
        <v>8075</v>
      </c>
    </row>
    <row r="3892" spans="1:2" x14ac:dyDescent="0.25">
      <c r="A3892" s="62">
        <v>30131701</v>
      </c>
      <c r="B3892" s="63" t="s">
        <v>3920</v>
      </c>
    </row>
    <row r="3893" spans="1:2" x14ac:dyDescent="0.25">
      <c r="A3893" s="62">
        <v>30131702</v>
      </c>
      <c r="B3893" s="63" t="s">
        <v>706</v>
      </c>
    </row>
    <row r="3894" spans="1:2" x14ac:dyDescent="0.25">
      <c r="A3894" s="62">
        <v>30131703</v>
      </c>
      <c r="B3894" s="63" t="s">
        <v>15193</v>
      </c>
    </row>
    <row r="3895" spans="1:2" x14ac:dyDescent="0.25">
      <c r="A3895" s="62">
        <v>30131704</v>
      </c>
      <c r="B3895" s="63" t="s">
        <v>3475</v>
      </c>
    </row>
    <row r="3896" spans="1:2" x14ac:dyDescent="0.25">
      <c r="A3896" s="62">
        <v>30131705</v>
      </c>
      <c r="B3896" s="63" t="s">
        <v>16124</v>
      </c>
    </row>
    <row r="3897" spans="1:2" x14ac:dyDescent="0.25">
      <c r="A3897" s="62">
        <v>30141501</v>
      </c>
      <c r="B3897" s="63" t="s">
        <v>1551</v>
      </c>
    </row>
    <row r="3898" spans="1:2" x14ac:dyDescent="0.25">
      <c r="A3898" s="62">
        <v>30141503</v>
      </c>
      <c r="B3898" s="63" t="s">
        <v>13721</v>
      </c>
    </row>
    <row r="3899" spans="1:2" x14ac:dyDescent="0.25">
      <c r="A3899" s="62">
        <v>30141505</v>
      </c>
      <c r="B3899" s="63" t="s">
        <v>3971</v>
      </c>
    </row>
    <row r="3900" spans="1:2" x14ac:dyDescent="0.25">
      <c r="A3900" s="62">
        <v>30141508</v>
      </c>
      <c r="B3900" s="63" t="s">
        <v>5598</v>
      </c>
    </row>
    <row r="3901" spans="1:2" x14ac:dyDescent="0.25">
      <c r="A3901" s="62">
        <v>30141510</v>
      </c>
      <c r="B3901" s="63" t="s">
        <v>11788</v>
      </c>
    </row>
    <row r="3902" spans="1:2" x14ac:dyDescent="0.25">
      <c r="A3902" s="62">
        <v>30141511</v>
      </c>
      <c r="B3902" s="63" t="s">
        <v>16766</v>
      </c>
    </row>
    <row r="3903" spans="1:2" x14ac:dyDescent="0.25">
      <c r="A3903" s="62">
        <v>30141512</v>
      </c>
      <c r="B3903" s="63" t="s">
        <v>16036</v>
      </c>
    </row>
    <row r="3904" spans="1:2" x14ac:dyDescent="0.25">
      <c r="A3904" s="62">
        <v>30141513</v>
      </c>
      <c r="B3904" s="63" t="s">
        <v>15821</v>
      </c>
    </row>
    <row r="3905" spans="1:2" x14ac:dyDescent="0.25">
      <c r="A3905" s="62">
        <v>30141601</v>
      </c>
      <c r="B3905" s="63" t="s">
        <v>1802</v>
      </c>
    </row>
    <row r="3906" spans="1:2" x14ac:dyDescent="0.25">
      <c r="A3906" s="62">
        <v>30141602</v>
      </c>
      <c r="B3906" s="63" t="s">
        <v>18382</v>
      </c>
    </row>
    <row r="3907" spans="1:2" x14ac:dyDescent="0.25">
      <c r="A3907" s="62">
        <v>30141603</v>
      </c>
      <c r="B3907" s="63" t="s">
        <v>12549</v>
      </c>
    </row>
    <row r="3908" spans="1:2" x14ac:dyDescent="0.25">
      <c r="A3908" s="62">
        <v>30151501</v>
      </c>
      <c r="B3908" s="63" t="s">
        <v>13260</v>
      </c>
    </row>
    <row r="3909" spans="1:2" x14ac:dyDescent="0.25">
      <c r="A3909" s="62">
        <v>30151502</v>
      </c>
      <c r="B3909" s="63" t="s">
        <v>6524</v>
      </c>
    </row>
    <row r="3910" spans="1:2" x14ac:dyDescent="0.25">
      <c r="A3910" s="62">
        <v>30151503</v>
      </c>
      <c r="B3910" s="63" t="s">
        <v>10008</v>
      </c>
    </row>
    <row r="3911" spans="1:2" x14ac:dyDescent="0.25">
      <c r="A3911" s="62">
        <v>30151504</v>
      </c>
      <c r="B3911" s="63" t="s">
        <v>8655</v>
      </c>
    </row>
    <row r="3912" spans="1:2" x14ac:dyDescent="0.25">
      <c r="A3912" s="62">
        <v>30151505</v>
      </c>
      <c r="B3912" s="63" t="s">
        <v>12883</v>
      </c>
    </row>
    <row r="3913" spans="1:2" x14ac:dyDescent="0.25">
      <c r="A3913" s="62">
        <v>30151506</v>
      </c>
      <c r="B3913" s="63" t="s">
        <v>7333</v>
      </c>
    </row>
    <row r="3914" spans="1:2" x14ac:dyDescent="0.25">
      <c r="A3914" s="62">
        <v>30151507</v>
      </c>
      <c r="B3914" s="63" t="s">
        <v>9425</v>
      </c>
    </row>
    <row r="3915" spans="1:2" x14ac:dyDescent="0.25">
      <c r="A3915" s="62">
        <v>30151508</v>
      </c>
      <c r="B3915" s="63" t="s">
        <v>8393</v>
      </c>
    </row>
    <row r="3916" spans="1:2" x14ac:dyDescent="0.25">
      <c r="A3916" s="62">
        <v>30151509</v>
      </c>
      <c r="B3916" s="63" t="s">
        <v>13988</v>
      </c>
    </row>
    <row r="3917" spans="1:2" x14ac:dyDescent="0.25">
      <c r="A3917" s="62">
        <v>30151510</v>
      </c>
      <c r="B3917" s="63" t="s">
        <v>12260</v>
      </c>
    </row>
    <row r="3918" spans="1:2" x14ac:dyDescent="0.25">
      <c r="A3918" s="62">
        <v>30151601</v>
      </c>
      <c r="B3918" s="63" t="s">
        <v>16635</v>
      </c>
    </row>
    <row r="3919" spans="1:2" x14ac:dyDescent="0.25">
      <c r="A3919" s="62">
        <v>30151602</v>
      </c>
      <c r="B3919" s="63" t="s">
        <v>16590</v>
      </c>
    </row>
    <row r="3920" spans="1:2" x14ac:dyDescent="0.25">
      <c r="A3920" s="62">
        <v>30151603</v>
      </c>
      <c r="B3920" s="63" t="s">
        <v>918</v>
      </c>
    </row>
    <row r="3921" spans="1:2" x14ac:dyDescent="0.25">
      <c r="A3921" s="62">
        <v>30151604</v>
      </c>
      <c r="B3921" s="63" t="s">
        <v>999</v>
      </c>
    </row>
    <row r="3922" spans="1:2" x14ac:dyDescent="0.25">
      <c r="A3922" s="62">
        <v>30151605</v>
      </c>
      <c r="B3922" s="63" t="s">
        <v>7079</v>
      </c>
    </row>
    <row r="3923" spans="1:2" x14ac:dyDescent="0.25">
      <c r="A3923" s="62">
        <v>30151606</v>
      </c>
      <c r="B3923" s="63" t="s">
        <v>15461</v>
      </c>
    </row>
    <row r="3924" spans="1:2" x14ac:dyDescent="0.25">
      <c r="A3924" s="62">
        <v>30151607</v>
      </c>
      <c r="B3924" s="63" t="s">
        <v>13696</v>
      </c>
    </row>
    <row r="3925" spans="1:2" x14ac:dyDescent="0.25">
      <c r="A3925" s="62">
        <v>30151608</v>
      </c>
      <c r="B3925" s="63" t="s">
        <v>14866</v>
      </c>
    </row>
    <row r="3926" spans="1:2" x14ac:dyDescent="0.25">
      <c r="A3926" s="62">
        <v>30151609</v>
      </c>
      <c r="B3926" s="63" t="s">
        <v>16480</v>
      </c>
    </row>
    <row r="3927" spans="1:2" x14ac:dyDescent="0.25">
      <c r="A3927" s="62">
        <v>30151610</v>
      </c>
      <c r="B3927" s="63" t="s">
        <v>4905</v>
      </c>
    </row>
    <row r="3928" spans="1:2" x14ac:dyDescent="0.25">
      <c r="A3928" s="62">
        <v>30151701</v>
      </c>
      <c r="B3928" s="63" t="s">
        <v>11330</v>
      </c>
    </row>
    <row r="3929" spans="1:2" x14ac:dyDescent="0.25">
      <c r="A3929" s="62">
        <v>30151702</v>
      </c>
      <c r="B3929" s="63" t="s">
        <v>10268</v>
      </c>
    </row>
    <row r="3930" spans="1:2" x14ac:dyDescent="0.25">
      <c r="A3930" s="62">
        <v>30151703</v>
      </c>
      <c r="B3930" s="63" t="s">
        <v>5530</v>
      </c>
    </row>
    <row r="3931" spans="1:2" x14ac:dyDescent="0.25">
      <c r="A3931" s="62">
        <v>30151704</v>
      </c>
      <c r="B3931" s="63" t="s">
        <v>11970</v>
      </c>
    </row>
    <row r="3932" spans="1:2" x14ac:dyDescent="0.25">
      <c r="A3932" s="62">
        <v>30151801</v>
      </c>
      <c r="B3932" s="63" t="s">
        <v>7413</v>
      </c>
    </row>
    <row r="3933" spans="1:2" x14ac:dyDescent="0.25">
      <c r="A3933" s="62">
        <v>30151802</v>
      </c>
      <c r="B3933" s="63" t="s">
        <v>4712</v>
      </c>
    </row>
    <row r="3934" spans="1:2" x14ac:dyDescent="0.25">
      <c r="A3934" s="62">
        <v>30151803</v>
      </c>
      <c r="B3934" s="63" t="s">
        <v>14853</v>
      </c>
    </row>
    <row r="3935" spans="1:2" x14ac:dyDescent="0.25">
      <c r="A3935" s="62">
        <v>30151804</v>
      </c>
      <c r="B3935" s="63" t="s">
        <v>14880</v>
      </c>
    </row>
    <row r="3936" spans="1:2" x14ac:dyDescent="0.25">
      <c r="A3936" s="62">
        <v>30151805</v>
      </c>
      <c r="B3936" s="63" t="s">
        <v>9050</v>
      </c>
    </row>
    <row r="3937" spans="1:2" x14ac:dyDescent="0.25">
      <c r="A3937" s="62">
        <v>30151806</v>
      </c>
      <c r="B3937" s="63" t="s">
        <v>18310</v>
      </c>
    </row>
    <row r="3938" spans="1:2" x14ac:dyDescent="0.25">
      <c r="A3938" s="62">
        <v>30151901</v>
      </c>
      <c r="B3938" s="63" t="s">
        <v>10138</v>
      </c>
    </row>
    <row r="3939" spans="1:2" x14ac:dyDescent="0.25">
      <c r="A3939" s="62">
        <v>30151902</v>
      </c>
      <c r="B3939" s="63" t="s">
        <v>8060</v>
      </c>
    </row>
    <row r="3940" spans="1:2" x14ac:dyDescent="0.25">
      <c r="A3940" s="62">
        <v>30152001</v>
      </c>
      <c r="B3940" s="63" t="s">
        <v>14029</v>
      </c>
    </row>
    <row r="3941" spans="1:2" x14ac:dyDescent="0.25">
      <c r="A3941" s="62">
        <v>30152002</v>
      </c>
      <c r="B3941" s="63" t="s">
        <v>17830</v>
      </c>
    </row>
    <row r="3942" spans="1:2" x14ac:dyDescent="0.25">
      <c r="A3942" s="62">
        <v>30152003</v>
      </c>
      <c r="B3942" s="63" t="s">
        <v>5482</v>
      </c>
    </row>
    <row r="3943" spans="1:2" x14ac:dyDescent="0.25">
      <c r="A3943" s="62">
        <v>30152101</v>
      </c>
      <c r="B3943" s="63" t="s">
        <v>8665</v>
      </c>
    </row>
    <row r="3944" spans="1:2" x14ac:dyDescent="0.25">
      <c r="A3944" s="62">
        <v>30161501</v>
      </c>
      <c r="B3944" s="63" t="s">
        <v>11732</v>
      </c>
    </row>
    <row r="3945" spans="1:2" x14ac:dyDescent="0.25">
      <c r="A3945" s="62">
        <v>30161502</v>
      </c>
      <c r="B3945" s="63" t="s">
        <v>13222</v>
      </c>
    </row>
    <row r="3946" spans="1:2" x14ac:dyDescent="0.25">
      <c r="A3946" s="62">
        <v>30161503</v>
      </c>
      <c r="B3946" s="63" t="s">
        <v>6136</v>
      </c>
    </row>
    <row r="3947" spans="1:2" x14ac:dyDescent="0.25">
      <c r="A3947" s="62">
        <v>30161504</v>
      </c>
      <c r="B3947" s="63" t="s">
        <v>9629</v>
      </c>
    </row>
    <row r="3948" spans="1:2" x14ac:dyDescent="0.25">
      <c r="A3948" s="62">
        <v>30161505</v>
      </c>
      <c r="B3948" s="63" t="s">
        <v>150</v>
      </c>
    </row>
    <row r="3949" spans="1:2" x14ac:dyDescent="0.25">
      <c r="A3949" s="62">
        <v>30161507</v>
      </c>
      <c r="B3949" s="63" t="s">
        <v>109</v>
      </c>
    </row>
    <row r="3950" spans="1:2" x14ac:dyDescent="0.25">
      <c r="A3950" s="62">
        <v>30161508</v>
      </c>
      <c r="B3950" s="63" t="s">
        <v>12221</v>
      </c>
    </row>
    <row r="3951" spans="1:2" x14ac:dyDescent="0.25">
      <c r="A3951" s="62">
        <v>30161509</v>
      </c>
      <c r="B3951" s="63" t="s">
        <v>3840</v>
      </c>
    </row>
    <row r="3952" spans="1:2" x14ac:dyDescent="0.25">
      <c r="A3952" s="62">
        <v>30161601</v>
      </c>
      <c r="B3952" s="63" t="s">
        <v>9521</v>
      </c>
    </row>
    <row r="3953" spans="1:2" x14ac:dyDescent="0.25">
      <c r="A3953" s="62">
        <v>30161602</v>
      </c>
      <c r="B3953" s="63" t="s">
        <v>8475</v>
      </c>
    </row>
    <row r="3954" spans="1:2" x14ac:dyDescent="0.25">
      <c r="A3954" s="62">
        <v>30161603</v>
      </c>
      <c r="B3954" s="63" t="s">
        <v>11559</v>
      </c>
    </row>
    <row r="3955" spans="1:2" x14ac:dyDescent="0.25">
      <c r="A3955" s="62">
        <v>30161604</v>
      </c>
      <c r="B3955" s="63" t="s">
        <v>15852</v>
      </c>
    </row>
    <row r="3956" spans="1:2" x14ac:dyDescent="0.25">
      <c r="A3956" s="62">
        <v>30161701</v>
      </c>
      <c r="B3956" s="63" t="s">
        <v>16166</v>
      </c>
    </row>
    <row r="3957" spans="1:2" x14ac:dyDescent="0.25">
      <c r="A3957" s="62">
        <v>30161702</v>
      </c>
      <c r="B3957" s="63" t="s">
        <v>12666</v>
      </c>
    </row>
    <row r="3958" spans="1:2" x14ac:dyDescent="0.25">
      <c r="A3958" s="62">
        <v>30161703</v>
      </c>
      <c r="B3958" s="63" t="s">
        <v>17421</v>
      </c>
    </row>
    <row r="3959" spans="1:2" x14ac:dyDescent="0.25">
      <c r="A3959" s="62">
        <v>30161705</v>
      </c>
      <c r="B3959" s="63" t="s">
        <v>18091</v>
      </c>
    </row>
    <row r="3960" spans="1:2" x14ac:dyDescent="0.25">
      <c r="A3960" s="62">
        <v>30161706</v>
      </c>
      <c r="B3960" s="63" t="s">
        <v>2375</v>
      </c>
    </row>
    <row r="3961" spans="1:2" x14ac:dyDescent="0.25">
      <c r="A3961" s="62">
        <v>30161707</v>
      </c>
      <c r="B3961" s="63" t="s">
        <v>10252</v>
      </c>
    </row>
    <row r="3962" spans="1:2" x14ac:dyDescent="0.25">
      <c r="A3962" s="62">
        <v>30161708</v>
      </c>
      <c r="B3962" s="63" t="s">
        <v>18052</v>
      </c>
    </row>
    <row r="3963" spans="1:2" x14ac:dyDescent="0.25">
      <c r="A3963" s="62">
        <v>30161709</v>
      </c>
      <c r="B3963" s="63" t="s">
        <v>15139</v>
      </c>
    </row>
    <row r="3964" spans="1:2" x14ac:dyDescent="0.25">
      <c r="A3964" s="62">
        <v>30161710</v>
      </c>
      <c r="B3964" s="63" t="s">
        <v>534</v>
      </c>
    </row>
    <row r="3965" spans="1:2" x14ac:dyDescent="0.25">
      <c r="A3965" s="62">
        <v>30161711</v>
      </c>
      <c r="B3965" s="63" t="s">
        <v>296</v>
      </c>
    </row>
    <row r="3966" spans="1:2" x14ac:dyDescent="0.25">
      <c r="A3966" s="62">
        <v>30161712</v>
      </c>
      <c r="B3966" s="63" t="s">
        <v>17897</v>
      </c>
    </row>
    <row r="3967" spans="1:2" x14ac:dyDescent="0.25">
      <c r="A3967" s="62">
        <v>30161713</v>
      </c>
      <c r="B3967" s="63" t="s">
        <v>7784</v>
      </c>
    </row>
    <row r="3968" spans="1:2" x14ac:dyDescent="0.25">
      <c r="A3968" s="62">
        <v>30161714</v>
      </c>
      <c r="B3968" s="63" t="s">
        <v>6090</v>
      </c>
    </row>
    <row r="3969" spans="1:2" x14ac:dyDescent="0.25">
      <c r="A3969" s="62">
        <v>30161715</v>
      </c>
      <c r="B3969" s="63" t="s">
        <v>1421</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1767</v>
      </c>
    </row>
    <row r="3974" spans="1:2" x14ac:dyDescent="0.25">
      <c r="A3974" s="62">
        <v>30161801</v>
      </c>
      <c r="B3974" s="63" t="s">
        <v>238</v>
      </c>
    </row>
    <row r="3975" spans="1:2" x14ac:dyDescent="0.25">
      <c r="A3975" s="62">
        <v>30161802</v>
      </c>
      <c r="B3975" s="63" t="s">
        <v>16947</v>
      </c>
    </row>
    <row r="3976" spans="1:2" x14ac:dyDescent="0.25">
      <c r="A3976" s="62">
        <v>30161901</v>
      </c>
      <c r="B3976" s="63" t="s">
        <v>7820</v>
      </c>
    </row>
    <row r="3977" spans="1:2" x14ac:dyDescent="0.25">
      <c r="A3977" s="62">
        <v>30161902</v>
      </c>
      <c r="B3977" s="63" t="s">
        <v>12773</v>
      </c>
    </row>
    <row r="3978" spans="1:2" x14ac:dyDescent="0.25">
      <c r="A3978" s="62">
        <v>30161903</v>
      </c>
      <c r="B3978" s="63" t="s">
        <v>835</v>
      </c>
    </row>
    <row r="3979" spans="1:2" x14ac:dyDescent="0.25">
      <c r="A3979" s="62">
        <v>30161904</v>
      </c>
      <c r="B3979" s="63" t="s">
        <v>527</v>
      </c>
    </row>
    <row r="3980" spans="1:2" x14ac:dyDescent="0.25">
      <c r="A3980" s="62">
        <v>30161905</v>
      </c>
      <c r="B3980" s="63" t="s">
        <v>15204</v>
      </c>
    </row>
    <row r="3981" spans="1:2" x14ac:dyDescent="0.25">
      <c r="A3981" s="62">
        <v>30161906</v>
      </c>
      <c r="B3981" s="63" t="s">
        <v>18750</v>
      </c>
    </row>
    <row r="3982" spans="1:2" x14ac:dyDescent="0.25">
      <c r="A3982" s="62">
        <v>30161907</v>
      </c>
      <c r="B3982" s="63" t="s">
        <v>4335</v>
      </c>
    </row>
    <row r="3983" spans="1:2" x14ac:dyDescent="0.25">
      <c r="A3983" s="62">
        <v>30161908</v>
      </c>
      <c r="B3983" s="63" t="s">
        <v>15546</v>
      </c>
    </row>
    <row r="3984" spans="1:2" x14ac:dyDescent="0.25">
      <c r="A3984" s="62">
        <v>30171501</v>
      </c>
      <c r="B3984" s="63" t="s">
        <v>14238</v>
      </c>
    </row>
    <row r="3985" spans="1:2" x14ac:dyDescent="0.25">
      <c r="A3985" s="62">
        <v>30171502</v>
      </c>
      <c r="B3985" s="63" t="s">
        <v>17865</v>
      </c>
    </row>
    <row r="3986" spans="1:2" x14ac:dyDescent="0.25">
      <c r="A3986" s="62">
        <v>30171503</v>
      </c>
      <c r="B3986" s="63" t="s">
        <v>13890</v>
      </c>
    </row>
    <row r="3987" spans="1:2" x14ac:dyDescent="0.25">
      <c r="A3987" s="62">
        <v>30171504</v>
      </c>
      <c r="B3987" s="63" t="s">
        <v>6978</v>
      </c>
    </row>
    <row r="3988" spans="1:2" x14ac:dyDescent="0.25">
      <c r="A3988" s="62">
        <v>30171505</v>
      </c>
      <c r="B3988" s="63" t="s">
        <v>16419</v>
      </c>
    </row>
    <row r="3989" spans="1:2" x14ac:dyDescent="0.25">
      <c r="A3989" s="62">
        <v>30171506</v>
      </c>
      <c r="B3989" s="63" t="s">
        <v>13427</v>
      </c>
    </row>
    <row r="3990" spans="1:2" x14ac:dyDescent="0.25">
      <c r="A3990" s="62">
        <v>30171507</v>
      </c>
      <c r="B3990" s="63" t="s">
        <v>4545</v>
      </c>
    </row>
    <row r="3991" spans="1:2" x14ac:dyDescent="0.25">
      <c r="A3991" s="62">
        <v>30171508</v>
      </c>
      <c r="B3991" s="63" t="s">
        <v>6066</v>
      </c>
    </row>
    <row r="3992" spans="1:2" x14ac:dyDescent="0.25">
      <c r="A3992" s="62">
        <v>30171509</v>
      </c>
      <c r="B3992" s="63" t="s">
        <v>4200</v>
      </c>
    </row>
    <row r="3993" spans="1:2" x14ac:dyDescent="0.25">
      <c r="A3993" s="62">
        <v>30171510</v>
      </c>
      <c r="B3993" s="63" t="s">
        <v>16072</v>
      </c>
    </row>
    <row r="3994" spans="1:2" x14ac:dyDescent="0.25">
      <c r="A3994" s="62">
        <v>30171511</v>
      </c>
      <c r="B3994" s="63" t="s">
        <v>8820</v>
      </c>
    </row>
    <row r="3995" spans="1:2" x14ac:dyDescent="0.25">
      <c r="A3995" s="62">
        <v>30171512</v>
      </c>
      <c r="B3995" s="63" t="s">
        <v>10291</v>
      </c>
    </row>
    <row r="3996" spans="1:2" x14ac:dyDescent="0.25">
      <c r="A3996" s="62">
        <v>30171513</v>
      </c>
      <c r="B3996" s="63" t="s">
        <v>16001</v>
      </c>
    </row>
    <row r="3997" spans="1:2" x14ac:dyDescent="0.25">
      <c r="A3997" s="62">
        <v>30171514</v>
      </c>
      <c r="B3997" s="63" t="s">
        <v>18602</v>
      </c>
    </row>
    <row r="3998" spans="1:2" x14ac:dyDescent="0.25">
      <c r="A3998" s="62">
        <v>30171604</v>
      </c>
      <c r="B3998" s="63" t="s">
        <v>3255</v>
      </c>
    </row>
    <row r="3999" spans="1:2" x14ac:dyDescent="0.25">
      <c r="A3999" s="62">
        <v>30171605</v>
      </c>
      <c r="B3999" s="63" t="s">
        <v>18511</v>
      </c>
    </row>
    <row r="4000" spans="1:2" x14ac:dyDescent="0.25">
      <c r="A4000" s="62">
        <v>30171606</v>
      </c>
      <c r="B4000" s="63" t="s">
        <v>12416</v>
      </c>
    </row>
    <row r="4001" spans="1:2" x14ac:dyDescent="0.25">
      <c r="A4001" s="62">
        <v>30171607</v>
      </c>
      <c r="B4001" s="63" t="s">
        <v>14419</v>
      </c>
    </row>
    <row r="4002" spans="1:2" x14ac:dyDescent="0.25">
      <c r="A4002" s="62">
        <v>30171608</v>
      </c>
      <c r="B4002" s="63" t="s">
        <v>7142</v>
      </c>
    </row>
    <row r="4003" spans="1:2" x14ac:dyDescent="0.25">
      <c r="A4003" s="62">
        <v>30171609</v>
      </c>
      <c r="B4003" s="63" t="s">
        <v>9318</v>
      </c>
    </row>
    <row r="4004" spans="1:2" x14ac:dyDescent="0.25">
      <c r="A4004" s="62">
        <v>30171610</v>
      </c>
      <c r="B4004" s="63" t="s">
        <v>18496</v>
      </c>
    </row>
    <row r="4005" spans="1:2" x14ac:dyDescent="0.25">
      <c r="A4005" s="62">
        <v>30171611</v>
      </c>
      <c r="B4005" s="63" t="s">
        <v>18087</v>
      </c>
    </row>
    <row r="4006" spans="1:2" x14ac:dyDescent="0.25">
      <c r="A4006" s="62">
        <v>30171612</v>
      </c>
      <c r="B4006" s="63" t="s">
        <v>5308</v>
      </c>
    </row>
    <row r="4007" spans="1:2" x14ac:dyDescent="0.25">
      <c r="A4007" s="62">
        <v>30171613</v>
      </c>
      <c r="B4007" s="63" t="s">
        <v>6274</v>
      </c>
    </row>
    <row r="4008" spans="1:2" x14ac:dyDescent="0.25">
      <c r="A4008" s="62">
        <v>30171614</v>
      </c>
      <c r="B4008" s="63" t="s">
        <v>14951</v>
      </c>
    </row>
    <row r="4009" spans="1:2" x14ac:dyDescent="0.25">
      <c r="A4009" s="62">
        <v>30171615</v>
      </c>
      <c r="B4009" s="63" t="s">
        <v>14257</v>
      </c>
    </row>
    <row r="4010" spans="1:2" x14ac:dyDescent="0.25">
      <c r="A4010" s="62">
        <v>30171701</v>
      </c>
      <c r="B4010" s="63" t="s">
        <v>14279</v>
      </c>
    </row>
    <row r="4011" spans="1:2" x14ac:dyDescent="0.25">
      <c r="A4011" s="62">
        <v>30171703</v>
      </c>
      <c r="B4011" s="63" t="s">
        <v>12780</v>
      </c>
    </row>
    <row r="4012" spans="1:2" x14ac:dyDescent="0.25">
      <c r="A4012" s="62">
        <v>30171704</v>
      </c>
      <c r="B4012" s="63" t="s">
        <v>9446</v>
      </c>
    </row>
    <row r="4013" spans="1:2" x14ac:dyDescent="0.25">
      <c r="A4013" s="62">
        <v>30171705</v>
      </c>
      <c r="B4013" s="63" t="s">
        <v>15995</v>
      </c>
    </row>
    <row r="4014" spans="1:2" x14ac:dyDescent="0.25">
      <c r="A4014" s="62">
        <v>30171706</v>
      </c>
      <c r="B4014" s="63" t="s">
        <v>14364</v>
      </c>
    </row>
    <row r="4015" spans="1:2" x14ac:dyDescent="0.25">
      <c r="A4015" s="62">
        <v>30171707</v>
      </c>
      <c r="B4015" s="63" t="s">
        <v>11831</v>
      </c>
    </row>
    <row r="4016" spans="1:2" x14ac:dyDescent="0.25">
      <c r="A4016" s="62">
        <v>30171708</v>
      </c>
      <c r="B4016" s="63" t="s">
        <v>8215</v>
      </c>
    </row>
    <row r="4017" spans="1:2" x14ac:dyDescent="0.25">
      <c r="A4017" s="62">
        <v>30171709</v>
      </c>
      <c r="B4017" s="63" t="s">
        <v>15456</v>
      </c>
    </row>
    <row r="4018" spans="1:2" x14ac:dyDescent="0.25">
      <c r="A4018" s="62">
        <v>30171801</v>
      </c>
      <c r="B4018" s="63" t="s">
        <v>8842</v>
      </c>
    </row>
    <row r="4019" spans="1:2" x14ac:dyDescent="0.25">
      <c r="A4019" s="62">
        <v>30171802</v>
      </c>
      <c r="B4019" s="63" t="s">
        <v>9772</v>
      </c>
    </row>
    <row r="4020" spans="1:2" x14ac:dyDescent="0.25">
      <c r="A4020" s="62">
        <v>30171803</v>
      </c>
      <c r="B4020" s="63" t="s">
        <v>9184</v>
      </c>
    </row>
    <row r="4021" spans="1:2" x14ac:dyDescent="0.25">
      <c r="A4021" s="62">
        <v>30171901</v>
      </c>
      <c r="B4021" s="63" t="s">
        <v>6023</v>
      </c>
    </row>
    <row r="4022" spans="1:2" x14ac:dyDescent="0.25">
      <c r="A4022" s="62">
        <v>30171902</v>
      </c>
      <c r="B4022" s="63" t="s">
        <v>859</v>
      </c>
    </row>
    <row r="4023" spans="1:2" x14ac:dyDescent="0.25">
      <c r="A4023" s="62">
        <v>30171903</v>
      </c>
      <c r="B4023" s="63" t="s">
        <v>12961</v>
      </c>
    </row>
    <row r="4024" spans="1:2" x14ac:dyDescent="0.25">
      <c r="A4024" s="62">
        <v>30171904</v>
      </c>
      <c r="B4024" s="63" t="s">
        <v>1827</v>
      </c>
    </row>
    <row r="4025" spans="1:2" x14ac:dyDescent="0.25">
      <c r="A4025" s="62">
        <v>30171905</v>
      </c>
      <c r="B4025" s="63" t="s">
        <v>13242</v>
      </c>
    </row>
    <row r="4026" spans="1:2" x14ac:dyDescent="0.25">
      <c r="A4026" s="62">
        <v>30171906</v>
      </c>
      <c r="B4026" s="63" t="s">
        <v>10310</v>
      </c>
    </row>
    <row r="4027" spans="1:2" x14ac:dyDescent="0.25">
      <c r="A4027" s="62">
        <v>30172001</v>
      </c>
      <c r="B4027" s="63" t="s">
        <v>4929</v>
      </c>
    </row>
    <row r="4028" spans="1:2" x14ac:dyDescent="0.25">
      <c r="A4028" s="62">
        <v>30172002</v>
      </c>
      <c r="B4028" s="63" t="s">
        <v>17972</v>
      </c>
    </row>
    <row r="4029" spans="1:2" x14ac:dyDescent="0.25">
      <c r="A4029" s="62">
        <v>30181501</v>
      </c>
      <c r="B4029" s="63" t="s">
        <v>533</v>
      </c>
    </row>
    <row r="4030" spans="1:2" x14ac:dyDescent="0.25">
      <c r="A4030" s="62">
        <v>30181502</v>
      </c>
      <c r="B4030" s="63" t="s">
        <v>15218</v>
      </c>
    </row>
    <row r="4031" spans="1:2" x14ac:dyDescent="0.25">
      <c r="A4031" s="62">
        <v>30181503</v>
      </c>
      <c r="B4031" s="63" t="s">
        <v>10580</v>
      </c>
    </row>
    <row r="4032" spans="1:2" x14ac:dyDescent="0.25">
      <c r="A4032" s="62">
        <v>30181504</v>
      </c>
      <c r="B4032" s="63" t="s">
        <v>4059</v>
      </c>
    </row>
    <row r="4033" spans="1:2" x14ac:dyDescent="0.25">
      <c r="A4033" s="62">
        <v>30181505</v>
      </c>
      <c r="B4033" s="63" t="s">
        <v>16695</v>
      </c>
    </row>
    <row r="4034" spans="1:2" x14ac:dyDescent="0.25">
      <c r="A4034" s="62">
        <v>30181506</v>
      </c>
      <c r="B4034" s="63" t="s">
        <v>5409</v>
      </c>
    </row>
    <row r="4035" spans="1:2" x14ac:dyDescent="0.25">
      <c r="A4035" s="62">
        <v>30181507</v>
      </c>
      <c r="B4035" s="63" t="s">
        <v>6996</v>
      </c>
    </row>
    <row r="4036" spans="1:2" x14ac:dyDescent="0.25">
      <c r="A4036" s="62">
        <v>30181508</v>
      </c>
      <c r="B4036" s="63" t="s">
        <v>15192</v>
      </c>
    </row>
    <row r="4037" spans="1:2" x14ac:dyDescent="0.25">
      <c r="A4037" s="62">
        <v>30181509</v>
      </c>
      <c r="B4037" s="63" t="s">
        <v>5628</v>
      </c>
    </row>
    <row r="4038" spans="1:2" x14ac:dyDescent="0.25">
      <c r="A4038" s="62">
        <v>30181510</v>
      </c>
      <c r="B4038" s="63" t="s">
        <v>15706</v>
      </c>
    </row>
    <row r="4039" spans="1:2" x14ac:dyDescent="0.25">
      <c r="A4039" s="62">
        <v>30181511</v>
      </c>
      <c r="B4039" s="63" t="s">
        <v>16695</v>
      </c>
    </row>
    <row r="4040" spans="1:2" x14ac:dyDescent="0.25">
      <c r="A4040" s="62">
        <v>30181512</v>
      </c>
      <c r="B4040" s="63" t="s">
        <v>17062</v>
      </c>
    </row>
    <row r="4041" spans="1:2" x14ac:dyDescent="0.25">
      <c r="A4041" s="62">
        <v>30181513</v>
      </c>
      <c r="B4041" s="63" t="s">
        <v>3882</v>
      </c>
    </row>
    <row r="4042" spans="1:2" x14ac:dyDescent="0.25">
      <c r="A4042" s="62">
        <v>30181514</v>
      </c>
      <c r="B4042" s="63" t="s">
        <v>6410</v>
      </c>
    </row>
    <row r="4043" spans="1:2" x14ac:dyDescent="0.25">
      <c r="A4043" s="62">
        <v>30181515</v>
      </c>
      <c r="B4043" s="63" t="s">
        <v>4425</v>
      </c>
    </row>
    <row r="4044" spans="1:2" x14ac:dyDescent="0.25">
      <c r="A4044" s="62">
        <v>30191501</v>
      </c>
      <c r="B4044" s="63" t="s">
        <v>4335</v>
      </c>
    </row>
    <row r="4045" spans="1:2" x14ac:dyDescent="0.25">
      <c r="A4045" s="62">
        <v>30191502</v>
      </c>
      <c r="B4045" s="63" t="s">
        <v>4627</v>
      </c>
    </row>
    <row r="4046" spans="1:2" x14ac:dyDescent="0.25">
      <c r="A4046" s="62">
        <v>30191505</v>
      </c>
      <c r="B4046" s="63" t="s">
        <v>7063</v>
      </c>
    </row>
    <row r="4047" spans="1:2" x14ac:dyDescent="0.25">
      <c r="A4047" s="62">
        <v>30191601</v>
      </c>
      <c r="B4047" s="63" t="s">
        <v>17560</v>
      </c>
    </row>
    <row r="4048" spans="1:2" x14ac:dyDescent="0.25">
      <c r="A4048" s="62">
        <v>30191602</v>
      </c>
      <c r="B4048" s="63" t="s">
        <v>4475</v>
      </c>
    </row>
    <row r="4049" spans="1:2" x14ac:dyDescent="0.25">
      <c r="A4049" s="62">
        <v>30191603</v>
      </c>
      <c r="B4049" s="63" t="s">
        <v>8870</v>
      </c>
    </row>
    <row r="4050" spans="1:2" x14ac:dyDescent="0.25">
      <c r="A4050" s="62">
        <v>30201501</v>
      </c>
      <c r="B4050" s="63" t="s">
        <v>18327</v>
      </c>
    </row>
    <row r="4051" spans="1:2" x14ac:dyDescent="0.25">
      <c r="A4051" s="62">
        <v>30201502</v>
      </c>
      <c r="B4051" s="63" t="s">
        <v>7039</v>
      </c>
    </row>
    <row r="4052" spans="1:2" x14ac:dyDescent="0.25">
      <c r="A4052" s="62">
        <v>30201601</v>
      </c>
      <c r="B4052" s="63" t="s">
        <v>2061</v>
      </c>
    </row>
    <row r="4053" spans="1:2" x14ac:dyDescent="0.25">
      <c r="A4053" s="62">
        <v>30201602</v>
      </c>
      <c r="B4053" s="63" t="s">
        <v>15093</v>
      </c>
    </row>
    <row r="4054" spans="1:2" x14ac:dyDescent="0.25">
      <c r="A4054" s="62">
        <v>30201603</v>
      </c>
      <c r="B4054" s="63" t="s">
        <v>6805</v>
      </c>
    </row>
    <row r="4055" spans="1:2" x14ac:dyDescent="0.25">
      <c r="A4055" s="62">
        <v>30201604</v>
      </c>
      <c r="B4055" s="63" t="s">
        <v>17589</v>
      </c>
    </row>
    <row r="4056" spans="1:2" x14ac:dyDescent="0.25">
      <c r="A4056" s="62">
        <v>30201605</v>
      </c>
      <c r="B4056" s="63" t="s">
        <v>7598</v>
      </c>
    </row>
    <row r="4057" spans="1:2" x14ac:dyDescent="0.25">
      <c r="A4057" s="62">
        <v>30201606</v>
      </c>
      <c r="B4057" s="63" t="s">
        <v>11100</v>
      </c>
    </row>
    <row r="4058" spans="1:2" x14ac:dyDescent="0.25">
      <c r="A4058" s="62">
        <v>30201701</v>
      </c>
      <c r="B4058" s="63" t="s">
        <v>13078</v>
      </c>
    </row>
    <row r="4059" spans="1:2" x14ac:dyDescent="0.25">
      <c r="A4059" s="62">
        <v>30201702</v>
      </c>
      <c r="B4059" s="63" t="s">
        <v>12854</v>
      </c>
    </row>
    <row r="4060" spans="1:2" x14ac:dyDescent="0.25">
      <c r="A4060" s="62">
        <v>30201703</v>
      </c>
      <c r="B4060" s="63" t="s">
        <v>2550</v>
      </c>
    </row>
    <row r="4061" spans="1:2" x14ac:dyDescent="0.25">
      <c r="A4061" s="62">
        <v>30201704</v>
      </c>
      <c r="B4061" s="63" t="s">
        <v>4026</v>
      </c>
    </row>
    <row r="4062" spans="1:2" x14ac:dyDescent="0.25">
      <c r="A4062" s="62">
        <v>30201705</v>
      </c>
      <c r="B4062" s="63" t="s">
        <v>346</v>
      </c>
    </row>
    <row r="4063" spans="1:2" x14ac:dyDescent="0.25">
      <c r="A4063" s="62">
        <v>30201706</v>
      </c>
      <c r="B4063" s="63" t="s">
        <v>15597</v>
      </c>
    </row>
    <row r="4064" spans="1:2" x14ac:dyDescent="0.25">
      <c r="A4064" s="62">
        <v>30201707</v>
      </c>
      <c r="B4064" s="63" t="s">
        <v>4077</v>
      </c>
    </row>
    <row r="4065" spans="1:2" x14ac:dyDescent="0.25">
      <c r="A4065" s="62">
        <v>30201708</v>
      </c>
      <c r="B4065" s="63" t="s">
        <v>12074</v>
      </c>
    </row>
    <row r="4066" spans="1:2" x14ac:dyDescent="0.25">
      <c r="A4066" s="62">
        <v>30201710</v>
      </c>
      <c r="B4066" s="63" t="s">
        <v>12668</v>
      </c>
    </row>
    <row r="4067" spans="1:2" x14ac:dyDescent="0.25">
      <c r="A4067" s="62">
        <v>30201711</v>
      </c>
      <c r="B4067" s="63" t="s">
        <v>17531</v>
      </c>
    </row>
    <row r="4068" spans="1:2" x14ac:dyDescent="0.25">
      <c r="A4068" s="62">
        <v>30201712</v>
      </c>
      <c r="B4068" s="63" t="s">
        <v>1686</v>
      </c>
    </row>
    <row r="4069" spans="1:2" x14ac:dyDescent="0.25">
      <c r="A4069" s="62">
        <v>30201801</v>
      </c>
      <c r="B4069" s="63" t="s">
        <v>17686</v>
      </c>
    </row>
    <row r="4070" spans="1:2" x14ac:dyDescent="0.25">
      <c r="A4070" s="62">
        <v>30201802</v>
      </c>
      <c r="B4070" s="63" t="s">
        <v>15</v>
      </c>
    </row>
    <row r="4071" spans="1:2" x14ac:dyDescent="0.25">
      <c r="A4071" s="62">
        <v>30201803</v>
      </c>
      <c r="B4071" s="63" t="s">
        <v>8739</v>
      </c>
    </row>
    <row r="4072" spans="1:2" x14ac:dyDescent="0.25">
      <c r="A4072" s="62">
        <v>30201901</v>
      </c>
      <c r="B4072" s="63" t="s">
        <v>3433</v>
      </c>
    </row>
    <row r="4073" spans="1:2" x14ac:dyDescent="0.25">
      <c r="A4073" s="62">
        <v>30201902</v>
      </c>
      <c r="B4073" s="63" t="s">
        <v>14975</v>
      </c>
    </row>
    <row r="4074" spans="1:2" x14ac:dyDescent="0.25">
      <c r="A4074" s="62">
        <v>30201903</v>
      </c>
      <c r="B4074" s="63" t="s">
        <v>2871</v>
      </c>
    </row>
    <row r="4075" spans="1:2" x14ac:dyDescent="0.25">
      <c r="A4075" s="62">
        <v>30201904</v>
      </c>
      <c r="B4075" s="63" t="s">
        <v>18589</v>
      </c>
    </row>
    <row r="4076" spans="1:2" x14ac:dyDescent="0.25">
      <c r="A4076" s="62">
        <v>30221001</v>
      </c>
      <c r="B4076" s="63" t="s">
        <v>6470</v>
      </c>
    </row>
    <row r="4077" spans="1:2" x14ac:dyDescent="0.25">
      <c r="A4077" s="62">
        <v>30221002</v>
      </c>
      <c r="B4077" s="63" t="s">
        <v>9775</v>
      </c>
    </row>
    <row r="4078" spans="1:2" x14ac:dyDescent="0.25">
      <c r="A4078" s="62">
        <v>30221003</v>
      </c>
      <c r="B4078" s="63" t="s">
        <v>7109</v>
      </c>
    </row>
    <row r="4079" spans="1:2" x14ac:dyDescent="0.25">
      <c r="A4079" s="62">
        <v>30221004</v>
      </c>
      <c r="B4079" s="63" t="s">
        <v>14623</v>
      </c>
    </row>
    <row r="4080" spans="1:2" x14ac:dyDescent="0.25">
      <c r="A4080" s="62">
        <v>30221005</v>
      </c>
      <c r="B4080" s="63" t="s">
        <v>17167</v>
      </c>
    </row>
    <row r="4081" spans="1:2" x14ac:dyDescent="0.25">
      <c r="A4081" s="62">
        <v>30221006</v>
      </c>
      <c r="B4081" s="63" t="s">
        <v>16412</v>
      </c>
    </row>
    <row r="4082" spans="1:2" x14ac:dyDescent="0.25">
      <c r="A4082" s="62">
        <v>30221007</v>
      </c>
      <c r="B4082" s="63" t="s">
        <v>4278</v>
      </c>
    </row>
    <row r="4083" spans="1:2" x14ac:dyDescent="0.25">
      <c r="A4083" s="62">
        <v>30221009</v>
      </c>
      <c r="B4083" s="63" t="s">
        <v>16062</v>
      </c>
    </row>
    <row r="4084" spans="1:2" x14ac:dyDescent="0.25">
      <c r="A4084" s="62">
        <v>30221010</v>
      </c>
      <c r="B4084" s="63" t="s">
        <v>1559</v>
      </c>
    </row>
    <row r="4085" spans="1:2" x14ac:dyDescent="0.25">
      <c r="A4085" s="62">
        <v>30221011</v>
      </c>
      <c r="B4085" s="63" t="s">
        <v>7613</v>
      </c>
    </row>
    <row r="4086" spans="1:2" x14ac:dyDescent="0.25">
      <c r="A4086" s="62">
        <v>30221012</v>
      </c>
      <c r="B4086" s="63" t="s">
        <v>17344</v>
      </c>
    </row>
    <row r="4087" spans="1:2" x14ac:dyDescent="0.25">
      <c r="A4087" s="62">
        <v>30221013</v>
      </c>
      <c r="B4087" s="63" t="s">
        <v>2451</v>
      </c>
    </row>
    <row r="4088" spans="1:2" x14ac:dyDescent="0.25">
      <c r="A4088" s="62">
        <v>30221014</v>
      </c>
      <c r="B4088" s="63" t="s">
        <v>2971</v>
      </c>
    </row>
    <row r="4089" spans="1:2" x14ac:dyDescent="0.25">
      <c r="A4089" s="62">
        <v>30222001</v>
      </c>
      <c r="B4089" s="63" t="s">
        <v>13814</v>
      </c>
    </row>
    <row r="4090" spans="1:2" x14ac:dyDescent="0.25">
      <c r="A4090" s="62">
        <v>30222002</v>
      </c>
      <c r="B4090" s="63" t="s">
        <v>1101</v>
      </c>
    </row>
    <row r="4091" spans="1:2" x14ac:dyDescent="0.25">
      <c r="A4091" s="62">
        <v>30222003</v>
      </c>
      <c r="B4091" s="63" t="s">
        <v>2187</v>
      </c>
    </row>
    <row r="4092" spans="1:2" x14ac:dyDescent="0.25">
      <c r="A4092" s="62">
        <v>30222004</v>
      </c>
      <c r="B4092" s="63" t="s">
        <v>7193</v>
      </c>
    </row>
    <row r="4093" spans="1:2" x14ac:dyDescent="0.25">
      <c r="A4093" s="62">
        <v>30222005</v>
      </c>
      <c r="B4093" s="63" t="s">
        <v>10552</v>
      </c>
    </row>
    <row r="4094" spans="1:2" x14ac:dyDescent="0.25">
      <c r="A4094" s="62">
        <v>30222006</v>
      </c>
      <c r="B4094" s="63" t="s">
        <v>1744</v>
      </c>
    </row>
    <row r="4095" spans="1:2" x14ac:dyDescent="0.25">
      <c r="A4095" s="62">
        <v>30222007</v>
      </c>
      <c r="B4095" s="63" t="s">
        <v>10495</v>
      </c>
    </row>
    <row r="4096" spans="1:2" x14ac:dyDescent="0.25">
      <c r="A4096" s="62">
        <v>30222008</v>
      </c>
      <c r="B4096" s="63" t="s">
        <v>7617</v>
      </c>
    </row>
    <row r="4097" spans="1:2" x14ac:dyDescent="0.25">
      <c r="A4097" s="62">
        <v>30222009</v>
      </c>
      <c r="B4097" s="63" t="s">
        <v>9872</v>
      </c>
    </row>
    <row r="4098" spans="1:2" x14ac:dyDescent="0.25">
      <c r="A4098" s="62">
        <v>30222010</v>
      </c>
      <c r="B4098" s="63" t="s">
        <v>3471</v>
      </c>
    </row>
    <row r="4099" spans="1:2" x14ac:dyDescent="0.25">
      <c r="A4099" s="62">
        <v>30222011</v>
      </c>
      <c r="B4099" s="63" t="s">
        <v>5700</v>
      </c>
    </row>
    <row r="4100" spans="1:2" x14ac:dyDescent="0.25">
      <c r="A4100" s="62">
        <v>30222012</v>
      </c>
      <c r="B4100" s="63" t="s">
        <v>10510</v>
      </c>
    </row>
    <row r="4101" spans="1:2" x14ac:dyDescent="0.25">
      <c r="A4101" s="62">
        <v>30222013</v>
      </c>
      <c r="B4101" s="63" t="s">
        <v>12774</v>
      </c>
    </row>
    <row r="4102" spans="1:2" x14ac:dyDescent="0.25">
      <c r="A4102" s="62">
        <v>30222014</v>
      </c>
      <c r="B4102" s="63" t="s">
        <v>7572</v>
      </c>
    </row>
    <row r="4103" spans="1:2" x14ac:dyDescent="0.25">
      <c r="A4103" s="62">
        <v>30222015</v>
      </c>
      <c r="B4103" s="63" t="s">
        <v>2425</v>
      </c>
    </row>
    <row r="4104" spans="1:2" x14ac:dyDescent="0.25">
      <c r="A4104" s="62">
        <v>30222016</v>
      </c>
      <c r="B4104" s="63" t="s">
        <v>2179</v>
      </c>
    </row>
    <row r="4105" spans="1:2" x14ac:dyDescent="0.25">
      <c r="A4105" s="62">
        <v>30222017</v>
      </c>
      <c r="B4105" s="63" t="s">
        <v>16571</v>
      </c>
    </row>
    <row r="4106" spans="1:2" x14ac:dyDescent="0.25">
      <c r="A4106" s="62">
        <v>30222018</v>
      </c>
      <c r="B4106" s="63" t="s">
        <v>17978</v>
      </c>
    </row>
    <row r="4107" spans="1:2" x14ac:dyDescent="0.25">
      <c r="A4107" s="62">
        <v>30222019</v>
      </c>
      <c r="B4107" s="63" t="s">
        <v>12456</v>
      </c>
    </row>
    <row r="4108" spans="1:2" x14ac:dyDescent="0.25">
      <c r="A4108" s="62">
        <v>30222020</v>
      </c>
      <c r="B4108" s="63" t="s">
        <v>644</v>
      </c>
    </row>
    <row r="4109" spans="1:2" x14ac:dyDescent="0.25">
      <c r="A4109" s="62">
        <v>30222021</v>
      </c>
      <c r="B4109" s="63" t="s">
        <v>16281</v>
      </c>
    </row>
    <row r="4110" spans="1:2" x14ac:dyDescent="0.25">
      <c r="A4110" s="62">
        <v>30222022</v>
      </c>
      <c r="B4110" s="63" t="s">
        <v>8791</v>
      </c>
    </row>
    <row r="4111" spans="1:2" x14ac:dyDescent="0.25">
      <c r="A4111" s="62">
        <v>30222023</v>
      </c>
      <c r="B4111" s="63" t="s">
        <v>18571</v>
      </c>
    </row>
    <row r="4112" spans="1:2" x14ac:dyDescent="0.25">
      <c r="A4112" s="62">
        <v>30222024</v>
      </c>
      <c r="B4112" s="63" t="s">
        <v>6081</v>
      </c>
    </row>
    <row r="4113" spans="1:2" x14ac:dyDescent="0.25">
      <c r="A4113" s="62">
        <v>30222025</v>
      </c>
      <c r="B4113" s="63" t="s">
        <v>396</v>
      </c>
    </row>
    <row r="4114" spans="1:2" x14ac:dyDescent="0.25">
      <c r="A4114" s="62">
        <v>30222026</v>
      </c>
      <c r="B4114" s="63" t="s">
        <v>1203</v>
      </c>
    </row>
    <row r="4115" spans="1:2" x14ac:dyDescent="0.25">
      <c r="A4115" s="62">
        <v>30222027</v>
      </c>
      <c r="B4115" s="63" t="s">
        <v>13527</v>
      </c>
    </row>
    <row r="4116" spans="1:2" x14ac:dyDescent="0.25">
      <c r="A4116" s="62">
        <v>30222028</v>
      </c>
      <c r="B4116" s="63" t="s">
        <v>7899</v>
      </c>
    </row>
    <row r="4117" spans="1:2" x14ac:dyDescent="0.25">
      <c r="A4117" s="62">
        <v>30222029</v>
      </c>
      <c r="B4117" s="63" t="s">
        <v>7888</v>
      </c>
    </row>
    <row r="4118" spans="1:2" x14ac:dyDescent="0.25">
      <c r="A4118" s="62">
        <v>30222030</v>
      </c>
      <c r="B4118" s="63" t="s">
        <v>16021</v>
      </c>
    </row>
    <row r="4119" spans="1:2" x14ac:dyDescent="0.25">
      <c r="A4119" s="62">
        <v>30222031</v>
      </c>
      <c r="B4119" s="63" t="s">
        <v>6321</v>
      </c>
    </row>
    <row r="4120" spans="1:2" x14ac:dyDescent="0.25">
      <c r="A4120" s="62">
        <v>30222032</v>
      </c>
      <c r="B4120" s="63" t="s">
        <v>18372</v>
      </c>
    </row>
    <row r="4121" spans="1:2" x14ac:dyDescent="0.25">
      <c r="A4121" s="62">
        <v>30222033</v>
      </c>
      <c r="B4121" s="63" t="s">
        <v>4453</v>
      </c>
    </row>
    <row r="4122" spans="1:2" x14ac:dyDescent="0.25">
      <c r="A4122" s="62">
        <v>30222034</v>
      </c>
      <c r="B4122" s="63" t="s">
        <v>18011</v>
      </c>
    </row>
    <row r="4123" spans="1:2" x14ac:dyDescent="0.25">
      <c r="A4123" s="62">
        <v>30222035</v>
      </c>
      <c r="B4123" s="63" t="s">
        <v>11522</v>
      </c>
    </row>
    <row r="4124" spans="1:2" x14ac:dyDescent="0.25">
      <c r="A4124" s="62">
        <v>30222036</v>
      </c>
      <c r="B4124" s="63" t="s">
        <v>12670</v>
      </c>
    </row>
    <row r="4125" spans="1:2" x14ac:dyDescent="0.25">
      <c r="A4125" s="62">
        <v>30222037</v>
      </c>
      <c r="B4125" s="63" t="s">
        <v>17704</v>
      </c>
    </row>
    <row r="4126" spans="1:2" x14ac:dyDescent="0.25">
      <c r="A4126" s="62">
        <v>30222038</v>
      </c>
      <c r="B4126" s="63" t="s">
        <v>7582</v>
      </c>
    </row>
    <row r="4127" spans="1:2" x14ac:dyDescent="0.25">
      <c r="A4127" s="62">
        <v>30222039</v>
      </c>
      <c r="B4127" s="63" t="s">
        <v>896</v>
      </c>
    </row>
    <row r="4128" spans="1:2" x14ac:dyDescent="0.25">
      <c r="A4128" s="62">
        <v>30222040</v>
      </c>
      <c r="B4128" s="63" t="s">
        <v>1780</v>
      </c>
    </row>
    <row r="4129" spans="1:2" x14ac:dyDescent="0.25">
      <c r="A4129" s="62">
        <v>30222041</v>
      </c>
      <c r="B4129" s="63" t="s">
        <v>4446</v>
      </c>
    </row>
    <row r="4130" spans="1:2" x14ac:dyDescent="0.25">
      <c r="A4130" s="62">
        <v>30222042</v>
      </c>
      <c r="B4130" s="63" t="s">
        <v>14261</v>
      </c>
    </row>
    <row r="4131" spans="1:2" x14ac:dyDescent="0.25">
      <c r="A4131" s="62">
        <v>30222043</v>
      </c>
      <c r="B4131" s="63" t="s">
        <v>14269</v>
      </c>
    </row>
    <row r="4132" spans="1:2" x14ac:dyDescent="0.25">
      <c r="A4132" s="62">
        <v>30222044</v>
      </c>
      <c r="B4132" s="63" t="s">
        <v>9826</v>
      </c>
    </row>
    <row r="4133" spans="1:2" x14ac:dyDescent="0.25">
      <c r="A4133" s="62">
        <v>30222045</v>
      </c>
      <c r="B4133" s="63" t="s">
        <v>4573</v>
      </c>
    </row>
    <row r="4134" spans="1:2" x14ac:dyDescent="0.25">
      <c r="A4134" s="62">
        <v>30222046</v>
      </c>
      <c r="B4134" s="63" t="s">
        <v>17743</v>
      </c>
    </row>
    <row r="4135" spans="1:2" x14ac:dyDescent="0.25">
      <c r="A4135" s="62">
        <v>30222047</v>
      </c>
      <c r="B4135" s="63" t="s">
        <v>3111</v>
      </c>
    </row>
    <row r="4136" spans="1:2" x14ac:dyDescent="0.25">
      <c r="A4136" s="62">
        <v>30222048</v>
      </c>
      <c r="B4136" s="63" t="s">
        <v>16570</v>
      </c>
    </row>
    <row r="4137" spans="1:2" x14ac:dyDescent="0.25">
      <c r="A4137" s="62">
        <v>30222049</v>
      </c>
      <c r="B4137" s="63" t="s">
        <v>18543</v>
      </c>
    </row>
    <row r="4138" spans="1:2" x14ac:dyDescent="0.25">
      <c r="A4138" s="62">
        <v>30222050</v>
      </c>
      <c r="B4138" s="63" t="s">
        <v>555</v>
      </c>
    </row>
    <row r="4139" spans="1:2" x14ac:dyDescent="0.25">
      <c r="A4139" s="62">
        <v>30222051</v>
      </c>
      <c r="B4139" s="63" t="s">
        <v>14329</v>
      </c>
    </row>
    <row r="4140" spans="1:2" x14ac:dyDescent="0.25">
      <c r="A4140" s="62">
        <v>30222052</v>
      </c>
      <c r="B4140" s="63" t="s">
        <v>11740</v>
      </c>
    </row>
    <row r="4141" spans="1:2" x14ac:dyDescent="0.25">
      <c r="A4141" s="62">
        <v>30222053</v>
      </c>
      <c r="B4141" s="63" t="s">
        <v>10676</v>
      </c>
    </row>
    <row r="4142" spans="1:2" x14ac:dyDescent="0.25">
      <c r="A4142" s="62">
        <v>30222054</v>
      </c>
      <c r="B4142" s="63" t="s">
        <v>10669</v>
      </c>
    </row>
    <row r="4143" spans="1:2" x14ac:dyDescent="0.25">
      <c r="A4143" s="62">
        <v>30222055</v>
      </c>
      <c r="B4143" s="63" t="s">
        <v>14047</v>
      </c>
    </row>
    <row r="4144" spans="1:2" x14ac:dyDescent="0.25">
      <c r="A4144" s="62">
        <v>30222056</v>
      </c>
      <c r="B4144" s="63" t="s">
        <v>14714</v>
      </c>
    </row>
    <row r="4145" spans="1:2" x14ac:dyDescent="0.25">
      <c r="A4145" s="62">
        <v>30222057</v>
      </c>
      <c r="B4145" s="63" t="s">
        <v>10171</v>
      </c>
    </row>
    <row r="4146" spans="1:2" x14ac:dyDescent="0.25">
      <c r="A4146" s="62">
        <v>30222058</v>
      </c>
      <c r="B4146" s="63" t="s">
        <v>12510</v>
      </c>
    </row>
    <row r="4147" spans="1:2" x14ac:dyDescent="0.25">
      <c r="A4147" s="62">
        <v>30222059</v>
      </c>
      <c r="B4147" s="63" t="s">
        <v>5072</v>
      </c>
    </row>
    <row r="4148" spans="1:2" x14ac:dyDescent="0.25">
      <c r="A4148" s="62">
        <v>30222060</v>
      </c>
      <c r="B4148" s="63" t="s">
        <v>15013</v>
      </c>
    </row>
    <row r="4149" spans="1:2" x14ac:dyDescent="0.25">
      <c r="A4149" s="62">
        <v>30222061</v>
      </c>
      <c r="B4149" s="63" t="s">
        <v>18670</v>
      </c>
    </row>
    <row r="4150" spans="1:2" x14ac:dyDescent="0.25">
      <c r="A4150" s="62">
        <v>30222063</v>
      </c>
      <c r="B4150" s="63" t="s">
        <v>5909</v>
      </c>
    </row>
    <row r="4151" spans="1:2" x14ac:dyDescent="0.25">
      <c r="A4151" s="62">
        <v>30222101</v>
      </c>
      <c r="B4151" s="63" t="s">
        <v>10630</v>
      </c>
    </row>
    <row r="4152" spans="1:2" x14ac:dyDescent="0.25">
      <c r="A4152" s="62">
        <v>30222102</v>
      </c>
      <c r="B4152" s="63" t="s">
        <v>818</v>
      </c>
    </row>
    <row r="4153" spans="1:2" x14ac:dyDescent="0.25">
      <c r="A4153" s="62">
        <v>30222103</v>
      </c>
      <c r="B4153" s="63" t="s">
        <v>453</v>
      </c>
    </row>
    <row r="4154" spans="1:2" x14ac:dyDescent="0.25">
      <c r="A4154" s="62">
        <v>30222104</v>
      </c>
      <c r="B4154" s="63" t="s">
        <v>3365</v>
      </c>
    </row>
    <row r="4155" spans="1:2" x14ac:dyDescent="0.25">
      <c r="A4155" s="62">
        <v>30222105</v>
      </c>
      <c r="B4155" s="63" t="s">
        <v>15318</v>
      </c>
    </row>
    <row r="4156" spans="1:2" x14ac:dyDescent="0.25">
      <c r="A4156" s="62">
        <v>30222106</v>
      </c>
      <c r="B4156" s="63" t="s">
        <v>12863</v>
      </c>
    </row>
    <row r="4157" spans="1:2" x14ac:dyDescent="0.25">
      <c r="A4157" s="62">
        <v>30222107</v>
      </c>
      <c r="B4157" s="63" t="s">
        <v>6462</v>
      </c>
    </row>
    <row r="4158" spans="1:2" x14ac:dyDescent="0.25">
      <c r="A4158" s="62">
        <v>30222108</v>
      </c>
      <c r="B4158" s="63" t="s">
        <v>5858</v>
      </c>
    </row>
    <row r="4159" spans="1:2" x14ac:dyDescent="0.25">
      <c r="A4159" s="62">
        <v>30222109</v>
      </c>
      <c r="B4159" s="63" t="s">
        <v>7099</v>
      </c>
    </row>
    <row r="4160" spans="1:2" x14ac:dyDescent="0.25">
      <c r="A4160" s="62">
        <v>30222110</v>
      </c>
      <c r="B4160" s="63" t="s">
        <v>9877</v>
      </c>
    </row>
    <row r="4161" spans="1:2" x14ac:dyDescent="0.25">
      <c r="A4161" s="62">
        <v>30222111</v>
      </c>
      <c r="B4161" s="63" t="s">
        <v>15407</v>
      </c>
    </row>
    <row r="4162" spans="1:2" x14ac:dyDescent="0.25">
      <c r="A4162" s="62">
        <v>30222112</v>
      </c>
      <c r="B4162" s="63" t="s">
        <v>17958</v>
      </c>
    </row>
    <row r="4163" spans="1:2" x14ac:dyDescent="0.25">
      <c r="A4163" s="62">
        <v>30222113</v>
      </c>
      <c r="B4163" s="63" t="s">
        <v>17510</v>
      </c>
    </row>
    <row r="4164" spans="1:2" x14ac:dyDescent="0.25">
      <c r="A4164" s="62">
        <v>30222114</v>
      </c>
      <c r="B4164" s="63" t="s">
        <v>4327</v>
      </c>
    </row>
    <row r="4165" spans="1:2" x14ac:dyDescent="0.25">
      <c r="A4165" s="62">
        <v>30222115</v>
      </c>
      <c r="B4165" s="63" t="s">
        <v>11742</v>
      </c>
    </row>
    <row r="4166" spans="1:2" x14ac:dyDescent="0.25">
      <c r="A4166" s="62">
        <v>30222116</v>
      </c>
      <c r="B4166" s="63" t="s">
        <v>5306</v>
      </c>
    </row>
    <row r="4167" spans="1:2" x14ac:dyDescent="0.25">
      <c r="A4167" s="62">
        <v>30222201</v>
      </c>
      <c r="B4167" s="63" t="s">
        <v>13117</v>
      </c>
    </row>
    <row r="4168" spans="1:2" x14ac:dyDescent="0.25">
      <c r="A4168" s="62">
        <v>30222202</v>
      </c>
      <c r="B4168" s="63" t="s">
        <v>18685</v>
      </c>
    </row>
    <row r="4169" spans="1:2" x14ac:dyDescent="0.25">
      <c r="A4169" s="62">
        <v>30222203</v>
      </c>
      <c r="B4169" s="63" t="s">
        <v>17351</v>
      </c>
    </row>
    <row r="4170" spans="1:2" x14ac:dyDescent="0.25">
      <c r="A4170" s="62">
        <v>30222204</v>
      </c>
      <c r="B4170" s="63" t="s">
        <v>11115</v>
      </c>
    </row>
    <row r="4171" spans="1:2" x14ac:dyDescent="0.25">
      <c r="A4171" s="62">
        <v>30222205</v>
      </c>
      <c r="B4171" s="63" t="s">
        <v>10842</v>
      </c>
    </row>
    <row r="4172" spans="1:2" x14ac:dyDescent="0.25">
      <c r="A4172" s="62">
        <v>30222206</v>
      </c>
      <c r="B4172" s="63" t="s">
        <v>14621</v>
      </c>
    </row>
    <row r="4173" spans="1:2" x14ac:dyDescent="0.25">
      <c r="A4173" s="62">
        <v>30222207</v>
      </c>
      <c r="B4173" s="63" t="s">
        <v>368</v>
      </c>
    </row>
    <row r="4174" spans="1:2" x14ac:dyDescent="0.25">
      <c r="A4174" s="62">
        <v>30222208</v>
      </c>
      <c r="B4174" s="63" t="s">
        <v>12292</v>
      </c>
    </row>
    <row r="4175" spans="1:2" x14ac:dyDescent="0.25">
      <c r="A4175" s="62">
        <v>30222301</v>
      </c>
      <c r="B4175" s="63" t="s">
        <v>98</v>
      </c>
    </row>
    <row r="4176" spans="1:2" x14ac:dyDescent="0.25">
      <c r="A4176" s="62">
        <v>30222302</v>
      </c>
      <c r="B4176" s="63" t="s">
        <v>9301</v>
      </c>
    </row>
    <row r="4177" spans="1:2" x14ac:dyDescent="0.25">
      <c r="A4177" s="62">
        <v>30222303</v>
      </c>
      <c r="B4177" s="63" t="s">
        <v>9814</v>
      </c>
    </row>
    <row r="4178" spans="1:2" x14ac:dyDescent="0.25">
      <c r="A4178" s="62">
        <v>30222304</v>
      </c>
      <c r="B4178" s="63" t="s">
        <v>11187</v>
      </c>
    </row>
    <row r="4179" spans="1:2" x14ac:dyDescent="0.25">
      <c r="A4179" s="62">
        <v>30222305</v>
      </c>
      <c r="B4179" s="63" t="s">
        <v>4362</v>
      </c>
    </row>
    <row r="4180" spans="1:2" x14ac:dyDescent="0.25">
      <c r="A4180" s="62">
        <v>30222306</v>
      </c>
      <c r="B4180" s="63" t="s">
        <v>12018</v>
      </c>
    </row>
    <row r="4181" spans="1:2" x14ac:dyDescent="0.25">
      <c r="A4181" s="62">
        <v>30222307</v>
      </c>
      <c r="B4181" s="63" t="s">
        <v>15840</v>
      </c>
    </row>
    <row r="4182" spans="1:2" x14ac:dyDescent="0.25">
      <c r="A4182" s="62">
        <v>30222308</v>
      </c>
      <c r="B4182" s="63" t="s">
        <v>2530</v>
      </c>
    </row>
    <row r="4183" spans="1:2" x14ac:dyDescent="0.25">
      <c r="A4183" s="62">
        <v>30222309</v>
      </c>
      <c r="B4183" s="63" t="s">
        <v>10035</v>
      </c>
    </row>
    <row r="4184" spans="1:2" x14ac:dyDescent="0.25">
      <c r="A4184" s="62">
        <v>30222401</v>
      </c>
      <c r="B4184" s="63" t="s">
        <v>7167</v>
      </c>
    </row>
    <row r="4185" spans="1:2" x14ac:dyDescent="0.25">
      <c r="A4185" s="62">
        <v>30222402</v>
      </c>
      <c r="B4185" s="63" t="s">
        <v>13247</v>
      </c>
    </row>
    <row r="4186" spans="1:2" x14ac:dyDescent="0.25">
      <c r="A4186" s="62">
        <v>30222403</v>
      </c>
      <c r="B4186" s="63" t="s">
        <v>13484</v>
      </c>
    </row>
    <row r="4187" spans="1:2" x14ac:dyDescent="0.25">
      <c r="A4187" s="62">
        <v>30222404</v>
      </c>
      <c r="B4187" s="63" t="s">
        <v>9921</v>
      </c>
    </row>
    <row r="4188" spans="1:2" x14ac:dyDescent="0.25">
      <c r="A4188" s="62">
        <v>30222405</v>
      </c>
      <c r="B4188" s="63" t="s">
        <v>1030</v>
      </c>
    </row>
    <row r="4189" spans="1:2" x14ac:dyDescent="0.25">
      <c r="A4189" s="62">
        <v>30222406</v>
      </c>
      <c r="B4189" s="63" t="s">
        <v>11360</v>
      </c>
    </row>
    <row r="4190" spans="1:2" x14ac:dyDescent="0.25">
      <c r="A4190" s="62">
        <v>30222407</v>
      </c>
      <c r="B4190" s="63" t="s">
        <v>306</v>
      </c>
    </row>
    <row r="4191" spans="1:2" x14ac:dyDescent="0.25">
      <c r="A4191" s="62">
        <v>30222408</v>
      </c>
      <c r="B4191" s="63" t="s">
        <v>936</v>
      </c>
    </row>
    <row r="4192" spans="1:2" x14ac:dyDescent="0.25">
      <c r="A4192" s="62">
        <v>30222409</v>
      </c>
      <c r="B4192" s="63" t="s">
        <v>9126</v>
      </c>
    </row>
    <row r="4193" spans="1:2" x14ac:dyDescent="0.25">
      <c r="A4193" s="62">
        <v>30222501</v>
      </c>
      <c r="B4193" s="63" t="s">
        <v>14942</v>
      </c>
    </row>
    <row r="4194" spans="1:2" x14ac:dyDescent="0.25">
      <c r="A4194" s="62">
        <v>30222502</v>
      </c>
      <c r="B4194" s="63" t="s">
        <v>18149</v>
      </c>
    </row>
    <row r="4195" spans="1:2" x14ac:dyDescent="0.25">
      <c r="A4195" s="62">
        <v>30222503</v>
      </c>
      <c r="B4195" s="63" t="s">
        <v>3541</v>
      </c>
    </row>
    <row r="4196" spans="1:2" x14ac:dyDescent="0.25">
      <c r="A4196" s="62">
        <v>30222504</v>
      </c>
      <c r="B4196" s="63" t="s">
        <v>18133</v>
      </c>
    </row>
    <row r="4197" spans="1:2" x14ac:dyDescent="0.25">
      <c r="A4197" s="62">
        <v>30222505</v>
      </c>
      <c r="B4197" s="63" t="s">
        <v>14114</v>
      </c>
    </row>
    <row r="4198" spans="1:2" x14ac:dyDescent="0.25">
      <c r="A4198" s="62">
        <v>30222506</v>
      </c>
      <c r="B4198" s="63" t="s">
        <v>8968</v>
      </c>
    </row>
    <row r="4199" spans="1:2" x14ac:dyDescent="0.25">
      <c r="A4199" s="62">
        <v>30222507</v>
      </c>
      <c r="B4199" s="63" t="s">
        <v>8104</v>
      </c>
    </row>
    <row r="4200" spans="1:2" x14ac:dyDescent="0.25">
      <c r="A4200" s="62">
        <v>30222601</v>
      </c>
      <c r="B4200" s="63" t="s">
        <v>14725</v>
      </c>
    </row>
    <row r="4201" spans="1:2" x14ac:dyDescent="0.25">
      <c r="A4201" s="62">
        <v>30222602</v>
      </c>
      <c r="B4201" s="63" t="s">
        <v>17469</v>
      </c>
    </row>
    <row r="4202" spans="1:2" x14ac:dyDescent="0.25">
      <c r="A4202" s="62">
        <v>30222603</v>
      </c>
      <c r="B4202" s="63" t="s">
        <v>2707</v>
      </c>
    </row>
    <row r="4203" spans="1:2" x14ac:dyDescent="0.25">
      <c r="A4203" s="62">
        <v>30222604</v>
      </c>
      <c r="B4203" s="63" t="s">
        <v>8124</v>
      </c>
    </row>
    <row r="4204" spans="1:2" x14ac:dyDescent="0.25">
      <c r="A4204" s="62">
        <v>30222605</v>
      </c>
      <c r="B4204" s="63" t="s">
        <v>14256</v>
      </c>
    </row>
    <row r="4205" spans="1:2" x14ac:dyDescent="0.25">
      <c r="A4205" s="62">
        <v>30222606</v>
      </c>
      <c r="B4205" s="63" t="s">
        <v>17073</v>
      </c>
    </row>
    <row r="4206" spans="1:2" x14ac:dyDescent="0.25">
      <c r="A4206" s="62">
        <v>30222607</v>
      </c>
      <c r="B4206" s="63" t="s">
        <v>25</v>
      </c>
    </row>
    <row r="4207" spans="1:2" x14ac:dyDescent="0.25">
      <c r="A4207" s="62">
        <v>30222608</v>
      </c>
      <c r="B4207" s="63" t="s">
        <v>812</v>
      </c>
    </row>
    <row r="4208" spans="1:2" x14ac:dyDescent="0.25">
      <c r="A4208" s="62">
        <v>30222701</v>
      </c>
      <c r="B4208" s="63" t="s">
        <v>8160</v>
      </c>
    </row>
    <row r="4209" spans="1:2" x14ac:dyDescent="0.25">
      <c r="A4209" s="62">
        <v>30222702</v>
      </c>
      <c r="B4209" s="63" t="s">
        <v>17443</v>
      </c>
    </row>
    <row r="4210" spans="1:2" x14ac:dyDescent="0.25">
      <c r="A4210" s="62">
        <v>30222703</v>
      </c>
      <c r="B4210" s="63" t="s">
        <v>2404</v>
      </c>
    </row>
    <row r="4211" spans="1:2" x14ac:dyDescent="0.25">
      <c r="A4211" s="62">
        <v>30222801</v>
      </c>
      <c r="B4211" s="63" t="s">
        <v>1869</v>
      </c>
    </row>
    <row r="4212" spans="1:2" x14ac:dyDescent="0.25">
      <c r="A4212" s="62">
        <v>30222802</v>
      </c>
      <c r="B4212" s="63" t="s">
        <v>18701</v>
      </c>
    </row>
    <row r="4213" spans="1:2" x14ac:dyDescent="0.25">
      <c r="A4213" s="62">
        <v>30222803</v>
      </c>
      <c r="B4213" s="63" t="s">
        <v>7145</v>
      </c>
    </row>
    <row r="4214" spans="1:2" x14ac:dyDescent="0.25">
      <c r="A4214" s="62">
        <v>30222901</v>
      </c>
      <c r="B4214" s="63" t="s">
        <v>11342</v>
      </c>
    </row>
    <row r="4215" spans="1:2" x14ac:dyDescent="0.25">
      <c r="A4215" s="62">
        <v>30222902</v>
      </c>
      <c r="B4215" s="63" t="s">
        <v>16870</v>
      </c>
    </row>
    <row r="4216" spans="1:2" x14ac:dyDescent="0.25">
      <c r="A4216" s="62">
        <v>30222903</v>
      </c>
      <c r="B4216" s="63" t="s">
        <v>7057</v>
      </c>
    </row>
    <row r="4217" spans="1:2" x14ac:dyDescent="0.25">
      <c r="A4217" s="62">
        <v>30222904</v>
      </c>
      <c r="B4217" s="63" t="s">
        <v>13722</v>
      </c>
    </row>
    <row r="4218" spans="1:2" x14ac:dyDescent="0.25">
      <c r="A4218" s="62">
        <v>30223001</v>
      </c>
      <c r="B4218" s="63" t="s">
        <v>6153</v>
      </c>
    </row>
    <row r="4219" spans="1:2" x14ac:dyDescent="0.25">
      <c r="A4219" s="62">
        <v>30223002</v>
      </c>
      <c r="B4219" s="63" t="s">
        <v>13472</v>
      </c>
    </row>
    <row r="4220" spans="1:2" x14ac:dyDescent="0.25">
      <c r="A4220" s="62">
        <v>30223003</v>
      </c>
      <c r="B4220" s="63" t="s">
        <v>842</v>
      </c>
    </row>
    <row r="4221" spans="1:2" x14ac:dyDescent="0.25">
      <c r="A4221" s="62">
        <v>31101501</v>
      </c>
      <c r="B4221" s="63" t="s">
        <v>14936</v>
      </c>
    </row>
    <row r="4222" spans="1:2" x14ac:dyDescent="0.25">
      <c r="A4222" s="62">
        <v>31101502</v>
      </c>
      <c r="B4222" s="63" t="s">
        <v>13846</v>
      </c>
    </row>
    <row r="4223" spans="1:2" x14ac:dyDescent="0.25">
      <c r="A4223" s="62">
        <v>31101503</v>
      </c>
      <c r="B4223" s="63" t="s">
        <v>15737</v>
      </c>
    </row>
    <row r="4224" spans="1:2" x14ac:dyDescent="0.25">
      <c r="A4224" s="62">
        <v>31101504</v>
      </c>
      <c r="B4224" s="63" t="s">
        <v>6624</v>
      </c>
    </row>
    <row r="4225" spans="1:2" x14ac:dyDescent="0.25">
      <c r="A4225" s="62">
        <v>31101505</v>
      </c>
      <c r="B4225" s="63" t="s">
        <v>17758</v>
      </c>
    </row>
    <row r="4226" spans="1:2" x14ac:dyDescent="0.25">
      <c r="A4226" s="62">
        <v>31101506</v>
      </c>
      <c r="B4226" s="63" t="s">
        <v>11899</v>
      </c>
    </row>
    <row r="4227" spans="1:2" x14ac:dyDescent="0.25">
      <c r="A4227" s="62">
        <v>31101507</v>
      </c>
      <c r="B4227" s="63" t="s">
        <v>15112</v>
      </c>
    </row>
    <row r="4228" spans="1:2" x14ac:dyDescent="0.25">
      <c r="A4228" s="62">
        <v>31101508</v>
      </c>
      <c r="B4228" s="63" t="s">
        <v>10642</v>
      </c>
    </row>
    <row r="4229" spans="1:2" x14ac:dyDescent="0.25">
      <c r="A4229" s="62">
        <v>31101509</v>
      </c>
      <c r="B4229" s="63" t="s">
        <v>1844</v>
      </c>
    </row>
    <row r="4230" spans="1:2" x14ac:dyDescent="0.25">
      <c r="A4230" s="62">
        <v>31101510</v>
      </c>
      <c r="B4230" s="63" t="s">
        <v>14442</v>
      </c>
    </row>
    <row r="4231" spans="1:2" x14ac:dyDescent="0.25">
      <c r="A4231" s="62">
        <v>31101511</v>
      </c>
      <c r="B4231" s="63" t="s">
        <v>14668</v>
      </c>
    </row>
    <row r="4232" spans="1:2" x14ac:dyDescent="0.25">
      <c r="A4232" s="62">
        <v>31101512</v>
      </c>
      <c r="B4232" s="63" t="s">
        <v>15707</v>
      </c>
    </row>
    <row r="4233" spans="1:2" x14ac:dyDescent="0.25">
      <c r="A4233" s="62">
        <v>31101513</v>
      </c>
      <c r="B4233" s="63" t="s">
        <v>6074</v>
      </c>
    </row>
    <row r="4234" spans="1:2" x14ac:dyDescent="0.25">
      <c r="A4234" s="62">
        <v>31101514</v>
      </c>
      <c r="B4234" s="63" t="s">
        <v>9063</v>
      </c>
    </row>
    <row r="4235" spans="1:2" x14ac:dyDescent="0.25">
      <c r="A4235" s="62">
        <v>31101515</v>
      </c>
      <c r="B4235" s="63" t="s">
        <v>1064</v>
      </c>
    </row>
    <row r="4236" spans="1:2" x14ac:dyDescent="0.25">
      <c r="A4236" s="62">
        <v>31101516</v>
      </c>
      <c r="B4236" s="63" t="s">
        <v>16996</v>
      </c>
    </row>
    <row r="4237" spans="1:2" x14ac:dyDescent="0.25">
      <c r="A4237" s="62">
        <v>31101601</v>
      </c>
      <c r="B4237" s="63" t="s">
        <v>3622</v>
      </c>
    </row>
    <row r="4238" spans="1:2" x14ac:dyDescent="0.25">
      <c r="A4238" s="62">
        <v>31101602</v>
      </c>
      <c r="B4238" s="63" t="s">
        <v>364</v>
      </c>
    </row>
    <row r="4239" spans="1:2" x14ac:dyDescent="0.25">
      <c r="A4239" s="62">
        <v>31101603</v>
      </c>
      <c r="B4239" s="63" t="s">
        <v>17012</v>
      </c>
    </row>
    <row r="4240" spans="1:2" x14ac:dyDescent="0.25">
      <c r="A4240" s="62">
        <v>31101604</v>
      </c>
      <c r="B4240" s="63" t="s">
        <v>18421</v>
      </c>
    </row>
    <row r="4241" spans="1:2" x14ac:dyDescent="0.25">
      <c r="A4241" s="62">
        <v>31101605</v>
      </c>
      <c r="B4241" s="63" t="s">
        <v>12790</v>
      </c>
    </row>
    <row r="4242" spans="1:2" x14ac:dyDescent="0.25">
      <c r="A4242" s="62">
        <v>31101606</v>
      </c>
      <c r="B4242" s="63" t="s">
        <v>5702</v>
      </c>
    </row>
    <row r="4243" spans="1:2" x14ac:dyDescent="0.25">
      <c r="A4243" s="62">
        <v>31101607</v>
      </c>
      <c r="B4243" s="63" t="s">
        <v>8974</v>
      </c>
    </row>
    <row r="4244" spans="1:2" x14ac:dyDescent="0.25">
      <c r="A4244" s="62">
        <v>31101608</v>
      </c>
      <c r="B4244" s="63" t="s">
        <v>11802</v>
      </c>
    </row>
    <row r="4245" spans="1:2" x14ac:dyDescent="0.25">
      <c r="A4245" s="62">
        <v>31101609</v>
      </c>
      <c r="B4245" s="63" t="s">
        <v>11537</v>
      </c>
    </row>
    <row r="4246" spans="1:2" x14ac:dyDescent="0.25">
      <c r="A4246" s="62">
        <v>31101610</v>
      </c>
      <c r="B4246" s="63" t="s">
        <v>3368</v>
      </c>
    </row>
    <row r="4247" spans="1:2" x14ac:dyDescent="0.25">
      <c r="A4247" s="62">
        <v>31101611</v>
      </c>
      <c r="B4247" s="63" t="s">
        <v>7229</v>
      </c>
    </row>
    <row r="4248" spans="1:2" x14ac:dyDescent="0.25">
      <c r="A4248" s="62">
        <v>31101612</v>
      </c>
      <c r="B4248" s="63" t="s">
        <v>16800</v>
      </c>
    </row>
    <row r="4249" spans="1:2" x14ac:dyDescent="0.25">
      <c r="A4249" s="62">
        <v>31101613</v>
      </c>
      <c r="B4249" s="63" t="s">
        <v>12328</v>
      </c>
    </row>
    <row r="4250" spans="1:2" x14ac:dyDescent="0.25">
      <c r="A4250" s="62">
        <v>31101614</v>
      </c>
      <c r="B4250" s="63" t="s">
        <v>18707</v>
      </c>
    </row>
    <row r="4251" spans="1:2" x14ac:dyDescent="0.25">
      <c r="A4251" s="62">
        <v>31101615</v>
      </c>
      <c r="B4251" s="63" t="s">
        <v>10363</v>
      </c>
    </row>
    <row r="4252" spans="1:2" x14ac:dyDescent="0.25">
      <c r="A4252" s="62">
        <v>31101616</v>
      </c>
      <c r="B4252" s="63" t="s">
        <v>17424</v>
      </c>
    </row>
    <row r="4253" spans="1:2" x14ac:dyDescent="0.25">
      <c r="A4253" s="62">
        <v>31101701</v>
      </c>
      <c r="B4253" s="63" t="s">
        <v>18182</v>
      </c>
    </row>
    <row r="4254" spans="1:2" x14ac:dyDescent="0.25">
      <c r="A4254" s="62">
        <v>31101702</v>
      </c>
      <c r="B4254" s="63" t="s">
        <v>14766</v>
      </c>
    </row>
    <row r="4255" spans="1:2" x14ac:dyDescent="0.25">
      <c r="A4255" s="62">
        <v>31101703</v>
      </c>
      <c r="B4255" s="63" t="s">
        <v>11231</v>
      </c>
    </row>
    <row r="4256" spans="1:2" x14ac:dyDescent="0.25">
      <c r="A4256" s="62">
        <v>31101704</v>
      </c>
      <c r="B4256" s="63" t="s">
        <v>15555</v>
      </c>
    </row>
    <row r="4257" spans="1:2" x14ac:dyDescent="0.25">
      <c r="A4257" s="62">
        <v>31101705</v>
      </c>
      <c r="B4257" s="63" t="s">
        <v>3398</v>
      </c>
    </row>
    <row r="4258" spans="1:2" x14ac:dyDescent="0.25">
      <c r="A4258" s="62">
        <v>31101706</v>
      </c>
      <c r="B4258" s="63" t="s">
        <v>17165</v>
      </c>
    </row>
    <row r="4259" spans="1:2" x14ac:dyDescent="0.25">
      <c r="A4259" s="62">
        <v>31101707</v>
      </c>
      <c r="B4259" s="63" t="s">
        <v>4513</v>
      </c>
    </row>
    <row r="4260" spans="1:2" x14ac:dyDescent="0.25">
      <c r="A4260" s="62">
        <v>31101708</v>
      </c>
      <c r="B4260" s="63" t="s">
        <v>2156</v>
      </c>
    </row>
    <row r="4261" spans="1:2" x14ac:dyDescent="0.25">
      <c r="A4261" s="62">
        <v>31101709</v>
      </c>
      <c r="B4261" s="63" t="s">
        <v>4209</v>
      </c>
    </row>
    <row r="4262" spans="1:2" x14ac:dyDescent="0.25">
      <c r="A4262" s="62">
        <v>31101710</v>
      </c>
      <c r="B4262" s="63" t="s">
        <v>92</v>
      </c>
    </row>
    <row r="4263" spans="1:2" x14ac:dyDescent="0.25">
      <c r="A4263" s="62">
        <v>31101711</v>
      </c>
      <c r="B4263" s="63" t="s">
        <v>15079</v>
      </c>
    </row>
    <row r="4264" spans="1:2" x14ac:dyDescent="0.25">
      <c r="A4264" s="62">
        <v>31101712</v>
      </c>
      <c r="B4264" s="63" t="s">
        <v>10037</v>
      </c>
    </row>
    <row r="4265" spans="1:2" x14ac:dyDescent="0.25">
      <c r="A4265" s="62">
        <v>31101713</v>
      </c>
      <c r="B4265" s="63" t="s">
        <v>7693</v>
      </c>
    </row>
    <row r="4266" spans="1:2" x14ac:dyDescent="0.25">
      <c r="A4266" s="62">
        <v>31101714</v>
      </c>
      <c r="B4266" s="63" t="s">
        <v>5026</v>
      </c>
    </row>
    <row r="4267" spans="1:2" x14ac:dyDescent="0.25">
      <c r="A4267" s="62">
        <v>31101715</v>
      </c>
      <c r="B4267" s="63" t="s">
        <v>4238</v>
      </c>
    </row>
    <row r="4268" spans="1:2" x14ac:dyDescent="0.25">
      <c r="A4268" s="62">
        <v>31101716</v>
      </c>
      <c r="B4268" s="63" t="s">
        <v>9065</v>
      </c>
    </row>
    <row r="4269" spans="1:2" x14ac:dyDescent="0.25">
      <c r="A4269" s="62">
        <v>31101801</v>
      </c>
      <c r="B4269" s="63" t="s">
        <v>12782</v>
      </c>
    </row>
    <row r="4270" spans="1:2" x14ac:dyDescent="0.25">
      <c r="A4270" s="62">
        <v>31101802</v>
      </c>
      <c r="B4270" s="63" t="s">
        <v>6327</v>
      </c>
    </row>
    <row r="4271" spans="1:2" x14ac:dyDescent="0.25">
      <c r="A4271" s="62">
        <v>31101803</v>
      </c>
      <c r="B4271" s="63" t="s">
        <v>9925</v>
      </c>
    </row>
    <row r="4272" spans="1:2" x14ac:dyDescent="0.25">
      <c r="A4272" s="62">
        <v>31101804</v>
      </c>
      <c r="B4272" s="63" t="s">
        <v>11745</v>
      </c>
    </row>
    <row r="4273" spans="1:2" x14ac:dyDescent="0.25">
      <c r="A4273" s="62">
        <v>31101805</v>
      </c>
      <c r="B4273" s="63" t="s">
        <v>16882</v>
      </c>
    </row>
    <row r="4274" spans="1:2" x14ac:dyDescent="0.25">
      <c r="A4274" s="62">
        <v>31101806</v>
      </c>
      <c r="B4274" s="63" t="s">
        <v>14546</v>
      </c>
    </row>
    <row r="4275" spans="1:2" x14ac:dyDescent="0.25">
      <c r="A4275" s="62">
        <v>31101807</v>
      </c>
      <c r="B4275" s="63" t="s">
        <v>224</v>
      </c>
    </row>
    <row r="4276" spans="1:2" x14ac:dyDescent="0.25">
      <c r="A4276" s="62">
        <v>31101808</v>
      </c>
      <c r="B4276" s="63" t="s">
        <v>4282</v>
      </c>
    </row>
    <row r="4277" spans="1:2" x14ac:dyDescent="0.25">
      <c r="A4277" s="62">
        <v>31101809</v>
      </c>
      <c r="B4277" s="63" t="s">
        <v>14800</v>
      </c>
    </row>
    <row r="4278" spans="1:2" x14ac:dyDescent="0.25">
      <c r="A4278" s="62">
        <v>31101810</v>
      </c>
      <c r="B4278" s="63" t="s">
        <v>8599</v>
      </c>
    </row>
    <row r="4279" spans="1:2" x14ac:dyDescent="0.25">
      <c r="A4279" s="62">
        <v>31101811</v>
      </c>
      <c r="B4279" s="63" t="s">
        <v>13015</v>
      </c>
    </row>
    <row r="4280" spans="1:2" x14ac:dyDescent="0.25">
      <c r="A4280" s="62">
        <v>31101812</v>
      </c>
      <c r="B4280" s="63" t="s">
        <v>8741</v>
      </c>
    </row>
    <row r="4281" spans="1:2" x14ac:dyDescent="0.25">
      <c r="A4281" s="62">
        <v>31101813</v>
      </c>
      <c r="B4281" s="63" t="s">
        <v>7509</v>
      </c>
    </row>
    <row r="4282" spans="1:2" x14ac:dyDescent="0.25">
      <c r="A4282" s="62">
        <v>31101814</v>
      </c>
      <c r="B4282" s="63" t="s">
        <v>17872</v>
      </c>
    </row>
    <row r="4283" spans="1:2" x14ac:dyDescent="0.25">
      <c r="A4283" s="62">
        <v>31101815</v>
      </c>
      <c r="B4283" s="63" t="s">
        <v>13602</v>
      </c>
    </row>
    <row r="4284" spans="1:2" x14ac:dyDescent="0.25">
      <c r="A4284" s="62">
        <v>31101816</v>
      </c>
      <c r="B4284" s="63" t="s">
        <v>11347</v>
      </c>
    </row>
    <row r="4285" spans="1:2" x14ac:dyDescent="0.25">
      <c r="A4285" s="62">
        <v>31101901</v>
      </c>
      <c r="B4285" s="63" t="s">
        <v>344</v>
      </c>
    </row>
    <row r="4286" spans="1:2" x14ac:dyDescent="0.25">
      <c r="A4286" s="62">
        <v>31101902</v>
      </c>
      <c r="B4286" s="63" t="s">
        <v>3349</v>
      </c>
    </row>
    <row r="4287" spans="1:2" x14ac:dyDescent="0.25">
      <c r="A4287" s="62">
        <v>31101903</v>
      </c>
      <c r="B4287" s="63" t="s">
        <v>10024</v>
      </c>
    </row>
    <row r="4288" spans="1:2" x14ac:dyDescent="0.25">
      <c r="A4288" s="62">
        <v>31101904</v>
      </c>
      <c r="B4288" s="63" t="s">
        <v>13305</v>
      </c>
    </row>
    <row r="4289" spans="1:2" x14ac:dyDescent="0.25">
      <c r="A4289" s="62">
        <v>31101905</v>
      </c>
      <c r="B4289" s="63" t="s">
        <v>959</v>
      </c>
    </row>
    <row r="4290" spans="1:2" x14ac:dyDescent="0.25">
      <c r="A4290" s="62">
        <v>31101906</v>
      </c>
      <c r="B4290" s="63" t="s">
        <v>8692</v>
      </c>
    </row>
    <row r="4291" spans="1:2" x14ac:dyDescent="0.25">
      <c r="A4291" s="62">
        <v>31101907</v>
      </c>
      <c r="B4291" s="63" t="s">
        <v>17438</v>
      </c>
    </row>
    <row r="4292" spans="1:2" x14ac:dyDescent="0.25">
      <c r="A4292" s="62">
        <v>31101908</v>
      </c>
      <c r="B4292" s="63" t="s">
        <v>910</v>
      </c>
    </row>
    <row r="4293" spans="1:2" x14ac:dyDescent="0.25">
      <c r="A4293" s="62">
        <v>31101909</v>
      </c>
      <c r="B4293" s="63" t="s">
        <v>16161</v>
      </c>
    </row>
    <row r="4294" spans="1:2" x14ac:dyDescent="0.25">
      <c r="A4294" s="62">
        <v>31101910</v>
      </c>
      <c r="B4294" s="63" t="s">
        <v>13267</v>
      </c>
    </row>
    <row r="4295" spans="1:2" x14ac:dyDescent="0.25">
      <c r="A4295" s="62">
        <v>31101911</v>
      </c>
      <c r="B4295" s="63" t="s">
        <v>10413</v>
      </c>
    </row>
    <row r="4296" spans="1:2" x14ac:dyDescent="0.25">
      <c r="A4296" s="62">
        <v>31101912</v>
      </c>
      <c r="B4296" s="63" t="s">
        <v>11091</v>
      </c>
    </row>
    <row r="4297" spans="1:2" x14ac:dyDescent="0.25">
      <c r="A4297" s="62">
        <v>31102001</v>
      </c>
      <c r="B4297" s="63" t="s">
        <v>5414</v>
      </c>
    </row>
    <row r="4298" spans="1:2" x14ac:dyDescent="0.25">
      <c r="A4298" s="62">
        <v>31102002</v>
      </c>
      <c r="B4298" s="63" t="s">
        <v>8169</v>
      </c>
    </row>
    <row r="4299" spans="1:2" x14ac:dyDescent="0.25">
      <c r="A4299" s="62">
        <v>31102003</v>
      </c>
      <c r="B4299" s="63" t="s">
        <v>16159</v>
      </c>
    </row>
    <row r="4300" spans="1:2" x14ac:dyDescent="0.25">
      <c r="A4300" s="62">
        <v>31102004</v>
      </c>
      <c r="B4300" s="63" t="s">
        <v>9653</v>
      </c>
    </row>
    <row r="4301" spans="1:2" x14ac:dyDescent="0.25">
      <c r="A4301" s="62">
        <v>31102005</v>
      </c>
      <c r="B4301" s="63" t="s">
        <v>2255</v>
      </c>
    </row>
    <row r="4302" spans="1:2" x14ac:dyDescent="0.25">
      <c r="A4302" s="62">
        <v>31102006</v>
      </c>
      <c r="B4302" s="63" t="s">
        <v>1200</v>
      </c>
    </row>
    <row r="4303" spans="1:2" x14ac:dyDescent="0.25">
      <c r="A4303" s="62">
        <v>31102007</v>
      </c>
      <c r="B4303" s="63" t="s">
        <v>14220</v>
      </c>
    </row>
    <row r="4304" spans="1:2" x14ac:dyDescent="0.25">
      <c r="A4304" s="62">
        <v>31102008</v>
      </c>
      <c r="B4304" s="63" t="s">
        <v>16630</v>
      </c>
    </row>
    <row r="4305" spans="1:2" x14ac:dyDescent="0.25">
      <c r="A4305" s="62">
        <v>31102009</v>
      </c>
      <c r="B4305" s="63" t="s">
        <v>13167</v>
      </c>
    </row>
    <row r="4306" spans="1:2" x14ac:dyDescent="0.25">
      <c r="A4306" s="62">
        <v>31102010</v>
      </c>
      <c r="B4306" s="63" t="s">
        <v>1602</v>
      </c>
    </row>
    <row r="4307" spans="1:2" x14ac:dyDescent="0.25">
      <c r="A4307" s="62">
        <v>31102011</v>
      </c>
      <c r="B4307" s="63" t="s">
        <v>14531</v>
      </c>
    </row>
    <row r="4308" spans="1:2" x14ac:dyDescent="0.25">
      <c r="A4308" s="62">
        <v>31102012</v>
      </c>
      <c r="B4308" s="63" t="s">
        <v>13062</v>
      </c>
    </row>
    <row r="4309" spans="1:2" x14ac:dyDescent="0.25">
      <c r="A4309" s="62">
        <v>31102013</v>
      </c>
      <c r="B4309" s="63" t="s">
        <v>5338</v>
      </c>
    </row>
    <row r="4310" spans="1:2" x14ac:dyDescent="0.25">
      <c r="A4310" s="62">
        <v>31102014</v>
      </c>
      <c r="B4310" s="63" t="s">
        <v>7698</v>
      </c>
    </row>
    <row r="4311" spans="1:2" x14ac:dyDescent="0.25">
      <c r="A4311" s="62">
        <v>31102015</v>
      </c>
      <c r="B4311" s="63" t="s">
        <v>18594</v>
      </c>
    </row>
    <row r="4312" spans="1:2" x14ac:dyDescent="0.25">
      <c r="A4312" s="62">
        <v>31102016</v>
      </c>
      <c r="B4312" s="63" t="s">
        <v>3593</v>
      </c>
    </row>
    <row r="4313" spans="1:2" x14ac:dyDescent="0.25">
      <c r="A4313" s="62">
        <v>31102101</v>
      </c>
      <c r="B4313" s="63" t="s">
        <v>5076</v>
      </c>
    </row>
    <row r="4314" spans="1:2" x14ac:dyDescent="0.25">
      <c r="A4314" s="62">
        <v>31102102</v>
      </c>
      <c r="B4314" s="63" t="s">
        <v>15023</v>
      </c>
    </row>
    <row r="4315" spans="1:2" x14ac:dyDescent="0.25">
      <c r="A4315" s="62">
        <v>31102103</v>
      </c>
      <c r="B4315" s="63" t="s">
        <v>81</v>
      </c>
    </row>
    <row r="4316" spans="1:2" x14ac:dyDescent="0.25">
      <c r="A4316" s="62">
        <v>31102104</v>
      </c>
      <c r="B4316" s="63" t="s">
        <v>15147</v>
      </c>
    </row>
    <row r="4317" spans="1:2" x14ac:dyDescent="0.25">
      <c r="A4317" s="62">
        <v>31102105</v>
      </c>
      <c r="B4317" s="63" t="s">
        <v>5824</v>
      </c>
    </row>
    <row r="4318" spans="1:2" x14ac:dyDescent="0.25">
      <c r="A4318" s="62">
        <v>31102106</v>
      </c>
      <c r="B4318" s="63" t="s">
        <v>23</v>
      </c>
    </row>
    <row r="4319" spans="1:2" x14ac:dyDescent="0.25">
      <c r="A4319" s="62">
        <v>31102107</v>
      </c>
      <c r="B4319" s="63" t="s">
        <v>7672</v>
      </c>
    </row>
    <row r="4320" spans="1:2" x14ac:dyDescent="0.25">
      <c r="A4320" s="62">
        <v>31102108</v>
      </c>
      <c r="B4320" s="63" t="s">
        <v>14131</v>
      </c>
    </row>
    <row r="4321" spans="1:2" x14ac:dyDescent="0.25">
      <c r="A4321" s="62">
        <v>31102109</v>
      </c>
      <c r="B4321" s="63" t="s">
        <v>432</v>
      </c>
    </row>
    <row r="4322" spans="1:2" x14ac:dyDescent="0.25">
      <c r="A4322" s="62">
        <v>31102110</v>
      </c>
      <c r="B4322" s="63" t="s">
        <v>17136</v>
      </c>
    </row>
    <row r="4323" spans="1:2" x14ac:dyDescent="0.25">
      <c r="A4323" s="62">
        <v>31102111</v>
      </c>
      <c r="B4323" s="63" t="s">
        <v>11945</v>
      </c>
    </row>
    <row r="4324" spans="1:2" x14ac:dyDescent="0.25">
      <c r="A4324" s="62">
        <v>31102112</v>
      </c>
      <c r="B4324" s="63" t="s">
        <v>8546</v>
      </c>
    </row>
    <row r="4325" spans="1:2" x14ac:dyDescent="0.25">
      <c r="A4325" s="62">
        <v>31102113</v>
      </c>
      <c r="B4325" s="63" t="s">
        <v>17804</v>
      </c>
    </row>
    <row r="4326" spans="1:2" x14ac:dyDescent="0.25">
      <c r="A4326" s="62">
        <v>31102114</v>
      </c>
      <c r="B4326" s="63" t="s">
        <v>12152</v>
      </c>
    </row>
    <row r="4327" spans="1:2" x14ac:dyDescent="0.25">
      <c r="A4327" s="62">
        <v>31102115</v>
      </c>
      <c r="B4327" s="63" t="s">
        <v>9767</v>
      </c>
    </row>
    <row r="4328" spans="1:2" x14ac:dyDescent="0.25">
      <c r="A4328" s="62">
        <v>31102116</v>
      </c>
      <c r="B4328" s="63" t="s">
        <v>15337</v>
      </c>
    </row>
    <row r="4329" spans="1:2" x14ac:dyDescent="0.25">
      <c r="A4329" s="62">
        <v>31102201</v>
      </c>
      <c r="B4329" s="63" t="s">
        <v>12186</v>
      </c>
    </row>
    <row r="4330" spans="1:2" x14ac:dyDescent="0.25">
      <c r="A4330" s="62">
        <v>31102202</v>
      </c>
      <c r="B4330" s="63" t="s">
        <v>12110</v>
      </c>
    </row>
    <row r="4331" spans="1:2" x14ac:dyDescent="0.25">
      <c r="A4331" s="62">
        <v>31102203</v>
      </c>
      <c r="B4331" s="63" t="s">
        <v>6117</v>
      </c>
    </row>
    <row r="4332" spans="1:2" x14ac:dyDescent="0.25">
      <c r="A4332" s="62">
        <v>31102204</v>
      </c>
      <c r="B4332" s="63" t="s">
        <v>18570</v>
      </c>
    </row>
    <row r="4333" spans="1:2" x14ac:dyDescent="0.25">
      <c r="A4333" s="62">
        <v>31102205</v>
      </c>
      <c r="B4333" s="63" t="s">
        <v>16724</v>
      </c>
    </row>
    <row r="4334" spans="1:2" x14ac:dyDescent="0.25">
      <c r="A4334" s="62">
        <v>31102206</v>
      </c>
      <c r="B4334" s="63" t="s">
        <v>1938</v>
      </c>
    </row>
    <row r="4335" spans="1:2" x14ac:dyDescent="0.25">
      <c r="A4335" s="62">
        <v>31102207</v>
      </c>
      <c r="B4335" s="63" t="s">
        <v>6130</v>
      </c>
    </row>
    <row r="4336" spans="1:2" x14ac:dyDescent="0.25">
      <c r="A4336" s="62">
        <v>31102208</v>
      </c>
      <c r="B4336" s="63" t="s">
        <v>9542</v>
      </c>
    </row>
    <row r="4337" spans="1:2" x14ac:dyDescent="0.25">
      <c r="A4337" s="62">
        <v>31102209</v>
      </c>
      <c r="B4337" s="63" t="s">
        <v>17246</v>
      </c>
    </row>
    <row r="4338" spans="1:2" x14ac:dyDescent="0.25">
      <c r="A4338" s="62">
        <v>31102210</v>
      </c>
      <c r="B4338" s="63" t="s">
        <v>18221</v>
      </c>
    </row>
    <row r="4339" spans="1:2" x14ac:dyDescent="0.25">
      <c r="A4339" s="62">
        <v>31102211</v>
      </c>
      <c r="B4339" s="63" t="s">
        <v>17739</v>
      </c>
    </row>
    <row r="4340" spans="1:2" x14ac:dyDescent="0.25">
      <c r="A4340" s="62">
        <v>31102212</v>
      </c>
      <c r="B4340" s="63" t="s">
        <v>1255</v>
      </c>
    </row>
    <row r="4341" spans="1:2" x14ac:dyDescent="0.25">
      <c r="A4341" s="62">
        <v>31102213</v>
      </c>
      <c r="B4341" s="63" t="s">
        <v>6571</v>
      </c>
    </row>
    <row r="4342" spans="1:2" x14ac:dyDescent="0.25">
      <c r="A4342" s="62">
        <v>31102214</v>
      </c>
      <c r="B4342" s="63" t="s">
        <v>17668</v>
      </c>
    </row>
    <row r="4343" spans="1:2" x14ac:dyDescent="0.25">
      <c r="A4343" s="62">
        <v>31102215</v>
      </c>
      <c r="B4343" s="63" t="s">
        <v>1227</v>
      </c>
    </row>
    <row r="4344" spans="1:2" x14ac:dyDescent="0.25">
      <c r="A4344" s="62">
        <v>31102216</v>
      </c>
      <c r="B4344" s="63" t="s">
        <v>6085</v>
      </c>
    </row>
    <row r="4345" spans="1:2" x14ac:dyDescent="0.25">
      <c r="A4345" s="62">
        <v>31102301</v>
      </c>
      <c r="B4345" s="63" t="s">
        <v>2232</v>
      </c>
    </row>
    <row r="4346" spans="1:2" x14ac:dyDescent="0.25">
      <c r="A4346" s="62">
        <v>31102302</v>
      </c>
      <c r="B4346" s="63" t="s">
        <v>5796</v>
      </c>
    </row>
    <row r="4347" spans="1:2" x14ac:dyDescent="0.25">
      <c r="A4347" s="62">
        <v>31102303</v>
      </c>
      <c r="B4347" s="63" t="s">
        <v>15514</v>
      </c>
    </row>
    <row r="4348" spans="1:2" x14ac:dyDescent="0.25">
      <c r="A4348" s="62">
        <v>31102304</v>
      </c>
      <c r="B4348" s="63" t="s">
        <v>14881</v>
      </c>
    </row>
    <row r="4349" spans="1:2" x14ac:dyDescent="0.25">
      <c r="A4349" s="62">
        <v>31102305</v>
      </c>
      <c r="B4349" s="63" t="s">
        <v>7830</v>
      </c>
    </row>
    <row r="4350" spans="1:2" x14ac:dyDescent="0.25">
      <c r="A4350" s="62">
        <v>31102306</v>
      </c>
      <c r="B4350" s="63" t="s">
        <v>1467</v>
      </c>
    </row>
    <row r="4351" spans="1:2" x14ac:dyDescent="0.25">
      <c r="A4351" s="62">
        <v>31102307</v>
      </c>
      <c r="B4351" s="63" t="s">
        <v>4884</v>
      </c>
    </row>
    <row r="4352" spans="1:2" x14ac:dyDescent="0.25">
      <c r="A4352" s="62">
        <v>31102308</v>
      </c>
      <c r="B4352" s="63" t="s">
        <v>7914</v>
      </c>
    </row>
    <row r="4353" spans="1:2" x14ac:dyDescent="0.25">
      <c r="A4353" s="62">
        <v>31102309</v>
      </c>
      <c r="B4353" s="63" t="s">
        <v>9699</v>
      </c>
    </row>
    <row r="4354" spans="1:2" x14ac:dyDescent="0.25">
      <c r="A4354" s="62">
        <v>31102310</v>
      </c>
      <c r="B4354" s="63" t="s">
        <v>2118</v>
      </c>
    </row>
    <row r="4355" spans="1:2" x14ac:dyDescent="0.25">
      <c r="A4355" s="62">
        <v>31102311</v>
      </c>
      <c r="B4355" s="63" t="s">
        <v>4789</v>
      </c>
    </row>
    <row r="4356" spans="1:2" x14ac:dyDescent="0.25">
      <c r="A4356" s="62">
        <v>31102312</v>
      </c>
      <c r="B4356" s="63" t="s">
        <v>4792</v>
      </c>
    </row>
    <row r="4357" spans="1:2" x14ac:dyDescent="0.25">
      <c r="A4357" s="62">
        <v>31102313</v>
      </c>
      <c r="B4357" s="63" t="s">
        <v>14207</v>
      </c>
    </row>
    <row r="4358" spans="1:2" x14ac:dyDescent="0.25">
      <c r="A4358" s="62">
        <v>31102314</v>
      </c>
      <c r="B4358" s="63" t="s">
        <v>703</v>
      </c>
    </row>
    <row r="4359" spans="1:2" x14ac:dyDescent="0.25">
      <c r="A4359" s="62">
        <v>31102315</v>
      </c>
      <c r="B4359" s="63" t="s">
        <v>4541</v>
      </c>
    </row>
    <row r="4360" spans="1:2" x14ac:dyDescent="0.25">
      <c r="A4360" s="62">
        <v>31102316</v>
      </c>
      <c r="B4360" s="63" t="s">
        <v>4264</v>
      </c>
    </row>
    <row r="4361" spans="1:2" x14ac:dyDescent="0.25">
      <c r="A4361" s="62">
        <v>31102401</v>
      </c>
      <c r="B4361" s="63" t="s">
        <v>16944</v>
      </c>
    </row>
    <row r="4362" spans="1:2" x14ac:dyDescent="0.25">
      <c r="A4362" s="62">
        <v>31102402</v>
      </c>
      <c r="B4362" s="63" t="s">
        <v>5815</v>
      </c>
    </row>
    <row r="4363" spans="1:2" x14ac:dyDescent="0.25">
      <c r="A4363" s="62">
        <v>31102403</v>
      </c>
      <c r="B4363" s="63" t="s">
        <v>2961</v>
      </c>
    </row>
    <row r="4364" spans="1:2" x14ac:dyDescent="0.25">
      <c r="A4364" s="62">
        <v>31102404</v>
      </c>
      <c r="B4364" s="63" t="s">
        <v>8730</v>
      </c>
    </row>
    <row r="4365" spans="1:2" x14ac:dyDescent="0.25">
      <c r="A4365" s="62">
        <v>31102405</v>
      </c>
      <c r="B4365" s="63" t="s">
        <v>17037</v>
      </c>
    </row>
    <row r="4366" spans="1:2" x14ac:dyDescent="0.25">
      <c r="A4366" s="62">
        <v>31102406</v>
      </c>
      <c r="B4366" s="63" t="s">
        <v>14086</v>
      </c>
    </row>
    <row r="4367" spans="1:2" x14ac:dyDescent="0.25">
      <c r="A4367" s="62">
        <v>31102407</v>
      </c>
      <c r="B4367" s="63" t="s">
        <v>8320</v>
      </c>
    </row>
    <row r="4368" spans="1:2" x14ac:dyDescent="0.25">
      <c r="A4368" s="62">
        <v>31102408</v>
      </c>
      <c r="B4368" s="63" t="s">
        <v>17199</v>
      </c>
    </row>
    <row r="4369" spans="1:2" x14ac:dyDescent="0.25">
      <c r="A4369" s="62">
        <v>31102409</v>
      </c>
      <c r="B4369" s="63" t="s">
        <v>778</v>
      </c>
    </row>
    <row r="4370" spans="1:2" x14ac:dyDescent="0.25">
      <c r="A4370" s="62">
        <v>31102410</v>
      </c>
      <c r="B4370" s="63" t="s">
        <v>11946</v>
      </c>
    </row>
    <row r="4371" spans="1:2" x14ac:dyDescent="0.25">
      <c r="A4371" s="62">
        <v>31102411</v>
      </c>
      <c r="B4371" s="63" t="s">
        <v>6625</v>
      </c>
    </row>
    <row r="4372" spans="1:2" x14ac:dyDescent="0.25">
      <c r="A4372" s="62">
        <v>31102412</v>
      </c>
      <c r="B4372" s="63" t="s">
        <v>10775</v>
      </c>
    </row>
    <row r="4373" spans="1:2" x14ac:dyDescent="0.25">
      <c r="A4373" s="62">
        <v>31102413</v>
      </c>
      <c r="B4373" s="63" t="s">
        <v>18400</v>
      </c>
    </row>
    <row r="4374" spans="1:2" x14ac:dyDescent="0.25">
      <c r="A4374" s="62">
        <v>31102414</v>
      </c>
      <c r="B4374" s="63" t="s">
        <v>15152</v>
      </c>
    </row>
    <row r="4375" spans="1:2" x14ac:dyDescent="0.25">
      <c r="A4375" s="62">
        <v>31102415</v>
      </c>
      <c r="B4375" s="63" t="s">
        <v>9136</v>
      </c>
    </row>
    <row r="4376" spans="1:2" x14ac:dyDescent="0.25">
      <c r="A4376" s="62">
        <v>31102416</v>
      </c>
      <c r="B4376" s="63" t="s">
        <v>10675</v>
      </c>
    </row>
    <row r="4377" spans="1:2" x14ac:dyDescent="0.25">
      <c r="A4377" s="62">
        <v>31111501</v>
      </c>
      <c r="B4377" s="63" t="s">
        <v>12675</v>
      </c>
    </row>
    <row r="4378" spans="1:2" x14ac:dyDescent="0.25">
      <c r="A4378" s="62">
        <v>31111502</v>
      </c>
      <c r="B4378" s="63" t="s">
        <v>13120</v>
      </c>
    </row>
    <row r="4379" spans="1:2" x14ac:dyDescent="0.25">
      <c r="A4379" s="62">
        <v>31111503</v>
      </c>
      <c r="B4379" s="63" t="s">
        <v>17926</v>
      </c>
    </row>
    <row r="4380" spans="1:2" x14ac:dyDescent="0.25">
      <c r="A4380" s="62">
        <v>31111504</v>
      </c>
      <c r="B4380" s="63" t="s">
        <v>16681</v>
      </c>
    </row>
    <row r="4381" spans="1:2" x14ac:dyDescent="0.25">
      <c r="A4381" s="62">
        <v>31111505</v>
      </c>
      <c r="B4381" s="63" t="s">
        <v>11997</v>
      </c>
    </row>
    <row r="4382" spans="1:2" x14ac:dyDescent="0.25">
      <c r="A4382" s="62">
        <v>31111506</v>
      </c>
      <c r="B4382" s="63" t="s">
        <v>2124</v>
      </c>
    </row>
    <row r="4383" spans="1:2" x14ac:dyDescent="0.25">
      <c r="A4383" s="62">
        <v>31111507</v>
      </c>
      <c r="B4383" s="63" t="s">
        <v>18479</v>
      </c>
    </row>
    <row r="4384" spans="1:2" x14ac:dyDescent="0.25">
      <c r="A4384" s="62">
        <v>31111508</v>
      </c>
      <c r="B4384" s="63" t="s">
        <v>1789</v>
      </c>
    </row>
    <row r="4385" spans="1:2" x14ac:dyDescent="0.25">
      <c r="A4385" s="62">
        <v>31111509</v>
      </c>
      <c r="B4385" s="63" t="s">
        <v>4426</v>
      </c>
    </row>
    <row r="4386" spans="1:2" x14ac:dyDescent="0.25">
      <c r="A4386" s="62">
        <v>31111510</v>
      </c>
      <c r="B4386" s="63" t="s">
        <v>4963</v>
      </c>
    </row>
    <row r="4387" spans="1:2" x14ac:dyDescent="0.25">
      <c r="A4387" s="62">
        <v>31111511</v>
      </c>
      <c r="B4387" s="63" t="s">
        <v>7257</v>
      </c>
    </row>
    <row r="4388" spans="1:2" x14ac:dyDescent="0.25">
      <c r="A4388" s="62">
        <v>31111512</v>
      </c>
      <c r="B4388" s="63" t="s">
        <v>7477</v>
      </c>
    </row>
    <row r="4389" spans="1:2" x14ac:dyDescent="0.25">
      <c r="A4389" s="62">
        <v>31111513</v>
      </c>
      <c r="B4389" s="63" t="s">
        <v>5768</v>
      </c>
    </row>
    <row r="4390" spans="1:2" x14ac:dyDescent="0.25">
      <c r="A4390" s="62">
        <v>31111514</v>
      </c>
      <c r="B4390" s="63" t="s">
        <v>13818</v>
      </c>
    </row>
    <row r="4391" spans="1:2" x14ac:dyDescent="0.25">
      <c r="A4391" s="62">
        <v>31111515</v>
      </c>
      <c r="B4391" s="63" t="s">
        <v>14260</v>
      </c>
    </row>
    <row r="4392" spans="1:2" x14ac:dyDescent="0.25">
      <c r="A4392" s="62">
        <v>31111516</v>
      </c>
      <c r="B4392" s="63" t="s">
        <v>17430</v>
      </c>
    </row>
    <row r="4393" spans="1:2" x14ac:dyDescent="0.25">
      <c r="A4393" s="62">
        <v>31111517</v>
      </c>
      <c r="B4393" s="63" t="s">
        <v>7878</v>
      </c>
    </row>
    <row r="4394" spans="1:2" x14ac:dyDescent="0.25">
      <c r="A4394" s="62">
        <v>31111601</v>
      </c>
      <c r="B4394" s="63" t="s">
        <v>15961</v>
      </c>
    </row>
    <row r="4395" spans="1:2" x14ac:dyDescent="0.25">
      <c r="A4395" s="62">
        <v>31111602</v>
      </c>
      <c r="B4395" s="63" t="s">
        <v>6263</v>
      </c>
    </row>
    <row r="4396" spans="1:2" x14ac:dyDescent="0.25">
      <c r="A4396" s="62">
        <v>31111603</v>
      </c>
      <c r="B4396" s="63" t="s">
        <v>12885</v>
      </c>
    </row>
    <row r="4397" spans="1:2" x14ac:dyDescent="0.25">
      <c r="A4397" s="62">
        <v>31111604</v>
      </c>
      <c r="B4397" s="63" t="s">
        <v>3546</v>
      </c>
    </row>
    <row r="4398" spans="1:2" x14ac:dyDescent="0.25">
      <c r="A4398" s="62">
        <v>31111605</v>
      </c>
      <c r="B4398" s="63" t="s">
        <v>10652</v>
      </c>
    </row>
    <row r="4399" spans="1:2" x14ac:dyDescent="0.25">
      <c r="A4399" s="62">
        <v>31111606</v>
      </c>
      <c r="B4399" s="63" t="s">
        <v>17681</v>
      </c>
    </row>
    <row r="4400" spans="1:2" x14ac:dyDescent="0.25">
      <c r="A4400" s="62">
        <v>31111607</v>
      </c>
      <c r="B4400" s="63" t="s">
        <v>10582</v>
      </c>
    </row>
    <row r="4401" spans="1:2" x14ac:dyDescent="0.25">
      <c r="A4401" s="62">
        <v>31111608</v>
      </c>
      <c r="B4401" s="63" t="s">
        <v>18272</v>
      </c>
    </row>
    <row r="4402" spans="1:2" x14ac:dyDescent="0.25">
      <c r="A4402" s="62">
        <v>31111609</v>
      </c>
      <c r="B4402" s="63" t="s">
        <v>16546</v>
      </c>
    </row>
    <row r="4403" spans="1:2" x14ac:dyDescent="0.25">
      <c r="A4403" s="62">
        <v>31111610</v>
      </c>
      <c r="B4403" s="63" t="s">
        <v>2499</v>
      </c>
    </row>
    <row r="4404" spans="1:2" x14ac:dyDescent="0.25">
      <c r="A4404" s="62">
        <v>31111611</v>
      </c>
      <c r="B4404" s="63" t="s">
        <v>13075</v>
      </c>
    </row>
    <row r="4405" spans="1:2" x14ac:dyDescent="0.25">
      <c r="A4405" s="62">
        <v>31111612</v>
      </c>
      <c r="B4405" s="63" t="s">
        <v>11427</v>
      </c>
    </row>
    <row r="4406" spans="1:2" x14ac:dyDescent="0.25">
      <c r="A4406" s="62">
        <v>31111613</v>
      </c>
      <c r="B4406" s="63" t="s">
        <v>10302</v>
      </c>
    </row>
    <row r="4407" spans="1:2" x14ac:dyDescent="0.25">
      <c r="A4407" s="62">
        <v>31111614</v>
      </c>
      <c r="B4407" s="63" t="s">
        <v>5214</v>
      </c>
    </row>
    <row r="4408" spans="1:2" x14ac:dyDescent="0.25">
      <c r="A4408" s="62">
        <v>31111615</v>
      </c>
      <c r="B4408" s="63" t="s">
        <v>6758</v>
      </c>
    </row>
    <row r="4409" spans="1:2" x14ac:dyDescent="0.25">
      <c r="A4409" s="62">
        <v>31111616</v>
      </c>
      <c r="B4409" s="63" t="s">
        <v>3004</v>
      </c>
    </row>
    <row r="4410" spans="1:2" x14ac:dyDescent="0.25">
      <c r="A4410" s="62">
        <v>31111617</v>
      </c>
      <c r="B4410" s="63" t="s">
        <v>13232</v>
      </c>
    </row>
    <row r="4411" spans="1:2" x14ac:dyDescent="0.25">
      <c r="A4411" s="62">
        <v>31111701</v>
      </c>
      <c r="B4411" s="63" t="s">
        <v>15025</v>
      </c>
    </row>
    <row r="4412" spans="1:2" x14ac:dyDescent="0.25">
      <c r="A4412" s="62">
        <v>31111702</v>
      </c>
      <c r="B4412" s="63" t="s">
        <v>4803</v>
      </c>
    </row>
    <row r="4413" spans="1:2" x14ac:dyDescent="0.25">
      <c r="A4413" s="62">
        <v>31111703</v>
      </c>
      <c r="B4413" s="63" t="s">
        <v>11015</v>
      </c>
    </row>
    <row r="4414" spans="1:2" x14ac:dyDescent="0.25">
      <c r="A4414" s="62">
        <v>31111704</v>
      </c>
      <c r="B4414" s="63" t="s">
        <v>1355</v>
      </c>
    </row>
    <row r="4415" spans="1:2" x14ac:dyDescent="0.25">
      <c r="A4415" s="62">
        <v>31111705</v>
      </c>
      <c r="B4415" s="63" t="s">
        <v>13555</v>
      </c>
    </row>
    <row r="4416" spans="1:2" x14ac:dyDescent="0.25">
      <c r="A4416" s="62">
        <v>31111706</v>
      </c>
      <c r="B4416" s="63" t="s">
        <v>12322</v>
      </c>
    </row>
    <row r="4417" spans="1:2" x14ac:dyDescent="0.25">
      <c r="A4417" s="62">
        <v>31111707</v>
      </c>
      <c r="B4417" s="63" t="s">
        <v>15049</v>
      </c>
    </row>
    <row r="4418" spans="1:2" x14ac:dyDescent="0.25">
      <c r="A4418" s="62">
        <v>31111708</v>
      </c>
      <c r="B4418" s="63" t="s">
        <v>4239</v>
      </c>
    </row>
    <row r="4419" spans="1:2" x14ac:dyDescent="0.25">
      <c r="A4419" s="62">
        <v>31111709</v>
      </c>
      <c r="B4419" s="63" t="s">
        <v>4872</v>
      </c>
    </row>
    <row r="4420" spans="1:2" x14ac:dyDescent="0.25">
      <c r="A4420" s="62">
        <v>31111710</v>
      </c>
      <c r="B4420" s="63" t="s">
        <v>15454</v>
      </c>
    </row>
    <row r="4421" spans="1:2" x14ac:dyDescent="0.25">
      <c r="A4421" s="62">
        <v>31111711</v>
      </c>
      <c r="B4421" s="63" t="s">
        <v>14168</v>
      </c>
    </row>
    <row r="4422" spans="1:2" x14ac:dyDescent="0.25">
      <c r="A4422" s="62">
        <v>31111712</v>
      </c>
      <c r="B4422" s="63" t="s">
        <v>6823</v>
      </c>
    </row>
    <row r="4423" spans="1:2" x14ac:dyDescent="0.25">
      <c r="A4423" s="62">
        <v>31111713</v>
      </c>
      <c r="B4423" s="63" t="s">
        <v>1430</v>
      </c>
    </row>
    <row r="4424" spans="1:2" x14ac:dyDescent="0.25">
      <c r="A4424" s="62">
        <v>31111714</v>
      </c>
      <c r="B4424" s="63" t="s">
        <v>4635</v>
      </c>
    </row>
    <row r="4425" spans="1:2" x14ac:dyDescent="0.25">
      <c r="A4425" s="62">
        <v>31111715</v>
      </c>
      <c r="B4425" s="63" t="s">
        <v>197</v>
      </c>
    </row>
    <row r="4426" spans="1:2" x14ac:dyDescent="0.25">
      <c r="A4426" s="62">
        <v>31111716</v>
      </c>
      <c r="B4426" s="63" t="s">
        <v>5596</v>
      </c>
    </row>
    <row r="4427" spans="1:2" x14ac:dyDescent="0.25">
      <c r="A4427" s="62">
        <v>31111717</v>
      </c>
      <c r="B4427" s="63" t="s">
        <v>17270</v>
      </c>
    </row>
    <row r="4428" spans="1:2" x14ac:dyDescent="0.25">
      <c r="A4428" s="62">
        <v>31121001</v>
      </c>
      <c r="B4428" s="63" t="s">
        <v>6813</v>
      </c>
    </row>
    <row r="4429" spans="1:2" x14ac:dyDescent="0.25">
      <c r="A4429" s="62">
        <v>31121002</v>
      </c>
      <c r="B4429" s="63" t="s">
        <v>5626</v>
      </c>
    </row>
    <row r="4430" spans="1:2" x14ac:dyDescent="0.25">
      <c r="A4430" s="62">
        <v>31121003</v>
      </c>
      <c r="B4430" s="63" t="s">
        <v>9229</v>
      </c>
    </row>
    <row r="4431" spans="1:2" x14ac:dyDescent="0.25">
      <c r="A4431" s="62">
        <v>31121004</v>
      </c>
      <c r="B4431" s="63" t="s">
        <v>12023</v>
      </c>
    </row>
    <row r="4432" spans="1:2" x14ac:dyDescent="0.25">
      <c r="A4432" s="62">
        <v>31121005</v>
      </c>
      <c r="B4432" s="63" t="s">
        <v>1552</v>
      </c>
    </row>
    <row r="4433" spans="1:2" x14ac:dyDescent="0.25">
      <c r="A4433" s="62">
        <v>31121006</v>
      </c>
      <c r="B4433" s="63" t="s">
        <v>7087</v>
      </c>
    </row>
    <row r="4434" spans="1:2" x14ac:dyDescent="0.25">
      <c r="A4434" s="62">
        <v>31121007</v>
      </c>
      <c r="B4434" s="63" t="s">
        <v>6341</v>
      </c>
    </row>
    <row r="4435" spans="1:2" x14ac:dyDescent="0.25">
      <c r="A4435" s="62">
        <v>31121008</v>
      </c>
      <c r="B4435" s="63" t="s">
        <v>11658</v>
      </c>
    </row>
    <row r="4436" spans="1:2" x14ac:dyDescent="0.25">
      <c r="A4436" s="62">
        <v>31121009</v>
      </c>
      <c r="B4436" s="63" t="s">
        <v>16697</v>
      </c>
    </row>
    <row r="4437" spans="1:2" x14ac:dyDescent="0.25">
      <c r="A4437" s="62">
        <v>31121010</v>
      </c>
      <c r="B4437" s="63" t="s">
        <v>7990</v>
      </c>
    </row>
    <row r="4438" spans="1:2" x14ac:dyDescent="0.25">
      <c r="A4438" s="62">
        <v>31121011</v>
      </c>
      <c r="B4438" s="63" t="s">
        <v>13788</v>
      </c>
    </row>
    <row r="4439" spans="1:2" x14ac:dyDescent="0.25">
      <c r="A4439" s="62">
        <v>31121012</v>
      </c>
      <c r="B4439" s="63" t="s">
        <v>15505</v>
      </c>
    </row>
    <row r="4440" spans="1:2" x14ac:dyDescent="0.25">
      <c r="A4440" s="62">
        <v>31121013</v>
      </c>
      <c r="B4440" s="63" t="s">
        <v>7665</v>
      </c>
    </row>
    <row r="4441" spans="1:2" x14ac:dyDescent="0.25">
      <c r="A4441" s="62">
        <v>31121014</v>
      </c>
      <c r="B4441" s="63" t="s">
        <v>12525</v>
      </c>
    </row>
    <row r="4442" spans="1:2" x14ac:dyDescent="0.25">
      <c r="A4442" s="62">
        <v>31121015</v>
      </c>
      <c r="B4442" s="63" t="s">
        <v>13678</v>
      </c>
    </row>
    <row r="4443" spans="1:2" x14ac:dyDescent="0.25">
      <c r="A4443" s="62">
        <v>31121016</v>
      </c>
      <c r="B4443" s="63" t="s">
        <v>13485</v>
      </c>
    </row>
    <row r="4444" spans="1:2" x14ac:dyDescent="0.25">
      <c r="A4444" s="62">
        <v>31121017</v>
      </c>
      <c r="B4444" s="63" t="s">
        <v>17573</v>
      </c>
    </row>
    <row r="4445" spans="1:2" x14ac:dyDescent="0.25">
      <c r="A4445" s="62">
        <v>31121018</v>
      </c>
      <c r="B4445" s="63" t="s">
        <v>16848</v>
      </c>
    </row>
    <row r="4446" spans="1:2" x14ac:dyDescent="0.25">
      <c r="A4446" s="62">
        <v>31121019</v>
      </c>
      <c r="B4446" s="63" t="s">
        <v>12350</v>
      </c>
    </row>
    <row r="4447" spans="1:2" x14ac:dyDescent="0.25">
      <c r="A4447" s="62">
        <v>31121101</v>
      </c>
      <c r="B4447" s="63" t="s">
        <v>17588</v>
      </c>
    </row>
    <row r="4448" spans="1:2" x14ac:dyDescent="0.25">
      <c r="A4448" s="62">
        <v>31121102</v>
      </c>
      <c r="B4448" s="63" t="s">
        <v>9375</v>
      </c>
    </row>
    <row r="4449" spans="1:2" x14ac:dyDescent="0.25">
      <c r="A4449" s="62">
        <v>31121103</v>
      </c>
      <c r="B4449" s="63" t="s">
        <v>17164</v>
      </c>
    </row>
    <row r="4450" spans="1:2" x14ac:dyDescent="0.25">
      <c r="A4450" s="62">
        <v>31121104</v>
      </c>
      <c r="B4450" s="63" t="s">
        <v>9876</v>
      </c>
    </row>
    <row r="4451" spans="1:2" x14ac:dyDescent="0.25">
      <c r="A4451" s="62">
        <v>31121105</v>
      </c>
      <c r="B4451" s="63" t="s">
        <v>7118</v>
      </c>
    </row>
    <row r="4452" spans="1:2" x14ac:dyDescent="0.25">
      <c r="A4452" s="62">
        <v>31121106</v>
      </c>
      <c r="B4452" s="63" t="s">
        <v>8062</v>
      </c>
    </row>
    <row r="4453" spans="1:2" x14ac:dyDescent="0.25">
      <c r="A4453" s="62">
        <v>31121107</v>
      </c>
      <c r="B4453" s="63" t="s">
        <v>11323</v>
      </c>
    </row>
    <row r="4454" spans="1:2" x14ac:dyDescent="0.25">
      <c r="A4454" s="62">
        <v>31121108</v>
      </c>
      <c r="B4454" s="63" t="s">
        <v>12876</v>
      </c>
    </row>
    <row r="4455" spans="1:2" x14ac:dyDescent="0.25">
      <c r="A4455" s="62">
        <v>31121109</v>
      </c>
      <c r="B4455" s="63" t="s">
        <v>2084</v>
      </c>
    </row>
    <row r="4456" spans="1:2" x14ac:dyDescent="0.25">
      <c r="A4456" s="62">
        <v>31121110</v>
      </c>
      <c r="B4456" s="63" t="s">
        <v>13296</v>
      </c>
    </row>
    <row r="4457" spans="1:2" x14ac:dyDescent="0.25">
      <c r="A4457" s="62">
        <v>31121111</v>
      </c>
      <c r="B4457" s="63" t="s">
        <v>7850</v>
      </c>
    </row>
    <row r="4458" spans="1:2" x14ac:dyDescent="0.25">
      <c r="A4458" s="62">
        <v>31121112</v>
      </c>
      <c r="B4458" s="63" t="s">
        <v>14566</v>
      </c>
    </row>
    <row r="4459" spans="1:2" x14ac:dyDescent="0.25">
      <c r="A4459" s="62">
        <v>31121113</v>
      </c>
      <c r="B4459" s="63" t="s">
        <v>17356</v>
      </c>
    </row>
    <row r="4460" spans="1:2" x14ac:dyDescent="0.25">
      <c r="A4460" s="62">
        <v>31121114</v>
      </c>
      <c r="B4460" s="63" t="s">
        <v>15471</v>
      </c>
    </row>
    <row r="4461" spans="1:2" x14ac:dyDescent="0.25">
      <c r="A4461" s="62">
        <v>31121115</v>
      </c>
      <c r="B4461" s="63" t="s">
        <v>8485</v>
      </c>
    </row>
    <row r="4462" spans="1:2" x14ac:dyDescent="0.25">
      <c r="A4462" s="62">
        <v>31121116</v>
      </c>
      <c r="B4462" s="63" t="s">
        <v>10909</v>
      </c>
    </row>
    <row r="4463" spans="1:2" x14ac:dyDescent="0.25">
      <c r="A4463" s="62">
        <v>31121117</v>
      </c>
      <c r="B4463" s="63" t="s">
        <v>4901</v>
      </c>
    </row>
    <row r="4464" spans="1:2" x14ac:dyDescent="0.25">
      <c r="A4464" s="62">
        <v>31121118</v>
      </c>
      <c r="B4464" s="63" t="s">
        <v>10740</v>
      </c>
    </row>
    <row r="4465" spans="1:2" x14ac:dyDescent="0.25">
      <c r="A4465" s="62">
        <v>31121119</v>
      </c>
      <c r="B4465" s="63" t="s">
        <v>17226</v>
      </c>
    </row>
    <row r="4466" spans="1:2" x14ac:dyDescent="0.25">
      <c r="A4466" s="62">
        <v>31121201</v>
      </c>
      <c r="B4466" s="63" t="s">
        <v>13901</v>
      </c>
    </row>
    <row r="4467" spans="1:2" x14ac:dyDescent="0.25">
      <c r="A4467" s="62">
        <v>31121202</v>
      </c>
      <c r="B4467" s="63" t="s">
        <v>12147</v>
      </c>
    </row>
    <row r="4468" spans="1:2" x14ac:dyDescent="0.25">
      <c r="A4468" s="62">
        <v>31121203</v>
      </c>
      <c r="B4468" s="63" t="s">
        <v>17091</v>
      </c>
    </row>
    <row r="4469" spans="1:2" x14ac:dyDescent="0.25">
      <c r="A4469" s="62">
        <v>31121204</v>
      </c>
      <c r="B4469" s="63" t="s">
        <v>16868</v>
      </c>
    </row>
    <row r="4470" spans="1:2" x14ac:dyDescent="0.25">
      <c r="A4470" s="62">
        <v>31121205</v>
      </c>
      <c r="B4470" s="63" t="s">
        <v>17776</v>
      </c>
    </row>
    <row r="4471" spans="1:2" x14ac:dyDescent="0.25">
      <c r="A4471" s="62">
        <v>31121206</v>
      </c>
      <c r="B4471" s="63" t="s">
        <v>18756</v>
      </c>
    </row>
    <row r="4472" spans="1:2" x14ac:dyDescent="0.25">
      <c r="A4472" s="62">
        <v>31121207</v>
      </c>
      <c r="B4472" s="63" t="s">
        <v>7511</v>
      </c>
    </row>
    <row r="4473" spans="1:2" x14ac:dyDescent="0.25">
      <c r="A4473" s="62">
        <v>31121208</v>
      </c>
      <c r="B4473" s="63" t="s">
        <v>2241</v>
      </c>
    </row>
    <row r="4474" spans="1:2" x14ac:dyDescent="0.25">
      <c r="A4474" s="62">
        <v>31121209</v>
      </c>
      <c r="B4474" s="63" t="s">
        <v>14713</v>
      </c>
    </row>
    <row r="4475" spans="1:2" x14ac:dyDescent="0.25">
      <c r="A4475" s="62">
        <v>31121210</v>
      </c>
      <c r="B4475" s="63" t="s">
        <v>7441</v>
      </c>
    </row>
    <row r="4476" spans="1:2" x14ac:dyDescent="0.25">
      <c r="A4476" s="62">
        <v>31121211</v>
      </c>
      <c r="B4476" s="63" t="s">
        <v>5281</v>
      </c>
    </row>
    <row r="4477" spans="1:2" x14ac:dyDescent="0.25">
      <c r="A4477" s="62">
        <v>31121212</v>
      </c>
      <c r="B4477" s="63" t="s">
        <v>1429</v>
      </c>
    </row>
    <row r="4478" spans="1:2" x14ac:dyDescent="0.25">
      <c r="A4478" s="62">
        <v>31121213</v>
      </c>
      <c r="B4478" s="63" t="s">
        <v>11536</v>
      </c>
    </row>
    <row r="4479" spans="1:2" x14ac:dyDescent="0.25">
      <c r="A4479" s="62">
        <v>31121214</v>
      </c>
      <c r="B4479" s="63" t="s">
        <v>18331</v>
      </c>
    </row>
    <row r="4480" spans="1:2" x14ac:dyDescent="0.25">
      <c r="A4480" s="62">
        <v>31121215</v>
      </c>
      <c r="B4480" s="63" t="s">
        <v>6260</v>
      </c>
    </row>
    <row r="4481" spans="1:2" x14ac:dyDescent="0.25">
      <c r="A4481" s="62">
        <v>31121216</v>
      </c>
      <c r="B4481" s="63" t="s">
        <v>2310</v>
      </c>
    </row>
    <row r="4482" spans="1:2" x14ac:dyDescent="0.25">
      <c r="A4482" s="62">
        <v>31121217</v>
      </c>
      <c r="B4482" s="63" t="s">
        <v>8083</v>
      </c>
    </row>
    <row r="4483" spans="1:2" x14ac:dyDescent="0.25">
      <c r="A4483" s="62">
        <v>31121218</v>
      </c>
      <c r="B4483" s="63" t="s">
        <v>6816</v>
      </c>
    </row>
    <row r="4484" spans="1:2" x14ac:dyDescent="0.25">
      <c r="A4484" s="62">
        <v>31121219</v>
      </c>
      <c r="B4484" s="63" t="s">
        <v>8583</v>
      </c>
    </row>
    <row r="4485" spans="1:2" x14ac:dyDescent="0.25">
      <c r="A4485" s="62">
        <v>31121301</v>
      </c>
      <c r="B4485" s="63" t="s">
        <v>5705</v>
      </c>
    </row>
    <row r="4486" spans="1:2" x14ac:dyDescent="0.25">
      <c r="A4486" s="62">
        <v>31121302</v>
      </c>
      <c r="B4486" s="63" t="s">
        <v>7028</v>
      </c>
    </row>
    <row r="4487" spans="1:2" x14ac:dyDescent="0.25">
      <c r="A4487" s="62">
        <v>31121303</v>
      </c>
      <c r="B4487" s="63" t="s">
        <v>5468</v>
      </c>
    </row>
    <row r="4488" spans="1:2" x14ac:dyDescent="0.25">
      <c r="A4488" s="62">
        <v>31121304</v>
      </c>
      <c r="B4488" s="63" t="s">
        <v>4778</v>
      </c>
    </row>
    <row r="4489" spans="1:2" x14ac:dyDescent="0.25">
      <c r="A4489" s="62">
        <v>31121305</v>
      </c>
      <c r="B4489" s="63" t="s">
        <v>18455</v>
      </c>
    </row>
    <row r="4490" spans="1:2" x14ac:dyDescent="0.25">
      <c r="A4490" s="62">
        <v>31121306</v>
      </c>
      <c r="B4490" s="63" t="s">
        <v>11408</v>
      </c>
    </row>
    <row r="4491" spans="1:2" x14ac:dyDescent="0.25">
      <c r="A4491" s="62">
        <v>31121307</v>
      </c>
      <c r="B4491" s="63" t="s">
        <v>8953</v>
      </c>
    </row>
    <row r="4492" spans="1:2" x14ac:dyDescent="0.25">
      <c r="A4492" s="62">
        <v>31121308</v>
      </c>
      <c r="B4492" s="63" t="s">
        <v>9418</v>
      </c>
    </row>
    <row r="4493" spans="1:2" x14ac:dyDescent="0.25">
      <c r="A4493" s="62">
        <v>31121309</v>
      </c>
      <c r="B4493" s="63" t="s">
        <v>14490</v>
      </c>
    </row>
    <row r="4494" spans="1:2" x14ac:dyDescent="0.25">
      <c r="A4494" s="62">
        <v>31121310</v>
      </c>
      <c r="B4494" s="63" t="s">
        <v>726</v>
      </c>
    </row>
    <row r="4495" spans="1:2" x14ac:dyDescent="0.25">
      <c r="A4495" s="62">
        <v>31121311</v>
      </c>
      <c r="B4495" s="63" t="s">
        <v>1373</v>
      </c>
    </row>
    <row r="4496" spans="1:2" x14ac:dyDescent="0.25">
      <c r="A4496" s="62">
        <v>31121312</v>
      </c>
      <c r="B4496" s="63" t="s">
        <v>5868</v>
      </c>
    </row>
    <row r="4497" spans="1:2" x14ac:dyDescent="0.25">
      <c r="A4497" s="62">
        <v>31121313</v>
      </c>
      <c r="B4497" s="63" t="s">
        <v>13126</v>
      </c>
    </row>
    <row r="4498" spans="1:2" x14ac:dyDescent="0.25">
      <c r="A4498" s="62">
        <v>31121314</v>
      </c>
      <c r="B4498" s="63" t="s">
        <v>3346</v>
      </c>
    </row>
    <row r="4499" spans="1:2" x14ac:dyDescent="0.25">
      <c r="A4499" s="62">
        <v>31121315</v>
      </c>
      <c r="B4499" s="63" t="s">
        <v>17100</v>
      </c>
    </row>
    <row r="4500" spans="1:2" x14ac:dyDescent="0.25">
      <c r="A4500" s="62">
        <v>31121316</v>
      </c>
      <c r="B4500" s="63" t="s">
        <v>10684</v>
      </c>
    </row>
    <row r="4501" spans="1:2" x14ac:dyDescent="0.25">
      <c r="A4501" s="62">
        <v>31121317</v>
      </c>
      <c r="B4501" s="63" t="s">
        <v>4828</v>
      </c>
    </row>
    <row r="4502" spans="1:2" x14ac:dyDescent="0.25">
      <c r="A4502" s="62">
        <v>31121318</v>
      </c>
      <c r="B4502" s="63" t="s">
        <v>13144</v>
      </c>
    </row>
    <row r="4503" spans="1:2" x14ac:dyDescent="0.25">
      <c r="A4503" s="62">
        <v>31121319</v>
      </c>
      <c r="B4503" s="63" t="s">
        <v>8029</v>
      </c>
    </row>
    <row r="4504" spans="1:2" x14ac:dyDescent="0.25">
      <c r="A4504" s="62">
        <v>31121401</v>
      </c>
      <c r="B4504" s="63" t="s">
        <v>1215</v>
      </c>
    </row>
    <row r="4505" spans="1:2" x14ac:dyDescent="0.25">
      <c r="A4505" s="62">
        <v>31121402</v>
      </c>
      <c r="B4505" s="63" t="s">
        <v>4602</v>
      </c>
    </row>
    <row r="4506" spans="1:2" x14ac:dyDescent="0.25">
      <c r="A4506" s="62">
        <v>31121403</v>
      </c>
      <c r="B4506" s="63" t="s">
        <v>3657</v>
      </c>
    </row>
    <row r="4507" spans="1:2" x14ac:dyDescent="0.25">
      <c r="A4507" s="62">
        <v>31121404</v>
      </c>
      <c r="B4507" s="63" t="s">
        <v>4771</v>
      </c>
    </row>
    <row r="4508" spans="1:2" x14ac:dyDescent="0.25">
      <c r="A4508" s="62">
        <v>31121405</v>
      </c>
      <c r="B4508" s="63" t="s">
        <v>1531</v>
      </c>
    </row>
    <row r="4509" spans="1:2" x14ac:dyDescent="0.25">
      <c r="A4509" s="62">
        <v>31121406</v>
      </c>
      <c r="B4509" s="63" t="s">
        <v>7836</v>
      </c>
    </row>
    <row r="4510" spans="1:2" x14ac:dyDescent="0.25">
      <c r="A4510" s="62">
        <v>31121407</v>
      </c>
      <c r="B4510" s="63" t="s">
        <v>1951</v>
      </c>
    </row>
    <row r="4511" spans="1:2" x14ac:dyDescent="0.25">
      <c r="A4511" s="62">
        <v>31121408</v>
      </c>
      <c r="B4511" s="63" t="s">
        <v>7352</v>
      </c>
    </row>
    <row r="4512" spans="1:2" x14ac:dyDescent="0.25">
      <c r="A4512" s="62">
        <v>31121409</v>
      </c>
      <c r="B4512" s="63" t="s">
        <v>17143</v>
      </c>
    </row>
    <row r="4513" spans="1:2" x14ac:dyDescent="0.25">
      <c r="A4513" s="62">
        <v>31121410</v>
      </c>
      <c r="B4513" s="63" t="s">
        <v>9791</v>
      </c>
    </row>
    <row r="4514" spans="1:2" x14ac:dyDescent="0.25">
      <c r="A4514" s="62">
        <v>31121411</v>
      </c>
      <c r="B4514" s="63" t="s">
        <v>3564</v>
      </c>
    </row>
    <row r="4515" spans="1:2" x14ac:dyDescent="0.25">
      <c r="A4515" s="62">
        <v>31121412</v>
      </c>
      <c r="B4515" s="63" t="s">
        <v>275</v>
      </c>
    </row>
    <row r="4516" spans="1:2" x14ac:dyDescent="0.25">
      <c r="A4516" s="62">
        <v>31121413</v>
      </c>
      <c r="B4516" s="63" t="s">
        <v>9015</v>
      </c>
    </row>
    <row r="4517" spans="1:2" x14ac:dyDescent="0.25">
      <c r="A4517" s="62">
        <v>31121414</v>
      </c>
      <c r="B4517" s="63" t="s">
        <v>10577</v>
      </c>
    </row>
    <row r="4518" spans="1:2" x14ac:dyDescent="0.25">
      <c r="A4518" s="62">
        <v>31121415</v>
      </c>
      <c r="B4518" s="63" t="s">
        <v>16647</v>
      </c>
    </row>
    <row r="4519" spans="1:2" x14ac:dyDescent="0.25">
      <c r="A4519" s="62">
        <v>31121416</v>
      </c>
      <c r="B4519" s="63" t="s">
        <v>531</v>
      </c>
    </row>
    <row r="4520" spans="1:2" x14ac:dyDescent="0.25">
      <c r="A4520" s="62">
        <v>31121417</v>
      </c>
      <c r="B4520" s="63" t="s">
        <v>2381</v>
      </c>
    </row>
    <row r="4521" spans="1:2" x14ac:dyDescent="0.25">
      <c r="A4521" s="62">
        <v>31121418</v>
      </c>
      <c r="B4521" s="63" t="s">
        <v>18211</v>
      </c>
    </row>
    <row r="4522" spans="1:2" x14ac:dyDescent="0.25">
      <c r="A4522" s="62">
        <v>31121419</v>
      </c>
      <c r="B4522" s="63" t="s">
        <v>18713</v>
      </c>
    </row>
    <row r="4523" spans="1:2" x14ac:dyDescent="0.25">
      <c r="A4523" s="62">
        <v>31121501</v>
      </c>
      <c r="B4523" s="63" t="s">
        <v>1622</v>
      </c>
    </row>
    <row r="4524" spans="1:2" x14ac:dyDescent="0.25">
      <c r="A4524" s="62">
        <v>31121502</v>
      </c>
      <c r="B4524" s="63" t="s">
        <v>15346</v>
      </c>
    </row>
    <row r="4525" spans="1:2" x14ac:dyDescent="0.25">
      <c r="A4525" s="62">
        <v>31121503</v>
      </c>
      <c r="B4525" s="63" t="s">
        <v>16709</v>
      </c>
    </row>
    <row r="4526" spans="1:2" x14ac:dyDescent="0.25">
      <c r="A4526" s="62">
        <v>31121504</v>
      </c>
      <c r="B4526" s="63" t="s">
        <v>768</v>
      </c>
    </row>
    <row r="4527" spans="1:2" x14ac:dyDescent="0.25">
      <c r="A4527" s="62">
        <v>31121505</v>
      </c>
      <c r="B4527" s="63" t="s">
        <v>5837</v>
      </c>
    </row>
    <row r="4528" spans="1:2" x14ac:dyDescent="0.25">
      <c r="A4528" s="62">
        <v>31121506</v>
      </c>
      <c r="B4528" s="63" t="s">
        <v>14608</v>
      </c>
    </row>
    <row r="4529" spans="1:2" x14ac:dyDescent="0.25">
      <c r="A4529" s="62">
        <v>31121507</v>
      </c>
      <c r="B4529" s="63" t="s">
        <v>17922</v>
      </c>
    </row>
    <row r="4530" spans="1:2" x14ac:dyDescent="0.25">
      <c r="A4530" s="62">
        <v>31121508</v>
      </c>
      <c r="B4530" s="63" t="s">
        <v>5154</v>
      </c>
    </row>
    <row r="4531" spans="1:2" x14ac:dyDescent="0.25">
      <c r="A4531" s="62">
        <v>31121509</v>
      </c>
      <c r="B4531" s="63" t="s">
        <v>17001</v>
      </c>
    </row>
    <row r="4532" spans="1:2" x14ac:dyDescent="0.25">
      <c r="A4532" s="62">
        <v>31121510</v>
      </c>
      <c r="B4532" s="63" t="s">
        <v>9322</v>
      </c>
    </row>
    <row r="4533" spans="1:2" x14ac:dyDescent="0.25">
      <c r="A4533" s="62">
        <v>31121511</v>
      </c>
      <c r="B4533" s="63" t="s">
        <v>11490</v>
      </c>
    </row>
    <row r="4534" spans="1:2" x14ac:dyDescent="0.25">
      <c r="A4534" s="62">
        <v>31121512</v>
      </c>
      <c r="B4534" s="63" t="s">
        <v>13563</v>
      </c>
    </row>
    <row r="4535" spans="1:2" x14ac:dyDescent="0.25">
      <c r="A4535" s="62">
        <v>31121513</v>
      </c>
      <c r="B4535" s="63" t="s">
        <v>4428</v>
      </c>
    </row>
    <row r="4536" spans="1:2" x14ac:dyDescent="0.25">
      <c r="A4536" s="62">
        <v>31121514</v>
      </c>
      <c r="B4536" s="63" t="s">
        <v>17237</v>
      </c>
    </row>
    <row r="4537" spans="1:2" x14ac:dyDescent="0.25">
      <c r="A4537" s="62">
        <v>31121515</v>
      </c>
      <c r="B4537" s="63" t="s">
        <v>14195</v>
      </c>
    </row>
    <row r="4538" spans="1:2" x14ac:dyDescent="0.25">
      <c r="A4538" s="62">
        <v>31121516</v>
      </c>
      <c r="B4538" s="63" t="s">
        <v>10826</v>
      </c>
    </row>
    <row r="4539" spans="1:2" x14ac:dyDescent="0.25">
      <c r="A4539" s="62">
        <v>31121517</v>
      </c>
      <c r="B4539" s="63" t="s">
        <v>16266</v>
      </c>
    </row>
    <row r="4540" spans="1:2" x14ac:dyDescent="0.25">
      <c r="A4540" s="62">
        <v>31121518</v>
      </c>
      <c r="B4540" s="63" t="s">
        <v>16256</v>
      </c>
    </row>
    <row r="4541" spans="1:2" x14ac:dyDescent="0.25">
      <c r="A4541" s="62">
        <v>31121519</v>
      </c>
      <c r="B4541" s="63" t="s">
        <v>9152</v>
      </c>
    </row>
    <row r="4542" spans="1:2" x14ac:dyDescent="0.25">
      <c r="A4542" s="62">
        <v>31121601</v>
      </c>
      <c r="B4542" s="63" t="s">
        <v>10725</v>
      </c>
    </row>
    <row r="4543" spans="1:2" x14ac:dyDescent="0.25">
      <c r="A4543" s="62">
        <v>31121602</v>
      </c>
      <c r="B4543" s="63" t="s">
        <v>855</v>
      </c>
    </row>
    <row r="4544" spans="1:2" x14ac:dyDescent="0.25">
      <c r="A4544" s="62">
        <v>31121603</v>
      </c>
      <c r="B4544" s="63" t="s">
        <v>1783</v>
      </c>
    </row>
    <row r="4545" spans="1:2" x14ac:dyDescent="0.25">
      <c r="A4545" s="62">
        <v>31121604</v>
      </c>
      <c r="B4545" s="63" t="s">
        <v>14206</v>
      </c>
    </row>
    <row r="4546" spans="1:2" x14ac:dyDescent="0.25">
      <c r="A4546" s="62">
        <v>31121605</v>
      </c>
      <c r="B4546" s="63" t="s">
        <v>13101</v>
      </c>
    </row>
    <row r="4547" spans="1:2" x14ac:dyDescent="0.25">
      <c r="A4547" s="62">
        <v>31121606</v>
      </c>
      <c r="B4547" s="63" t="s">
        <v>2031</v>
      </c>
    </row>
    <row r="4548" spans="1:2" x14ac:dyDescent="0.25">
      <c r="A4548" s="62">
        <v>31121607</v>
      </c>
      <c r="B4548" s="63" t="s">
        <v>6084</v>
      </c>
    </row>
    <row r="4549" spans="1:2" x14ac:dyDescent="0.25">
      <c r="A4549" s="62">
        <v>31121608</v>
      </c>
      <c r="B4549" s="63" t="s">
        <v>9687</v>
      </c>
    </row>
    <row r="4550" spans="1:2" x14ac:dyDescent="0.25">
      <c r="A4550" s="62">
        <v>31121609</v>
      </c>
      <c r="B4550" s="63" t="s">
        <v>3801</v>
      </c>
    </row>
    <row r="4551" spans="1:2" x14ac:dyDescent="0.25">
      <c r="A4551" s="62">
        <v>31121610</v>
      </c>
      <c r="B4551" s="63" t="s">
        <v>14955</v>
      </c>
    </row>
    <row r="4552" spans="1:2" x14ac:dyDescent="0.25">
      <c r="A4552" s="62">
        <v>31121611</v>
      </c>
      <c r="B4552" s="63" t="s">
        <v>13073</v>
      </c>
    </row>
    <row r="4553" spans="1:2" x14ac:dyDescent="0.25">
      <c r="A4553" s="62">
        <v>31121612</v>
      </c>
      <c r="B4553" s="63" t="s">
        <v>9930</v>
      </c>
    </row>
    <row r="4554" spans="1:2" x14ac:dyDescent="0.25">
      <c r="A4554" s="62">
        <v>31121613</v>
      </c>
      <c r="B4554" s="63" t="s">
        <v>9913</v>
      </c>
    </row>
    <row r="4555" spans="1:2" x14ac:dyDescent="0.25">
      <c r="A4555" s="62">
        <v>31121614</v>
      </c>
      <c r="B4555" s="63" t="s">
        <v>743</v>
      </c>
    </row>
    <row r="4556" spans="1:2" x14ac:dyDescent="0.25">
      <c r="A4556" s="62">
        <v>31121615</v>
      </c>
      <c r="B4556" s="63" t="s">
        <v>10658</v>
      </c>
    </row>
    <row r="4557" spans="1:2" x14ac:dyDescent="0.25">
      <c r="A4557" s="62">
        <v>31121701</v>
      </c>
      <c r="B4557" s="63" t="s">
        <v>16659</v>
      </c>
    </row>
    <row r="4558" spans="1:2" x14ac:dyDescent="0.25">
      <c r="A4558" s="62">
        <v>31121702</v>
      </c>
      <c r="B4558" s="63" t="s">
        <v>5920</v>
      </c>
    </row>
    <row r="4559" spans="1:2" x14ac:dyDescent="0.25">
      <c r="A4559" s="62">
        <v>31121703</v>
      </c>
      <c r="B4559" s="63" t="s">
        <v>13380</v>
      </c>
    </row>
    <row r="4560" spans="1:2" x14ac:dyDescent="0.25">
      <c r="A4560" s="62">
        <v>31121704</v>
      </c>
      <c r="B4560" s="63" t="s">
        <v>14270</v>
      </c>
    </row>
    <row r="4561" spans="1:2" x14ac:dyDescent="0.25">
      <c r="A4561" s="62">
        <v>31121705</v>
      </c>
      <c r="B4561" s="63" t="s">
        <v>13127</v>
      </c>
    </row>
    <row r="4562" spans="1:2" x14ac:dyDescent="0.25">
      <c r="A4562" s="62">
        <v>31121706</v>
      </c>
      <c r="B4562" s="63" t="s">
        <v>14201</v>
      </c>
    </row>
    <row r="4563" spans="1:2" x14ac:dyDescent="0.25">
      <c r="A4563" s="62">
        <v>31121707</v>
      </c>
      <c r="B4563" s="63" t="s">
        <v>16603</v>
      </c>
    </row>
    <row r="4564" spans="1:2" x14ac:dyDescent="0.25">
      <c r="A4564" s="62">
        <v>31121708</v>
      </c>
      <c r="B4564" s="63" t="s">
        <v>16920</v>
      </c>
    </row>
    <row r="4565" spans="1:2" x14ac:dyDescent="0.25">
      <c r="A4565" s="62">
        <v>31121709</v>
      </c>
      <c r="B4565" s="63" t="s">
        <v>16516</v>
      </c>
    </row>
    <row r="4566" spans="1:2" x14ac:dyDescent="0.25">
      <c r="A4566" s="62">
        <v>31121710</v>
      </c>
      <c r="B4566" s="63" t="s">
        <v>216</v>
      </c>
    </row>
    <row r="4567" spans="1:2" x14ac:dyDescent="0.25">
      <c r="A4567" s="62">
        <v>31121711</v>
      </c>
      <c r="B4567" s="63" t="s">
        <v>12923</v>
      </c>
    </row>
    <row r="4568" spans="1:2" x14ac:dyDescent="0.25">
      <c r="A4568" s="62">
        <v>31121712</v>
      </c>
      <c r="B4568" s="63" t="s">
        <v>11420</v>
      </c>
    </row>
    <row r="4569" spans="1:2" x14ac:dyDescent="0.25">
      <c r="A4569" s="62">
        <v>31121713</v>
      </c>
      <c r="B4569" s="63" t="s">
        <v>1571</v>
      </c>
    </row>
    <row r="4570" spans="1:2" x14ac:dyDescent="0.25">
      <c r="A4570" s="62">
        <v>31121714</v>
      </c>
      <c r="B4570" s="63" t="s">
        <v>6059</v>
      </c>
    </row>
    <row r="4571" spans="1:2" x14ac:dyDescent="0.25">
      <c r="A4571" s="62">
        <v>31121715</v>
      </c>
      <c r="B4571" s="63" t="s">
        <v>1270</v>
      </c>
    </row>
    <row r="4572" spans="1:2" x14ac:dyDescent="0.25">
      <c r="A4572" s="62">
        <v>31121716</v>
      </c>
      <c r="B4572" s="63" t="s">
        <v>17839</v>
      </c>
    </row>
    <row r="4573" spans="1:2" x14ac:dyDescent="0.25">
      <c r="A4573" s="62">
        <v>31121717</v>
      </c>
      <c r="B4573" s="63" t="s">
        <v>9684</v>
      </c>
    </row>
    <row r="4574" spans="1:2" x14ac:dyDescent="0.25">
      <c r="A4574" s="62">
        <v>31121718</v>
      </c>
      <c r="B4574" s="63" t="s">
        <v>5622</v>
      </c>
    </row>
    <row r="4575" spans="1:2" x14ac:dyDescent="0.25">
      <c r="A4575" s="62">
        <v>31121719</v>
      </c>
      <c r="B4575" s="63" t="s">
        <v>3047</v>
      </c>
    </row>
    <row r="4576" spans="1:2" x14ac:dyDescent="0.25">
      <c r="A4576" s="62">
        <v>31121801</v>
      </c>
      <c r="B4576" s="63" t="s">
        <v>4549</v>
      </c>
    </row>
    <row r="4577" spans="1:2" x14ac:dyDescent="0.25">
      <c r="A4577" s="62">
        <v>31121802</v>
      </c>
      <c r="B4577" s="63" t="s">
        <v>9168</v>
      </c>
    </row>
    <row r="4578" spans="1:2" x14ac:dyDescent="0.25">
      <c r="A4578" s="62">
        <v>31121803</v>
      </c>
      <c r="B4578" s="63" t="s">
        <v>10069</v>
      </c>
    </row>
    <row r="4579" spans="1:2" x14ac:dyDescent="0.25">
      <c r="A4579" s="62">
        <v>31121804</v>
      </c>
      <c r="B4579" s="63" t="s">
        <v>12989</v>
      </c>
    </row>
    <row r="4580" spans="1:2" x14ac:dyDescent="0.25">
      <c r="A4580" s="62">
        <v>31121805</v>
      </c>
      <c r="B4580" s="63" t="s">
        <v>10654</v>
      </c>
    </row>
    <row r="4581" spans="1:2" x14ac:dyDescent="0.25">
      <c r="A4581" s="62">
        <v>31121806</v>
      </c>
      <c r="B4581" s="63" t="s">
        <v>6555</v>
      </c>
    </row>
    <row r="4582" spans="1:2" x14ac:dyDescent="0.25">
      <c r="A4582" s="62">
        <v>31121807</v>
      </c>
      <c r="B4582" s="63" t="s">
        <v>3001</v>
      </c>
    </row>
    <row r="4583" spans="1:2" x14ac:dyDescent="0.25">
      <c r="A4583" s="62">
        <v>31121808</v>
      </c>
      <c r="B4583" s="63" t="s">
        <v>5111</v>
      </c>
    </row>
    <row r="4584" spans="1:2" x14ac:dyDescent="0.25">
      <c r="A4584" s="62">
        <v>31121809</v>
      </c>
      <c r="B4584" s="63" t="s">
        <v>9442</v>
      </c>
    </row>
    <row r="4585" spans="1:2" x14ac:dyDescent="0.25">
      <c r="A4585" s="62">
        <v>31121810</v>
      </c>
      <c r="B4585" s="63" t="s">
        <v>16850</v>
      </c>
    </row>
    <row r="4586" spans="1:2" x14ac:dyDescent="0.25">
      <c r="A4586" s="62">
        <v>31121811</v>
      </c>
      <c r="B4586" s="63" t="s">
        <v>14219</v>
      </c>
    </row>
    <row r="4587" spans="1:2" x14ac:dyDescent="0.25">
      <c r="A4587" s="62">
        <v>31121812</v>
      </c>
      <c r="B4587" s="63" t="s">
        <v>374</v>
      </c>
    </row>
    <row r="4588" spans="1:2" x14ac:dyDescent="0.25">
      <c r="A4588" s="62">
        <v>31121813</v>
      </c>
      <c r="B4588" s="63" t="s">
        <v>18194</v>
      </c>
    </row>
    <row r="4589" spans="1:2" x14ac:dyDescent="0.25">
      <c r="A4589" s="62">
        <v>31121814</v>
      </c>
      <c r="B4589" s="63" t="s">
        <v>5983</v>
      </c>
    </row>
    <row r="4590" spans="1:2" x14ac:dyDescent="0.25">
      <c r="A4590" s="62">
        <v>31121815</v>
      </c>
      <c r="B4590" s="63" t="s">
        <v>666</v>
      </c>
    </row>
    <row r="4591" spans="1:2" x14ac:dyDescent="0.25">
      <c r="A4591" s="62">
        <v>31121816</v>
      </c>
      <c r="B4591" s="63" t="s">
        <v>10687</v>
      </c>
    </row>
    <row r="4592" spans="1:2" x14ac:dyDescent="0.25">
      <c r="A4592" s="62">
        <v>31121817</v>
      </c>
      <c r="B4592" s="63" t="s">
        <v>1663</v>
      </c>
    </row>
    <row r="4593" spans="1:2" x14ac:dyDescent="0.25">
      <c r="A4593" s="62">
        <v>31121818</v>
      </c>
      <c r="B4593" s="63" t="s">
        <v>3490</v>
      </c>
    </row>
    <row r="4594" spans="1:2" x14ac:dyDescent="0.25">
      <c r="A4594" s="62">
        <v>31121819</v>
      </c>
      <c r="B4594" s="63" t="s">
        <v>7992</v>
      </c>
    </row>
    <row r="4595" spans="1:2" x14ac:dyDescent="0.25">
      <c r="A4595" s="62">
        <v>31121901</v>
      </c>
      <c r="B4595" s="63" t="s">
        <v>9191</v>
      </c>
    </row>
    <row r="4596" spans="1:2" x14ac:dyDescent="0.25">
      <c r="A4596" s="62">
        <v>31121902</v>
      </c>
      <c r="B4596" s="63" t="s">
        <v>9612</v>
      </c>
    </row>
    <row r="4597" spans="1:2" x14ac:dyDescent="0.25">
      <c r="A4597" s="62">
        <v>31121903</v>
      </c>
      <c r="B4597" s="63" t="s">
        <v>1837</v>
      </c>
    </row>
    <row r="4598" spans="1:2" x14ac:dyDescent="0.25">
      <c r="A4598" s="62">
        <v>31121904</v>
      </c>
      <c r="B4598" s="63" t="s">
        <v>2946</v>
      </c>
    </row>
    <row r="4599" spans="1:2" x14ac:dyDescent="0.25">
      <c r="A4599" s="62">
        <v>31121905</v>
      </c>
      <c r="B4599" s="63" t="s">
        <v>11255</v>
      </c>
    </row>
    <row r="4600" spans="1:2" x14ac:dyDescent="0.25">
      <c r="A4600" s="62">
        <v>31121906</v>
      </c>
      <c r="B4600" s="63" t="s">
        <v>11150</v>
      </c>
    </row>
    <row r="4601" spans="1:2" x14ac:dyDescent="0.25">
      <c r="A4601" s="62">
        <v>31121907</v>
      </c>
      <c r="B4601" s="63" t="s">
        <v>11030</v>
      </c>
    </row>
    <row r="4602" spans="1:2" x14ac:dyDescent="0.25">
      <c r="A4602" s="62">
        <v>31121908</v>
      </c>
      <c r="B4602" s="63" t="s">
        <v>4862</v>
      </c>
    </row>
    <row r="4603" spans="1:2" x14ac:dyDescent="0.25">
      <c r="A4603" s="62">
        <v>31121909</v>
      </c>
      <c r="B4603" s="63" t="s">
        <v>15782</v>
      </c>
    </row>
    <row r="4604" spans="1:2" x14ac:dyDescent="0.25">
      <c r="A4604" s="62">
        <v>31121910</v>
      </c>
      <c r="B4604" s="63" t="s">
        <v>17886</v>
      </c>
    </row>
    <row r="4605" spans="1:2" x14ac:dyDescent="0.25">
      <c r="A4605" s="62">
        <v>31121911</v>
      </c>
      <c r="B4605" s="63" t="s">
        <v>12924</v>
      </c>
    </row>
    <row r="4606" spans="1:2" x14ac:dyDescent="0.25">
      <c r="A4606" s="62">
        <v>31121912</v>
      </c>
      <c r="B4606" s="63" t="s">
        <v>13284</v>
      </c>
    </row>
    <row r="4607" spans="1:2" x14ac:dyDescent="0.25">
      <c r="A4607" s="62">
        <v>31121913</v>
      </c>
      <c r="B4607" s="63" t="s">
        <v>16559</v>
      </c>
    </row>
    <row r="4608" spans="1:2" x14ac:dyDescent="0.25">
      <c r="A4608" s="62">
        <v>31121914</v>
      </c>
      <c r="B4608" s="63" t="s">
        <v>8677</v>
      </c>
    </row>
    <row r="4609" spans="1:2" x14ac:dyDescent="0.25">
      <c r="A4609" s="62">
        <v>31121915</v>
      </c>
      <c r="B4609" s="63" t="s">
        <v>7444</v>
      </c>
    </row>
    <row r="4610" spans="1:2" x14ac:dyDescent="0.25">
      <c r="A4610" s="62">
        <v>31121916</v>
      </c>
      <c r="B4610" s="63" t="s">
        <v>10029</v>
      </c>
    </row>
    <row r="4611" spans="1:2" x14ac:dyDescent="0.25">
      <c r="A4611" s="62">
        <v>31121917</v>
      </c>
      <c r="B4611" s="63" t="s">
        <v>2582</v>
      </c>
    </row>
    <row r="4612" spans="1:2" x14ac:dyDescent="0.25">
      <c r="A4612" s="62">
        <v>31121918</v>
      </c>
      <c r="B4612" s="63" t="s">
        <v>1846</v>
      </c>
    </row>
    <row r="4613" spans="1:2" x14ac:dyDescent="0.25">
      <c r="A4613" s="62">
        <v>31121919</v>
      </c>
      <c r="B4613" s="63" t="s">
        <v>6596</v>
      </c>
    </row>
    <row r="4614" spans="1:2" x14ac:dyDescent="0.25">
      <c r="A4614" s="62">
        <v>31131501</v>
      </c>
      <c r="B4614" s="63" t="s">
        <v>7214</v>
      </c>
    </row>
    <row r="4615" spans="1:2" x14ac:dyDescent="0.25">
      <c r="A4615" s="62">
        <v>31131502</v>
      </c>
      <c r="B4615" s="63" t="s">
        <v>728</v>
      </c>
    </row>
    <row r="4616" spans="1:2" x14ac:dyDescent="0.25">
      <c r="A4616" s="62">
        <v>31131503</v>
      </c>
      <c r="B4616" s="63" t="s">
        <v>12124</v>
      </c>
    </row>
    <row r="4617" spans="1:2" x14ac:dyDescent="0.25">
      <c r="A4617" s="62">
        <v>31131504</v>
      </c>
      <c r="B4617" s="63" t="s">
        <v>6174</v>
      </c>
    </row>
    <row r="4618" spans="1:2" x14ac:dyDescent="0.25">
      <c r="A4618" s="62">
        <v>31131505</v>
      </c>
      <c r="B4618" s="63" t="s">
        <v>14834</v>
      </c>
    </row>
    <row r="4619" spans="1:2" x14ac:dyDescent="0.25">
      <c r="A4619" s="62">
        <v>31131506</v>
      </c>
      <c r="B4619" s="63" t="s">
        <v>14200</v>
      </c>
    </row>
    <row r="4620" spans="1:2" x14ac:dyDescent="0.25">
      <c r="A4620" s="62">
        <v>31131507</v>
      </c>
      <c r="B4620" s="63" t="s">
        <v>12911</v>
      </c>
    </row>
    <row r="4621" spans="1:2" x14ac:dyDescent="0.25">
      <c r="A4621" s="62">
        <v>31131508</v>
      </c>
      <c r="B4621" s="63" t="s">
        <v>2955</v>
      </c>
    </row>
    <row r="4622" spans="1:2" x14ac:dyDescent="0.25">
      <c r="A4622" s="62">
        <v>31131509</v>
      </c>
      <c r="B4622" s="63" t="s">
        <v>6415</v>
      </c>
    </row>
    <row r="4623" spans="1:2" x14ac:dyDescent="0.25">
      <c r="A4623" s="62">
        <v>31131510</v>
      </c>
      <c r="B4623" s="63" t="s">
        <v>11308</v>
      </c>
    </row>
    <row r="4624" spans="1:2" x14ac:dyDescent="0.25">
      <c r="A4624" s="62">
        <v>31131511</v>
      </c>
      <c r="B4624" s="63" t="s">
        <v>7103</v>
      </c>
    </row>
    <row r="4625" spans="1:2" x14ac:dyDescent="0.25">
      <c r="A4625" s="62">
        <v>31131512</v>
      </c>
      <c r="B4625" s="63" t="s">
        <v>2638</v>
      </c>
    </row>
    <row r="4626" spans="1:2" x14ac:dyDescent="0.25">
      <c r="A4626" s="62">
        <v>31131513</v>
      </c>
      <c r="B4626" s="63" t="s">
        <v>6349</v>
      </c>
    </row>
    <row r="4627" spans="1:2" x14ac:dyDescent="0.25">
      <c r="A4627" s="62">
        <v>31131514</v>
      </c>
      <c r="B4627" s="63" t="s">
        <v>4806</v>
      </c>
    </row>
    <row r="4628" spans="1:2" x14ac:dyDescent="0.25">
      <c r="A4628" s="62">
        <v>31131515</v>
      </c>
      <c r="B4628" s="63" t="s">
        <v>10759</v>
      </c>
    </row>
    <row r="4629" spans="1:2" x14ac:dyDescent="0.25">
      <c r="A4629" s="62">
        <v>31131516</v>
      </c>
      <c r="B4629" s="63" t="s">
        <v>2161</v>
      </c>
    </row>
    <row r="4630" spans="1:2" x14ac:dyDescent="0.25">
      <c r="A4630" s="62">
        <v>31131601</v>
      </c>
      <c r="B4630" s="63" t="s">
        <v>3141</v>
      </c>
    </row>
    <row r="4631" spans="1:2" x14ac:dyDescent="0.25">
      <c r="A4631" s="62">
        <v>31131602</v>
      </c>
      <c r="B4631" s="63" t="s">
        <v>6969</v>
      </c>
    </row>
    <row r="4632" spans="1:2" x14ac:dyDescent="0.25">
      <c r="A4632" s="62">
        <v>31131603</v>
      </c>
      <c r="B4632" s="63" t="s">
        <v>2484</v>
      </c>
    </row>
    <row r="4633" spans="1:2" x14ac:dyDescent="0.25">
      <c r="A4633" s="62">
        <v>31131604</v>
      </c>
      <c r="B4633" s="63" t="s">
        <v>14053</v>
      </c>
    </row>
    <row r="4634" spans="1:2" x14ac:dyDescent="0.25">
      <c r="A4634" s="62">
        <v>31131605</v>
      </c>
      <c r="B4634" s="63" t="s">
        <v>11991</v>
      </c>
    </row>
    <row r="4635" spans="1:2" x14ac:dyDescent="0.25">
      <c r="A4635" s="62">
        <v>31131606</v>
      </c>
      <c r="B4635" s="63" t="s">
        <v>15591</v>
      </c>
    </row>
    <row r="4636" spans="1:2" x14ac:dyDescent="0.25">
      <c r="A4636" s="62">
        <v>31131607</v>
      </c>
      <c r="B4636" s="63" t="s">
        <v>5583</v>
      </c>
    </row>
    <row r="4637" spans="1:2" x14ac:dyDescent="0.25">
      <c r="A4637" s="62">
        <v>31131608</v>
      </c>
      <c r="B4637" s="63" t="s">
        <v>4089</v>
      </c>
    </row>
    <row r="4638" spans="1:2" x14ac:dyDescent="0.25">
      <c r="A4638" s="62">
        <v>31131609</v>
      </c>
      <c r="B4638" s="63" t="s">
        <v>13313</v>
      </c>
    </row>
    <row r="4639" spans="1:2" x14ac:dyDescent="0.25">
      <c r="A4639" s="62">
        <v>31131610</v>
      </c>
      <c r="B4639" s="63" t="s">
        <v>5172</v>
      </c>
    </row>
    <row r="4640" spans="1:2" x14ac:dyDescent="0.25">
      <c r="A4640" s="62">
        <v>31131611</v>
      </c>
      <c r="B4640" s="63" t="s">
        <v>11849</v>
      </c>
    </row>
    <row r="4641" spans="1:2" x14ac:dyDescent="0.25">
      <c r="A4641" s="62">
        <v>31131612</v>
      </c>
      <c r="B4641" s="63" t="s">
        <v>2604</v>
      </c>
    </row>
    <row r="4642" spans="1:2" x14ac:dyDescent="0.25">
      <c r="A4642" s="62">
        <v>31131613</v>
      </c>
      <c r="B4642" s="63" t="s">
        <v>5766</v>
      </c>
    </row>
    <row r="4643" spans="1:2" x14ac:dyDescent="0.25">
      <c r="A4643" s="62">
        <v>31131614</v>
      </c>
      <c r="B4643" s="63" t="s">
        <v>8816</v>
      </c>
    </row>
    <row r="4644" spans="1:2" x14ac:dyDescent="0.25">
      <c r="A4644" s="62">
        <v>31131615</v>
      </c>
      <c r="B4644" s="63" t="s">
        <v>5467</v>
      </c>
    </row>
    <row r="4645" spans="1:2" x14ac:dyDescent="0.25">
      <c r="A4645" s="62">
        <v>31131616</v>
      </c>
      <c r="B4645" s="63" t="s">
        <v>1967</v>
      </c>
    </row>
    <row r="4646" spans="1:2" x14ac:dyDescent="0.25">
      <c r="A4646" s="62">
        <v>31131701</v>
      </c>
      <c r="B4646" s="63" t="s">
        <v>5332</v>
      </c>
    </row>
    <row r="4647" spans="1:2" x14ac:dyDescent="0.25">
      <c r="A4647" s="62">
        <v>31131702</v>
      </c>
      <c r="B4647" s="63" t="s">
        <v>6229</v>
      </c>
    </row>
    <row r="4648" spans="1:2" x14ac:dyDescent="0.25">
      <c r="A4648" s="62">
        <v>31131703</v>
      </c>
      <c r="B4648" s="63" t="s">
        <v>806</v>
      </c>
    </row>
    <row r="4649" spans="1:2" x14ac:dyDescent="0.25">
      <c r="A4649" s="62">
        <v>31131704</v>
      </c>
      <c r="B4649" s="63" t="s">
        <v>18460</v>
      </c>
    </row>
    <row r="4650" spans="1:2" x14ac:dyDescent="0.25">
      <c r="A4650" s="62">
        <v>31131705</v>
      </c>
      <c r="B4650" s="63" t="s">
        <v>13772</v>
      </c>
    </row>
    <row r="4651" spans="1:2" x14ac:dyDescent="0.25">
      <c r="A4651" s="62">
        <v>31131706</v>
      </c>
      <c r="B4651" s="63" t="s">
        <v>10797</v>
      </c>
    </row>
    <row r="4652" spans="1:2" x14ac:dyDescent="0.25">
      <c r="A4652" s="62">
        <v>31131707</v>
      </c>
      <c r="B4652" s="63" t="s">
        <v>5672</v>
      </c>
    </row>
    <row r="4653" spans="1:2" x14ac:dyDescent="0.25">
      <c r="A4653" s="62">
        <v>31131708</v>
      </c>
      <c r="B4653" s="63" t="s">
        <v>17458</v>
      </c>
    </row>
    <row r="4654" spans="1:2" x14ac:dyDescent="0.25">
      <c r="A4654" s="62">
        <v>31131709</v>
      </c>
      <c r="B4654" s="63" t="s">
        <v>8786</v>
      </c>
    </row>
    <row r="4655" spans="1:2" x14ac:dyDescent="0.25">
      <c r="A4655" s="62">
        <v>31131710</v>
      </c>
      <c r="B4655" s="63" t="s">
        <v>16786</v>
      </c>
    </row>
    <row r="4656" spans="1:2" x14ac:dyDescent="0.25">
      <c r="A4656" s="62">
        <v>31131711</v>
      </c>
      <c r="B4656" s="63" t="s">
        <v>7166</v>
      </c>
    </row>
    <row r="4657" spans="1:2" x14ac:dyDescent="0.25">
      <c r="A4657" s="62">
        <v>31131712</v>
      </c>
      <c r="B4657" s="63" t="s">
        <v>16885</v>
      </c>
    </row>
    <row r="4658" spans="1:2" x14ac:dyDescent="0.25">
      <c r="A4658" s="62">
        <v>31131713</v>
      </c>
      <c r="B4658" s="63" t="s">
        <v>8691</v>
      </c>
    </row>
    <row r="4659" spans="1:2" x14ac:dyDescent="0.25">
      <c r="A4659" s="62">
        <v>31131714</v>
      </c>
      <c r="B4659" s="63" t="s">
        <v>14468</v>
      </c>
    </row>
    <row r="4660" spans="1:2" x14ac:dyDescent="0.25">
      <c r="A4660" s="62">
        <v>31131715</v>
      </c>
      <c r="B4660" s="63" t="s">
        <v>1511</v>
      </c>
    </row>
    <row r="4661" spans="1:2" x14ac:dyDescent="0.25">
      <c r="A4661" s="62">
        <v>31131716</v>
      </c>
      <c r="B4661" s="63" t="s">
        <v>11165</v>
      </c>
    </row>
    <row r="4662" spans="1:2" x14ac:dyDescent="0.25">
      <c r="A4662" s="62">
        <v>31131801</v>
      </c>
      <c r="B4662" s="63" t="s">
        <v>8093</v>
      </c>
    </row>
    <row r="4663" spans="1:2" x14ac:dyDescent="0.25">
      <c r="A4663" s="62">
        <v>31131802</v>
      </c>
      <c r="B4663" s="63" t="s">
        <v>808</v>
      </c>
    </row>
    <row r="4664" spans="1:2" x14ac:dyDescent="0.25">
      <c r="A4664" s="62">
        <v>31131803</v>
      </c>
      <c r="B4664" s="63" t="s">
        <v>6323</v>
      </c>
    </row>
    <row r="4665" spans="1:2" x14ac:dyDescent="0.25">
      <c r="A4665" s="62">
        <v>31131804</v>
      </c>
      <c r="B4665" s="63" t="s">
        <v>1123</v>
      </c>
    </row>
    <row r="4666" spans="1:2" x14ac:dyDescent="0.25">
      <c r="A4666" s="62">
        <v>31131805</v>
      </c>
      <c r="B4666" s="63" t="s">
        <v>11049</v>
      </c>
    </row>
    <row r="4667" spans="1:2" x14ac:dyDescent="0.25">
      <c r="A4667" s="62">
        <v>31131806</v>
      </c>
      <c r="B4667" s="63" t="s">
        <v>7628</v>
      </c>
    </row>
    <row r="4668" spans="1:2" x14ac:dyDescent="0.25">
      <c r="A4668" s="62">
        <v>31131807</v>
      </c>
      <c r="B4668" s="63" t="s">
        <v>16918</v>
      </c>
    </row>
    <row r="4669" spans="1:2" x14ac:dyDescent="0.25">
      <c r="A4669" s="62">
        <v>31131808</v>
      </c>
      <c r="B4669" s="63" t="s">
        <v>1911</v>
      </c>
    </row>
    <row r="4670" spans="1:2" x14ac:dyDescent="0.25">
      <c r="A4670" s="62">
        <v>31131809</v>
      </c>
      <c r="B4670" s="63" t="s">
        <v>6760</v>
      </c>
    </row>
    <row r="4671" spans="1:2" x14ac:dyDescent="0.25">
      <c r="A4671" s="62">
        <v>31131810</v>
      </c>
      <c r="B4671" s="63" t="s">
        <v>4024</v>
      </c>
    </row>
    <row r="4672" spans="1:2" x14ac:dyDescent="0.25">
      <c r="A4672" s="62">
        <v>31131811</v>
      </c>
      <c r="B4672" s="63" t="s">
        <v>12448</v>
      </c>
    </row>
    <row r="4673" spans="1:2" x14ac:dyDescent="0.25">
      <c r="A4673" s="62">
        <v>31131812</v>
      </c>
      <c r="B4673" s="63" t="s">
        <v>8210</v>
      </c>
    </row>
    <row r="4674" spans="1:2" x14ac:dyDescent="0.25">
      <c r="A4674" s="62">
        <v>31131813</v>
      </c>
      <c r="B4674" s="63" t="s">
        <v>13035</v>
      </c>
    </row>
    <row r="4675" spans="1:2" x14ac:dyDescent="0.25">
      <c r="A4675" s="62">
        <v>31131814</v>
      </c>
      <c r="B4675" s="63" t="s">
        <v>1295</v>
      </c>
    </row>
    <row r="4676" spans="1:2" x14ac:dyDescent="0.25">
      <c r="A4676" s="62">
        <v>31131815</v>
      </c>
      <c r="B4676" s="63" t="s">
        <v>1041</v>
      </c>
    </row>
    <row r="4677" spans="1:2" x14ac:dyDescent="0.25">
      <c r="A4677" s="62">
        <v>31131816</v>
      </c>
      <c r="B4677" s="63" t="s">
        <v>14101</v>
      </c>
    </row>
    <row r="4678" spans="1:2" x14ac:dyDescent="0.25">
      <c r="A4678" s="62">
        <v>31131817</v>
      </c>
      <c r="B4678" s="63" t="s">
        <v>13643</v>
      </c>
    </row>
    <row r="4679" spans="1:2" x14ac:dyDescent="0.25">
      <c r="A4679" s="62">
        <v>31131818</v>
      </c>
      <c r="B4679" s="63" t="s">
        <v>3860</v>
      </c>
    </row>
    <row r="4680" spans="1:2" x14ac:dyDescent="0.25">
      <c r="A4680" s="62">
        <v>31131901</v>
      </c>
      <c r="B4680" s="63" t="s">
        <v>1336</v>
      </c>
    </row>
    <row r="4681" spans="1:2" x14ac:dyDescent="0.25">
      <c r="A4681" s="62">
        <v>31131902</v>
      </c>
      <c r="B4681" s="63" t="s">
        <v>7677</v>
      </c>
    </row>
    <row r="4682" spans="1:2" x14ac:dyDescent="0.25">
      <c r="A4682" s="62">
        <v>31131903</v>
      </c>
      <c r="B4682" s="63" t="s">
        <v>5625</v>
      </c>
    </row>
    <row r="4683" spans="1:2" x14ac:dyDescent="0.25">
      <c r="A4683" s="62">
        <v>31131904</v>
      </c>
      <c r="B4683" s="63" t="s">
        <v>12743</v>
      </c>
    </row>
    <row r="4684" spans="1:2" x14ac:dyDescent="0.25">
      <c r="A4684" s="62">
        <v>31131905</v>
      </c>
      <c r="B4684" s="63" t="s">
        <v>10127</v>
      </c>
    </row>
    <row r="4685" spans="1:2" x14ac:dyDescent="0.25">
      <c r="A4685" s="62">
        <v>31131906</v>
      </c>
      <c r="B4685" s="63" t="s">
        <v>17417</v>
      </c>
    </row>
    <row r="4686" spans="1:2" x14ac:dyDescent="0.25">
      <c r="A4686" s="62">
        <v>31131907</v>
      </c>
      <c r="B4686" s="63" t="s">
        <v>4999</v>
      </c>
    </row>
    <row r="4687" spans="1:2" x14ac:dyDescent="0.25">
      <c r="A4687" s="62">
        <v>31131908</v>
      </c>
      <c r="B4687" s="63" t="s">
        <v>16265</v>
      </c>
    </row>
    <row r="4688" spans="1:2" x14ac:dyDescent="0.25">
      <c r="A4688" s="62">
        <v>31131909</v>
      </c>
      <c r="B4688" s="63" t="s">
        <v>8700</v>
      </c>
    </row>
    <row r="4689" spans="1:2" x14ac:dyDescent="0.25">
      <c r="A4689" s="62">
        <v>31131910</v>
      </c>
      <c r="B4689" s="63" t="s">
        <v>16548</v>
      </c>
    </row>
    <row r="4690" spans="1:2" x14ac:dyDescent="0.25">
      <c r="A4690" s="62">
        <v>31131911</v>
      </c>
      <c r="B4690" s="63" t="s">
        <v>9662</v>
      </c>
    </row>
    <row r="4691" spans="1:2" x14ac:dyDescent="0.25">
      <c r="A4691" s="62">
        <v>31131912</v>
      </c>
      <c r="B4691" s="63" t="s">
        <v>14948</v>
      </c>
    </row>
    <row r="4692" spans="1:2" x14ac:dyDescent="0.25">
      <c r="A4692" s="62">
        <v>31131913</v>
      </c>
      <c r="B4692" s="63" t="s">
        <v>11792</v>
      </c>
    </row>
    <row r="4693" spans="1:2" x14ac:dyDescent="0.25">
      <c r="A4693" s="62">
        <v>31131914</v>
      </c>
      <c r="B4693" s="63" t="s">
        <v>13044</v>
      </c>
    </row>
    <row r="4694" spans="1:2" x14ac:dyDescent="0.25">
      <c r="A4694" s="62">
        <v>31131915</v>
      </c>
      <c r="B4694" s="63" t="s">
        <v>10338</v>
      </c>
    </row>
    <row r="4695" spans="1:2" x14ac:dyDescent="0.25">
      <c r="A4695" s="62">
        <v>31131916</v>
      </c>
      <c r="B4695" s="63" t="s">
        <v>11151</v>
      </c>
    </row>
    <row r="4696" spans="1:2" x14ac:dyDescent="0.25">
      <c r="A4696" s="62">
        <v>31132001</v>
      </c>
      <c r="B4696" s="63" t="s">
        <v>15040</v>
      </c>
    </row>
    <row r="4697" spans="1:2" x14ac:dyDescent="0.25">
      <c r="A4697" s="62">
        <v>31132002</v>
      </c>
      <c r="B4697" s="63" t="s">
        <v>12318</v>
      </c>
    </row>
    <row r="4698" spans="1:2" x14ac:dyDescent="0.25">
      <c r="A4698" s="62">
        <v>31141501</v>
      </c>
      <c r="B4698" s="63" t="s">
        <v>13734</v>
      </c>
    </row>
    <row r="4699" spans="1:2" x14ac:dyDescent="0.25">
      <c r="A4699" s="62">
        <v>31141502</v>
      </c>
      <c r="B4699" s="63" t="s">
        <v>18760</v>
      </c>
    </row>
    <row r="4700" spans="1:2" x14ac:dyDescent="0.25">
      <c r="A4700" s="62">
        <v>31141503</v>
      </c>
      <c r="B4700" s="63" t="s">
        <v>11515</v>
      </c>
    </row>
    <row r="4701" spans="1:2" x14ac:dyDescent="0.25">
      <c r="A4701" s="62">
        <v>31141601</v>
      </c>
      <c r="B4701" s="63" t="s">
        <v>1799</v>
      </c>
    </row>
    <row r="4702" spans="1:2" x14ac:dyDescent="0.25">
      <c r="A4702" s="62">
        <v>31141602</v>
      </c>
      <c r="B4702" s="63" t="s">
        <v>11213</v>
      </c>
    </row>
    <row r="4703" spans="1:2" x14ac:dyDescent="0.25">
      <c r="A4703" s="62">
        <v>31141603</v>
      </c>
      <c r="B4703" s="63" t="s">
        <v>17749</v>
      </c>
    </row>
    <row r="4704" spans="1:2" x14ac:dyDescent="0.25">
      <c r="A4704" s="62">
        <v>31141701</v>
      </c>
      <c r="B4704" s="63" t="s">
        <v>1204</v>
      </c>
    </row>
    <row r="4705" spans="1:2" x14ac:dyDescent="0.25">
      <c r="A4705" s="62">
        <v>31141702</v>
      </c>
      <c r="B4705" s="63" t="s">
        <v>14275</v>
      </c>
    </row>
    <row r="4706" spans="1:2" x14ac:dyDescent="0.25">
      <c r="A4706" s="62">
        <v>31141801</v>
      </c>
      <c r="B4706" s="63" t="s">
        <v>11887</v>
      </c>
    </row>
    <row r="4707" spans="1:2" x14ac:dyDescent="0.25">
      <c r="A4707" s="62">
        <v>31141802</v>
      </c>
      <c r="B4707" s="63" t="s">
        <v>4690</v>
      </c>
    </row>
    <row r="4708" spans="1:2" x14ac:dyDescent="0.25">
      <c r="A4708" s="62">
        <v>31151501</v>
      </c>
      <c r="B4708" s="63" t="s">
        <v>16307</v>
      </c>
    </row>
    <row r="4709" spans="1:2" x14ac:dyDescent="0.25">
      <c r="A4709" s="62">
        <v>31151502</v>
      </c>
      <c r="B4709" s="63" t="s">
        <v>8417</v>
      </c>
    </row>
    <row r="4710" spans="1:2" x14ac:dyDescent="0.25">
      <c r="A4710" s="62">
        <v>31151503</v>
      </c>
      <c r="B4710" s="63" t="s">
        <v>7619</v>
      </c>
    </row>
    <row r="4711" spans="1:2" x14ac:dyDescent="0.25">
      <c r="A4711" s="62">
        <v>31151504</v>
      </c>
      <c r="B4711" s="63" t="s">
        <v>6213</v>
      </c>
    </row>
    <row r="4712" spans="1:2" x14ac:dyDescent="0.25">
      <c r="A4712" s="62">
        <v>31151505</v>
      </c>
      <c r="B4712" s="63" t="s">
        <v>7592</v>
      </c>
    </row>
    <row r="4713" spans="1:2" x14ac:dyDescent="0.25">
      <c r="A4713" s="62">
        <v>31151506</v>
      </c>
      <c r="B4713" s="63" t="s">
        <v>1196</v>
      </c>
    </row>
    <row r="4714" spans="1:2" x14ac:dyDescent="0.25">
      <c r="A4714" s="62">
        <v>31151507</v>
      </c>
      <c r="B4714" s="63" t="s">
        <v>15607</v>
      </c>
    </row>
    <row r="4715" spans="1:2" x14ac:dyDescent="0.25">
      <c r="A4715" s="62">
        <v>31151508</v>
      </c>
      <c r="B4715" s="63" t="s">
        <v>10924</v>
      </c>
    </row>
    <row r="4716" spans="1:2" x14ac:dyDescent="0.25">
      <c r="A4716" s="62">
        <v>31151509</v>
      </c>
      <c r="B4716" s="63" t="s">
        <v>18708</v>
      </c>
    </row>
    <row r="4717" spans="1:2" x14ac:dyDescent="0.25">
      <c r="A4717" s="62">
        <v>31151601</v>
      </c>
      <c r="B4717" s="63" t="s">
        <v>4953</v>
      </c>
    </row>
    <row r="4718" spans="1:2" x14ac:dyDescent="0.25">
      <c r="A4718" s="62">
        <v>31151603</v>
      </c>
      <c r="B4718" s="63" t="s">
        <v>18335</v>
      </c>
    </row>
    <row r="4719" spans="1:2" x14ac:dyDescent="0.25">
      <c r="A4719" s="62">
        <v>31151604</v>
      </c>
      <c r="B4719" s="63" t="s">
        <v>6660</v>
      </c>
    </row>
    <row r="4720" spans="1:2" x14ac:dyDescent="0.25">
      <c r="A4720" s="62">
        <v>31151605</v>
      </c>
      <c r="B4720" s="63" t="s">
        <v>15244</v>
      </c>
    </row>
    <row r="4721" spans="1:2" x14ac:dyDescent="0.25">
      <c r="A4721" s="62">
        <v>31151606</v>
      </c>
      <c r="B4721" s="63" t="s">
        <v>3120</v>
      </c>
    </row>
    <row r="4722" spans="1:2" x14ac:dyDescent="0.25">
      <c r="A4722" s="62">
        <v>31151607</v>
      </c>
      <c r="B4722" s="63" t="s">
        <v>11554</v>
      </c>
    </row>
    <row r="4723" spans="1:2" x14ac:dyDescent="0.25">
      <c r="A4723" s="62">
        <v>31151608</v>
      </c>
      <c r="B4723" s="63" t="s">
        <v>16856</v>
      </c>
    </row>
    <row r="4724" spans="1:2" x14ac:dyDescent="0.25">
      <c r="A4724" s="62">
        <v>31151609</v>
      </c>
      <c r="B4724" s="63" t="s">
        <v>14518</v>
      </c>
    </row>
    <row r="4725" spans="1:2" x14ac:dyDescent="0.25">
      <c r="A4725" s="62">
        <v>31151702</v>
      </c>
      <c r="B4725" s="63" t="s">
        <v>3780</v>
      </c>
    </row>
    <row r="4726" spans="1:2" x14ac:dyDescent="0.25">
      <c r="A4726" s="62">
        <v>31151703</v>
      </c>
      <c r="B4726" s="63" t="s">
        <v>5340</v>
      </c>
    </row>
    <row r="4727" spans="1:2" x14ac:dyDescent="0.25">
      <c r="A4727" s="62">
        <v>31151704</v>
      </c>
      <c r="B4727" s="63" t="s">
        <v>3771</v>
      </c>
    </row>
    <row r="4728" spans="1:2" x14ac:dyDescent="0.25">
      <c r="A4728" s="62">
        <v>31151705</v>
      </c>
      <c r="B4728" s="63" t="s">
        <v>260</v>
      </c>
    </row>
    <row r="4729" spans="1:2" x14ac:dyDescent="0.25">
      <c r="A4729" s="62">
        <v>31151706</v>
      </c>
      <c r="B4729" s="63" t="s">
        <v>12554</v>
      </c>
    </row>
    <row r="4730" spans="1:2" x14ac:dyDescent="0.25">
      <c r="A4730" s="62">
        <v>31151707</v>
      </c>
      <c r="B4730" s="63" t="s">
        <v>9620</v>
      </c>
    </row>
    <row r="4731" spans="1:2" x14ac:dyDescent="0.25">
      <c r="A4731" s="62">
        <v>31151803</v>
      </c>
      <c r="B4731" s="63" t="s">
        <v>3016</v>
      </c>
    </row>
    <row r="4732" spans="1:2" x14ac:dyDescent="0.25">
      <c r="A4732" s="62">
        <v>31151804</v>
      </c>
      <c r="B4732" s="63" t="s">
        <v>17098</v>
      </c>
    </row>
    <row r="4733" spans="1:2" x14ac:dyDescent="0.25">
      <c r="A4733" s="62">
        <v>31151901</v>
      </c>
      <c r="B4733" s="63" t="s">
        <v>8630</v>
      </c>
    </row>
    <row r="4734" spans="1:2" x14ac:dyDescent="0.25">
      <c r="A4734" s="62">
        <v>31151902</v>
      </c>
      <c r="B4734" s="63" t="s">
        <v>4807</v>
      </c>
    </row>
    <row r="4735" spans="1:2" x14ac:dyDescent="0.25">
      <c r="A4735" s="62">
        <v>31151903</v>
      </c>
      <c r="B4735" s="63" t="s">
        <v>15996</v>
      </c>
    </row>
    <row r="4736" spans="1:2" x14ac:dyDescent="0.25">
      <c r="A4736" s="62">
        <v>31151904</v>
      </c>
      <c r="B4736" s="63" t="s">
        <v>16864</v>
      </c>
    </row>
    <row r="4737" spans="1:2" x14ac:dyDescent="0.25">
      <c r="A4737" s="62">
        <v>31151905</v>
      </c>
      <c r="B4737" s="63" t="s">
        <v>18456</v>
      </c>
    </row>
    <row r="4738" spans="1:2" x14ac:dyDescent="0.25">
      <c r="A4738" s="62">
        <v>31152001</v>
      </c>
      <c r="B4738" s="63" t="s">
        <v>10938</v>
      </c>
    </row>
    <row r="4739" spans="1:2" x14ac:dyDescent="0.25">
      <c r="A4739" s="62">
        <v>31152002</v>
      </c>
      <c r="B4739" s="63" t="s">
        <v>45</v>
      </c>
    </row>
    <row r="4740" spans="1:2" x14ac:dyDescent="0.25">
      <c r="A4740" s="62">
        <v>31161501</v>
      </c>
      <c r="B4740" s="63" t="s">
        <v>1994</v>
      </c>
    </row>
    <row r="4741" spans="1:2" x14ac:dyDescent="0.25">
      <c r="A4741" s="62">
        <v>31161502</v>
      </c>
      <c r="B4741" s="63" t="s">
        <v>6406</v>
      </c>
    </row>
    <row r="4742" spans="1:2" x14ac:dyDescent="0.25">
      <c r="A4742" s="62">
        <v>31161503</v>
      </c>
      <c r="B4742" s="63" t="s">
        <v>1221</v>
      </c>
    </row>
    <row r="4743" spans="1:2" x14ac:dyDescent="0.25">
      <c r="A4743" s="62">
        <v>31161504</v>
      </c>
      <c r="B4743" s="63" t="s">
        <v>3671</v>
      </c>
    </row>
    <row r="4744" spans="1:2" x14ac:dyDescent="0.25">
      <c r="A4744" s="62">
        <v>31161505</v>
      </c>
      <c r="B4744" s="63" t="s">
        <v>325</v>
      </c>
    </row>
    <row r="4745" spans="1:2" x14ac:dyDescent="0.25">
      <c r="A4745" s="62">
        <v>31161506</v>
      </c>
      <c r="B4745" s="63" t="s">
        <v>18059</v>
      </c>
    </row>
    <row r="4746" spans="1:2" x14ac:dyDescent="0.25">
      <c r="A4746" s="62">
        <v>31161507</v>
      </c>
      <c r="B4746" s="63" t="s">
        <v>102</v>
      </c>
    </row>
    <row r="4747" spans="1:2" x14ac:dyDescent="0.25">
      <c r="A4747" s="62">
        <v>31161508</v>
      </c>
      <c r="B4747" s="63" t="s">
        <v>917</v>
      </c>
    </row>
    <row r="4748" spans="1:2" x14ac:dyDescent="0.25">
      <c r="A4748" s="62">
        <v>31161509</v>
      </c>
      <c r="B4748" s="63" t="s">
        <v>16280</v>
      </c>
    </row>
    <row r="4749" spans="1:2" x14ac:dyDescent="0.25">
      <c r="A4749" s="62">
        <v>31161510</v>
      </c>
      <c r="B4749" s="63" t="s">
        <v>18219</v>
      </c>
    </row>
    <row r="4750" spans="1:2" x14ac:dyDescent="0.25">
      <c r="A4750" s="62">
        <v>31161511</v>
      </c>
      <c r="B4750" s="63" t="s">
        <v>11545</v>
      </c>
    </row>
    <row r="4751" spans="1:2" x14ac:dyDescent="0.25">
      <c r="A4751" s="62">
        <v>31161512</v>
      </c>
      <c r="B4751" s="63" t="s">
        <v>12002</v>
      </c>
    </row>
    <row r="4752" spans="1:2" x14ac:dyDescent="0.25">
      <c r="A4752" s="62">
        <v>31161513</v>
      </c>
      <c r="B4752" s="63" t="s">
        <v>3324</v>
      </c>
    </row>
    <row r="4753" spans="1:2" x14ac:dyDescent="0.25">
      <c r="A4753" s="62">
        <v>31161514</v>
      </c>
      <c r="B4753" s="63" t="s">
        <v>13047</v>
      </c>
    </row>
    <row r="4754" spans="1:2" x14ac:dyDescent="0.25">
      <c r="A4754" s="62">
        <v>31161516</v>
      </c>
      <c r="B4754" s="63" t="s">
        <v>7708</v>
      </c>
    </row>
    <row r="4755" spans="1:2" x14ac:dyDescent="0.25">
      <c r="A4755" s="62">
        <v>31161517</v>
      </c>
      <c r="B4755" s="63" t="s">
        <v>14618</v>
      </c>
    </row>
    <row r="4756" spans="1:2" x14ac:dyDescent="0.25">
      <c r="A4756" s="62">
        <v>31161518</v>
      </c>
      <c r="B4756" s="63" t="s">
        <v>17303</v>
      </c>
    </row>
    <row r="4757" spans="1:2" x14ac:dyDescent="0.25">
      <c r="A4757" s="62">
        <v>31161601</v>
      </c>
      <c r="B4757" s="63" t="s">
        <v>17676</v>
      </c>
    </row>
    <row r="4758" spans="1:2" x14ac:dyDescent="0.25">
      <c r="A4758" s="62">
        <v>31161602</v>
      </c>
      <c r="B4758" s="63" t="s">
        <v>291</v>
      </c>
    </row>
    <row r="4759" spans="1:2" x14ac:dyDescent="0.25">
      <c r="A4759" s="62">
        <v>31161603</v>
      </c>
      <c r="B4759" s="63" t="s">
        <v>15431</v>
      </c>
    </row>
    <row r="4760" spans="1:2" x14ac:dyDescent="0.25">
      <c r="A4760" s="62">
        <v>31161604</v>
      </c>
      <c r="B4760" s="63" t="s">
        <v>14246</v>
      </c>
    </row>
    <row r="4761" spans="1:2" x14ac:dyDescent="0.25">
      <c r="A4761" s="62">
        <v>31161605</v>
      </c>
      <c r="B4761" s="63" t="s">
        <v>11009</v>
      </c>
    </row>
    <row r="4762" spans="1:2" x14ac:dyDescent="0.25">
      <c r="A4762" s="62">
        <v>31161606</v>
      </c>
      <c r="B4762" s="63" t="s">
        <v>14941</v>
      </c>
    </row>
    <row r="4763" spans="1:2" x14ac:dyDescent="0.25">
      <c r="A4763" s="62">
        <v>31161607</v>
      </c>
      <c r="B4763" s="63" t="s">
        <v>2402</v>
      </c>
    </row>
    <row r="4764" spans="1:2" x14ac:dyDescent="0.25">
      <c r="A4764" s="62">
        <v>31161608</v>
      </c>
      <c r="B4764" s="63" t="s">
        <v>13660</v>
      </c>
    </row>
    <row r="4765" spans="1:2" x14ac:dyDescent="0.25">
      <c r="A4765" s="62">
        <v>31161609</v>
      </c>
      <c r="B4765" s="63" t="s">
        <v>9844</v>
      </c>
    </row>
    <row r="4766" spans="1:2" x14ac:dyDescent="0.25">
      <c r="A4766" s="62">
        <v>31161610</v>
      </c>
      <c r="B4766" s="63" t="s">
        <v>2644</v>
      </c>
    </row>
    <row r="4767" spans="1:2" x14ac:dyDescent="0.25">
      <c r="A4767" s="62">
        <v>31161611</v>
      </c>
      <c r="B4767" s="63" t="s">
        <v>10691</v>
      </c>
    </row>
    <row r="4768" spans="1:2" x14ac:dyDescent="0.25">
      <c r="A4768" s="62">
        <v>31161612</v>
      </c>
      <c r="B4768" s="63" t="s">
        <v>16847</v>
      </c>
    </row>
    <row r="4769" spans="1:2" x14ac:dyDescent="0.25">
      <c r="A4769" s="62">
        <v>31161613</v>
      </c>
      <c r="B4769" s="63" t="s">
        <v>4970</v>
      </c>
    </row>
    <row r="4770" spans="1:2" x14ac:dyDescent="0.25">
      <c r="A4770" s="62">
        <v>31161614</v>
      </c>
      <c r="B4770" s="63" t="s">
        <v>50</v>
      </c>
    </row>
    <row r="4771" spans="1:2" x14ac:dyDescent="0.25">
      <c r="A4771" s="62">
        <v>31161616</v>
      </c>
      <c r="B4771" s="63" t="s">
        <v>8560</v>
      </c>
    </row>
    <row r="4772" spans="1:2" x14ac:dyDescent="0.25">
      <c r="A4772" s="62">
        <v>31161617</v>
      </c>
      <c r="B4772" s="63" t="s">
        <v>7397</v>
      </c>
    </row>
    <row r="4773" spans="1:2" x14ac:dyDescent="0.25">
      <c r="A4773" s="62">
        <v>31161618</v>
      </c>
      <c r="B4773" s="63" t="s">
        <v>13749</v>
      </c>
    </row>
    <row r="4774" spans="1:2" x14ac:dyDescent="0.25">
      <c r="A4774" s="62">
        <v>31161619</v>
      </c>
      <c r="B4774" s="63" t="s">
        <v>16492</v>
      </c>
    </row>
    <row r="4775" spans="1:2" x14ac:dyDescent="0.25">
      <c r="A4775" s="62">
        <v>31161620</v>
      </c>
      <c r="B4775" s="63" t="s">
        <v>3453</v>
      </c>
    </row>
    <row r="4776" spans="1:2" x14ac:dyDescent="0.25">
      <c r="A4776" s="62">
        <v>31161621</v>
      </c>
      <c r="B4776" s="63" t="s">
        <v>5389</v>
      </c>
    </row>
    <row r="4777" spans="1:2" x14ac:dyDescent="0.25">
      <c r="A4777" s="62">
        <v>31161701</v>
      </c>
      <c r="B4777" s="63" t="s">
        <v>16144</v>
      </c>
    </row>
    <row r="4778" spans="1:2" x14ac:dyDescent="0.25">
      <c r="A4778" s="62">
        <v>31161702</v>
      </c>
      <c r="B4778" s="63" t="s">
        <v>8294</v>
      </c>
    </row>
    <row r="4779" spans="1:2" x14ac:dyDescent="0.25">
      <c r="A4779" s="62">
        <v>31161703</v>
      </c>
      <c r="B4779" s="63" t="s">
        <v>7883</v>
      </c>
    </row>
    <row r="4780" spans="1:2" x14ac:dyDescent="0.25">
      <c r="A4780" s="62">
        <v>31161704</v>
      </c>
      <c r="B4780" s="63" t="s">
        <v>13738</v>
      </c>
    </row>
    <row r="4781" spans="1:2" x14ac:dyDescent="0.25">
      <c r="A4781" s="62">
        <v>31161705</v>
      </c>
      <c r="B4781" s="63" t="s">
        <v>16311</v>
      </c>
    </row>
    <row r="4782" spans="1:2" x14ac:dyDescent="0.25">
      <c r="A4782" s="62">
        <v>31161706</v>
      </c>
      <c r="B4782" s="63" t="s">
        <v>15124</v>
      </c>
    </row>
    <row r="4783" spans="1:2" x14ac:dyDescent="0.25">
      <c r="A4783" s="62">
        <v>31161707</v>
      </c>
      <c r="B4783" s="63" t="s">
        <v>15200</v>
      </c>
    </row>
    <row r="4784" spans="1:2" x14ac:dyDescent="0.25">
      <c r="A4784" s="62">
        <v>31161708</v>
      </c>
      <c r="B4784" s="63" t="s">
        <v>7728</v>
      </c>
    </row>
    <row r="4785" spans="1:2" x14ac:dyDescent="0.25">
      <c r="A4785" s="62">
        <v>31161709</v>
      </c>
      <c r="B4785" s="63" t="s">
        <v>2202</v>
      </c>
    </row>
    <row r="4786" spans="1:2" x14ac:dyDescent="0.25">
      <c r="A4786" s="62">
        <v>31161710</v>
      </c>
      <c r="B4786" s="63" t="s">
        <v>7640</v>
      </c>
    </row>
    <row r="4787" spans="1:2" x14ac:dyDescent="0.25">
      <c r="A4787" s="62">
        <v>31161711</v>
      </c>
      <c r="B4787" s="63" t="s">
        <v>14878</v>
      </c>
    </row>
    <row r="4788" spans="1:2" x14ac:dyDescent="0.25">
      <c r="A4788" s="62">
        <v>31161712</v>
      </c>
      <c r="B4788" s="63" t="s">
        <v>7285</v>
      </c>
    </row>
    <row r="4789" spans="1:2" x14ac:dyDescent="0.25">
      <c r="A4789" s="62">
        <v>31161713</v>
      </c>
      <c r="B4789" s="63" t="s">
        <v>7270</v>
      </c>
    </row>
    <row r="4790" spans="1:2" x14ac:dyDescent="0.25">
      <c r="A4790" s="62">
        <v>31161714</v>
      </c>
      <c r="B4790" s="63" t="s">
        <v>5749</v>
      </c>
    </row>
    <row r="4791" spans="1:2" x14ac:dyDescent="0.25">
      <c r="A4791" s="62">
        <v>31161716</v>
      </c>
      <c r="B4791" s="63" t="s">
        <v>198</v>
      </c>
    </row>
    <row r="4792" spans="1:2" x14ac:dyDescent="0.25">
      <c r="A4792" s="62">
        <v>31161717</v>
      </c>
      <c r="B4792" s="63" t="s">
        <v>11465</v>
      </c>
    </row>
    <row r="4793" spans="1:2" x14ac:dyDescent="0.25">
      <c r="A4793" s="62">
        <v>31161718</v>
      </c>
      <c r="B4793" s="63" t="s">
        <v>5037</v>
      </c>
    </row>
    <row r="4794" spans="1:2" x14ac:dyDescent="0.25">
      <c r="A4794" s="62">
        <v>31161719</v>
      </c>
      <c r="B4794" s="63" t="s">
        <v>14863</v>
      </c>
    </row>
    <row r="4795" spans="1:2" x14ac:dyDescent="0.25">
      <c r="A4795" s="62">
        <v>31161720</v>
      </c>
      <c r="B4795" s="63" t="s">
        <v>7610</v>
      </c>
    </row>
    <row r="4796" spans="1:2" x14ac:dyDescent="0.25">
      <c r="A4796" s="62">
        <v>31161721</v>
      </c>
      <c r="B4796" s="63" t="s">
        <v>5096</v>
      </c>
    </row>
    <row r="4797" spans="1:2" x14ac:dyDescent="0.25">
      <c r="A4797" s="62">
        <v>31161722</v>
      </c>
      <c r="B4797" s="63" t="s">
        <v>9449</v>
      </c>
    </row>
    <row r="4798" spans="1:2" x14ac:dyDescent="0.25">
      <c r="A4798" s="62">
        <v>31161723</v>
      </c>
      <c r="B4798" s="63" t="s">
        <v>17023</v>
      </c>
    </row>
    <row r="4799" spans="1:2" x14ac:dyDescent="0.25">
      <c r="A4799" s="62">
        <v>31161724</v>
      </c>
      <c r="B4799" s="63" t="s">
        <v>14670</v>
      </c>
    </row>
    <row r="4800" spans="1:2" x14ac:dyDescent="0.25">
      <c r="A4800" s="62">
        <v>31161725</v>
      </c>
      <c r="B4800" s="63" t="s">
        <v>17651</v>
      </c>
    </row>
    <row r="4801" spans="1:2" x14ac:dyDescent="0.25">
      <c r="A4801" s="62">
        <v>31161726</v>
      </c>
      <c r="B4801" s="63" t="s">
        <v>10341</v>
      </c>
    </row>
    <row r="4802" spans="1:2" x14ac:dyDescent="0.25">
      <c r="A4802" s="62">
        <v>31161727</v>
      </c>
      <c r="B4802" s="63" t="s">
        <v>2983</v>
      </c>
    </row>
    <row r="4803" spans="1:2" x14ac:dyDescent="0.25">
      <c r="A4803" s="62">
        <v>31161728</v>
      </c>
      <c r="B4803" s="63" t="s">
        <v>9454</v>
      </c>
    </row>
    <row r="4804" spans="1:2" x14ac:dyDescent="0.25">
      <c r="A4804" s="62">
        <v>31161729</v>
      </c>
      <c r="B4804" s="63" t="s">
        <v>5426</v>
      </c>
    </row>
    <row r="4805" spans="1:2" x14ac:dyDescent="0.25">
      <c r="A4805" s="62">
        <v>31161730</v>
      </c>
      <c r="B4805" s="63" t="s">
        <v>17943</v>
      </c>
    </row>
    <row r="4806" spans="1:2" x14ac:dyDescent="0.25">
      <c r="A4806" s="62">
        <v>31161731</v>
      </c>
      <c r="B4806" s="63" t="s">
        <v>13924</v>
      </c>
    </row>
    <row r="4807" spans="1:2" x14ac:dyDescent="0.25">
      <c r="A4807" s="62">
        <v>31161801</v>
      </c>
      <c r="B4807" s="63" t="s">
        <v>8922</v>
      </c>
    </row>
    <row r="4808" spans="1:2" x14ac:dyDescent="0.25">
      <c r="A4808" s="62">
        <v>31161802</v>
      </c>
      <c r="B4808" s="63" t="s">
        <v>17305</v>
      </c>
    </row>
    <row r="4809" spans="1:2" x14ac:dyDescent="0.25">
      <c r="A4809" s="62">
        <v>31161803</v>
      </c>
      <c r="B4809" s="63" t="s">
        <v>310</v>
      </c>
    </row>
    <row r="4810" spans="1:2" x14ac:dyDescent="0.25">
      <c r="A4810" s="62">
        <v>31161804</v>
      </c>
      <c r="B4810" s="63" t="s">
        <v>7842</v>
      </c>
    </row>
    <row r="4811" spans="1:2" x14ac:dyDescent="0.25">
      <c r="A4811" s="62">
        <v>31161805</v>
      </c>
      <c r="B4811" s="63" t="s">
        <v>355</v>
      </c>
    </row>
    <row r="4812" spans="1:2" x14ac:dyDescent="0.25">
      <c r="A4812" s="62">
        <v>31161806</v>
      </c>
      <c r="B4812" s="63" t="s">
        <v>11818</v>
      </c>
    </row>
    <row r="4813" spans="1:2" x14ac:dyDescent="0.25">
      <c r="A4813" s="62">
        <v>31161807</v>
      </c>
      <c r="B4813" s="63" t="s">
        <v>4261</v>
      </c>
    </row>
    <row r="4814" spans="1:2" x14ac:dyDescent="0.25">
      <c r="A4814" s="62">
        <v>31161808</v>
      </c>
      <c r="B4814" s="63" t="s">
        <v>6504</v>
      </c>
    </row>
    <row r="4815" spans="1:2" x14ac:dyDescent="0.25">
      <c r="A4815" s="62">
        <v>31161809</v>
      </c>
      <c r="B4815" s="63" t="s">
        <v>7605</v>
      </c>
    </row>
    <row r="4816" spans="1:2" x14ac:dyDescent="0.25">
      <c r="A4816" s="62">
        <v>31161810</v>
      </c>
      <c r="B4816" s="63" t="s">
        <v>8196</v>
      </c>
    </row>
    <row r="4817" spans="1:2" x14ac:dyDescent="0.25">
      <c r="A4817" s="62">
        <v>31161811</v>
      </c>
      <c r="B4817" s="63" t="s">
        <v>18684</v>
      </c>
    </row>
    <row r="4818" spans="1:2" x14ac:dyDescent="0.25">
      <c r="A4818" s="62">
        <v>31161812</v>
      </c>
      <c r="B4818" s="63" t="s">
        <v>4214</v>
      </c>
    </row>
    <row r="4819" spans="1:2" x14ac:dyDescent="0.25">
      <c r="A4819" s="62">
        <v>31161813</v>
      </c>
      <c r="B4819" s="63" t="s">
        <v>18567</v>
      </c>
    </row>
    <row r="4820" spans="1:2" x14ac:dyDescent="0.25">
      <c r="A4820" s="62">
        <v>31161814</v>
      </c>
      <c r="B4820" s="63" t="s">
        <v>3931</v>
      </c>
    </row>
    <row r="4821" spans="1:2" x14ac:dyDescent="0.25">
      <c r="A4821" s="62">
        <v>31161815</v>
      </c>
      <c r="B4821" s="63" t="s">
        <v>14637</v>
      </c>
    </row>
    <row r="4822" spans="1:2" x14ac:dyDescent="0.25">
      <c r="A4822" s="62">
        <v>31161816</v>
      </c>
      <c r="B4822" s="63" t="s">
        <v>8312</v>
      </c>
    </row>
    <row r="4823" spans="1:2" x14ac:dyDescent="0.25">
      <c r="A4823" s="62">
        <v>31161817</v>
      </c>
      <c r="B4823" s="63" t="s">
        <v>9335</v>
      </c>
    </row>
    <row r="4824" spans="1:2" x14ac:dyDescent="0.25">
      <c r="A4824" s="62">
        <v>31161818</v>
      </c>
      <c r="B4824" s="63" t="s">
        <v>18800</v>
      </c>
    </row>
    <row r="4825" spans="1:2" x14ac:dyDescent="0.25">
      <c r="A4825" s="62">
        <v>31161819</v>
      </c>
      <c r="B4825" s="63" t="s">
        <v>10768</v>
      </c>
    </row>
    <row r="4826" spans="1:2" x14ac:dyDescent="0.25">
      <c r="A4826" s="62">
        <v>31161820</v>
      </c>
      <c r="B4826" s="63" t="s">
        <v>4216</v>
      </c>
    </row>
    <row r="4827" spans="1:2" x14ac:dyDescent="0.25">
      <c r="A4827" s="62">
        <v>31161901</v>
      </c>
      <c r="B4827" s="63" t="s">
        <v>2918</v>
      </c>
    </row>
    <row r="4828" spans="1:2" x14ac:dyDescent="0.25">
      <c r="A4828" s="62">
        <v>31161902</v>
      </c>
      <c r="B4828" s="63" t="s">
        <v>12386</v>
      </c>
    </row>
    <row r="4829" spans="1:2" x14ac:dyDescent="0.25">
      <c r="A4829" s="62">
        <v>31161903</v>
      </c>
      <c r="B4829" s="63" t="s">
        <v>8581</v>
      </c>
    </row>
    <row r="4830" spans="1:2" x14ac:dyDescent="0.25">
      <c r="A4830" s="62">
        <v>31161904</v>
      </c>
      <c r="B4830" s="63" t="s">
        <v>8991</v>
      </c>
    </row>
    <row r="4831" spans="1:2" x14ac:dyDescent="0.25">
      <c r="A4831" s="62">
        <v>31161905</v>
      </c>
      <c r="B4831" s="63" t="s">
        <v>18590</v>
      </c>
    </row>
    <row r="4832" spans="1:2" x14ac:dyDescent="0.25">
      <c r="A4832" s="62">
        <v>31161906</v>
      </c>
      <c r="B4832" s="63" t="s">
        <v>2259</v>
      </c>
    </row>
    <row r="4833" spans="1:2" x14ac:dyDescent="0.25">
      <c r="A4833" s="62">
        <v>31161907</v>
      </c>
      <c r="B4833" s="63" t="s">
        <v>3230</v>
      </c>
    </row>
    <row r="4834" spans="1:2" x14ac:dyDescent="0.25">
      <c r="A4834" s="62">
        <v>31161908</v>
      </c>
      <c r="B4834" s="63" t="s">
        <v>13766</v>
      </c>
    </row>
    <row r="4835" spans="1:2" x14ac:dyDescent="0.25">
      <c r="A4835" s="62">
        <v>31162001</v>
      </c>
      <c r="B4835" s="63" t="s">
        <v>16959</v>
      </c>
    </row>
    <row r="4836" spans="1:2" x14ac:dyDescent="0.25">
      <c r="A4836" s="62">
        <v>31162002</v>
      </c>
      <c r="B4836" s="63" t="s">
        <v>2046</v>
      </c>
    </row>
    <row r="4837" spans="1:2" x14ac:dyDescent="0.25">
      <c r="A4837" s="62">
        <v>31162003</v>
      </c>
      <c r="B4837" s="63" t="s">
        <v>13839</v>
      </c>
    </row>
    <row r="4838" spans="1:2" x14ac:dyDescent="0.25">
      <c r="A4838" s="62">
        <v>31162004</v>
      </c>
      <c r="B4838" s="63" t="s">
        <v>6142</v>
      </c>
    </row>
    <row r="4839" spans="1:2" x14ac:dyDescent="0.25">
      <c r="A4839" s="62">
        <v>31162005</v>
      </c>
      <c r="B4839" s="63" t="s">
        <v>13096</v>
      </c>
    </row>
    <row r="4840" spans="1:2" x14ac:dyDescent="0.25">
      <c r="A4840" s="62">
        <v>31162006</v>
      </c>
      <c r="B4840" s="63" t="s">
        <v>16893</v>
      </c>
    </row>
    <row r="4841" spans="1:2" x14ac:dyDescent="0.25">
      <c r="A4841" s="62">
        <v>31162007</v>
      </c>
      <c r="B4841" s="63" t="s">
        <v>11770</v>
      </c>
    </row>
    <row r="4842" spans="1:2" x14ac:dyDescent="0.25">
      <c r="A4842" s="62">
        <v>31162008</v>
      </c>
      <c r="B4842" s="63" t="s">
        <v>10034</v>
      </c>
    </row>
    <row r="4843" spans="1:2" x14ac:dyDescent="0.25">
      <c r="A4843" s="62">
        <v>31162101</v>
      </c>
      <c r="B4843" s="63" t="s">
        <v>2752</v>
      </c>
    </row>
    <row r="4844" spans="1:2" x14ac:dyDescent="0.25">
      <c r="A4844" s="62">
        <v>31162102</v>
      </c>
      <c r="B4844" s="63" t="s">
        <v>6618</v>
      </c>
    </row>
    <row r="4845" spans="1:2" x14ac:dyDescent="0.25">
      <c r="A4845" s="62">
        <v>31162103</v>
      </c>
      <c r="B4845" s="63" t="s">
        <v>6072</v>
      </c>
    </row>
    <row r="4846" spans="1:2" x14ac:dyDescent="0.25">
      <c r="A4846" s="62">
        <v>31162104</v>
      </c>
      <c r="B4846" s="63" t="s">
        <v>15477</v>
      </c>
    </row>
    <row r="4847" spans="1:2" x14ac:dyDescent="0.25">
      <c r="A4847" s="62">
        <v>31162105</v>
      </c>
      <c r="B4847" s="63" t="s">
        <v>5823</v>
      </c>
    </row>
    <row r="4848" spans="1:2" x14ac:dyDescent="0.25">
      <c r="A4848" s="62">
        <v>31162106</v>
      </c>
      <c r="B4848" s="63" t="s">
        <v>1453</v>
      </c>
    </row>
    <row r="4849" spans="1:2" x14ac:dyDescent="0.25">
      <c r="A4849" s="62">
        <v>31162107</v>
      </c>
      <c r="B4849" s="63" t="s">
        <v>17959</v>
      </c>
    </row>
    <row r="4850" spans="1:2" x14ac:dyDescent="0.25">
      <c r="A4850" s="62">
        <v>31162108</v>
      </c>
      <c r="B4850" s="63" t="s">
        <v>7989</v>
      </c>
    </row>
    <row r="4851" spans="1:2" x14ac:dyDescent="0.25">
      <c r="A4851" s="62">
        <v>31162201</v>
      </c>
      <c r="B4851" s="63" t="s">
        <v>17800</v>
      </c>
    </row>
    <row r="4852" spans="1:2" x14ac:dyDescent="0.25">
      <c r="A4852" s="62">
        <v>31162202</v>
      </c>
      <c r="B4852" s="63" t="s">
        <v>10200</v>
      </c>
    </row>
    <row r="4853" spans="1:2" x14ac:dyDescent="0.25">
      <c r="A4853" s="62">
        <v>31162203</v>
      </c>
      <c r="B4853" s="63" t="s">
        <v>13477</v>
      </c>
    </row>
    <row r="4854" spans="1:2" x14ac:dyDescent="0.25">
      <c r="A4854" s="62">
        <v>31162204</v>
      </c>
      <c r="B4854" s="63" t="s">
        <v>14102</v>
      </c>
    </row>
    <row r="4855" spans="1:2" x14ac:dyDescent="0.25">
      <c r="A4855" s="62">
        <v>31162205</v>
      </c>
      <c r="B4855" s="63" t="s">
        <v>7210</v>
      </c>
    </row>
    <row r="4856" spans="1:2" x14ac:dyDescent="0.25">
      <c r="A4856" s="62">
        <v>31162206</v>
      </c>
      <c r="B4856" s="63" t="s">
        <v>16155</v>
      </c>
    </row>
    <row r="4857" spans="1:2" x14ac:dyDescent="0.25">
      <c r="A4857" s="62">
        <v>31162207</v>
      </c>
      <c r="B4857" s="63" t="s">
        <v>1582</v>
      </c>
    </row>
    <row r="4858" spans="1:2" x14ac:dyDescent="0.25">
      <c r="A4858" s="62">
        <v>31162208</v>
      </c>
      <c r="B4858" s="63" t="s">
        <v>18100</v>
      </c>
    </row>
    <row r="4859" spans="1:2" x14ac:dyDescent="0.25">
      <c r="A4859" s="62">
        <v>31162209</v>
      </c>
      <c r="B4859" s="63" t="s">
        <v>2873</v>
      </c>
    </row>
    <row r="4860" spans="1:2" x14ac:dyDescent="0.25">
      <c r="A4860" s="62">
        <v>31162210</v>
      </c>
      <c r="B4860" s="63" t="s">
        <v>18742</v>
      </c>
    </row>
    <row r="4861" spans="1:2" x14ac:dyDescent="0.25">
      <c r="A4861" s="62">
        <v>31162301</v>
      </c>
      <c r="B4861" s="63" t="s">
        <v>1166</v>
      </c>
    </row>
    <row r="4862" spans="1:2" x14ac:dyDescent="0.25">
      <c r="A4862" s="62">
        <v>31162303</v>
      </c>
      <c r="B4862" s="63" t="s">
        <v>1500</v>
      </c>
    </row>
    <row r="4863" spans="1:2" x14ac:dyDescent="0.25">
      <c r="A4863" s="62">
        <v>31162304</v>
      </c>
      <c r="B4863" s="63" t="s">
        <v>7981</v>
      </c>
    </row>
    <row r="4864" spans="1:2" x14ac:dyDescent="0.25">
      <c r="A4864" s="62">
        <v>31162305</v>
      </c>
      <c r="B4864" s="63" t="s">
        <v>8526</v>
      </c>
    </row>
    <row r="4865" spans="1:2" x14ac:dyDescent="0.25">
      <c r="A4865" s="62">
        <v>31162306</v>
      </c>
      <c r="B4865" s="63" t="s">
        <v>10508</v>
      </c>
    </row>
    <row r="4866" spans="1:2" x14ac:dyDescent="0.25">
      <c r="A4866" s="62">
        <v>31162307</v>
      </c>
      <c r="B4866" s="63" t="s">
        <v>10250</v>
      </c>
    </row>
    <row r="4867" spans="1:2" x14ac:dyDescent="0.25">
      <c r="A4867" s="62">
        <v>31162308</v>
      </c>
      <c r="B4867" s="63" t="s">
        <v>4072</v>
      </c>
    </row>
    <row r="4868" spans="1:2" x14ac:dyDescent="0.25">
      <c r="A4868" s="62">
        <v>31162309</v>
      </c>
      <c r="B4868" s="63" t="s">
        <v>7961</v>
      </c>
    </row>
    <row r="4869" spans="1:2" x14ac:dyDescent="0.25">
      <c r="A4869" s="62">
        <v>31162310</v>
      </c>
      <c r="B4869" s="63" t="s">
        <v>18026</v>
      </c>
    </row>
    <row r="4870" spans="1:2" x14ac:dyDescent="0.25">
      <c r="A4870" s="62">
        <v>31162311</v>
      </c>
      <c r="B4870" s="63" t="s">
        <v>12977</v>
      </c>
    </row>
    <row r="4871" spans="1:2" x14ac:dyDescent="0.25">
      <c r="A4871" s="62">
        <v>31162312</v>
      </c>
      <c r="B4871" s="63" t="s">
        <v>17756</v>
      </c>
    </row>
    <row r="4872" spans="1:2" x14ac:dyDescent="0.25">
      <c r="A4872" s="62">
        <v>31162313</v>
      </c>
      <c r="B4872" s="63" t="s">
        <v>15347</v>
      </c>
    </row>
    <row r="4873" spans="1:2" x14ac:dyDescent="0.25">
      <c r="A4873" s="62">
        <v>31162401</v>
      </c>
      <c r="B4873" s="63" t="s">
        <v>16263</v>
      </c>
    </row>
    <row r="4874" spans="1:2" x14ac:dyDescent="0.25">
      <c r="A4874" s="62">
        <v>31162402</v>
      </c>
      <c r="B4874" s="63" t="s">
        <v>10927</v>
      </c>
    </row>
    <row r="4875" spans="1:2" x14ac:dyDescent="0.25">
      <c r="A4875" s="62">
        <v>31162403</v>
      </c>
      <c r="B4875" s="63" t="s">
        <v>506</v>
      </c>
    </row>
    <row r="4876" spans="1:2" x14ac:dyDescent="0.25">
      <c r="A4876" s="62">
        <v>31162404</v>
      </c>
      <c r="B4876" s="63" t="s">
        <v>10096</v>
      </c>
    </row>
    <row r="4877" spans="1:2" x14ac:dyDescent="0.25">
      <c r="A4877" s="62">
        <v>31162405</v>
      </c>
      <c r="B4877" s="63" t="s">
        <v>13873</v>
      </c>
    </row>
    <row r="4878" spans="1:2" x14ac:dyDescent="0.25">
      <c r="A4878" s="62">
        <v>31162406</v>
      </c>
      <c r="B4878" s="63" t="s">
        <v>12532</v>
      </c>
    </row>
    <row r="4879" spans="1:2" x14ac:dyDescent="0.25">
      <c r="A4879" s="62">
        <v>31162407</v>
      </c>
      <c r="B4879" s="63" t="s">
        <v>14857</v>
      </c>
    </row>
    <row r="4880" spans="1:2" x14ac:dyDescent="0.25">
      <c r="A4880" s="62">
        <v>31162409</v>
      </c>
      <c r="B4880" s="63" t="s">
        <v>9885</v>
      </c>
    </row>
    <row r="4881" spans="1:2" x14ac:dyDescent="0.25">
      <c r="A4881" s="62">
        <v>31162410</v>
      </c>
      <c r="B4881" s="63" t="s">
        <v>5029</v>
      </c>
    </row>
    <row r="4882" spans="1:2" x14ac:dyDescent="0.25">
      <c r="A4882" s="62">
        <v>31162411</v>
      </c>
      <c r="B4882" s="63" t="s">
        <v>5434</v>
      </c>
    </row>
    <row r="4883" spans="1:2" x14ac:dyDescent="0.25">
      <c r="A4883" s="62">
        <v>31162412</v>
      </c>
      <c r="B4883" s="63" t="s">
        <v>780</v>
      </c>
    </row>
    <row r="4884" spans="1:2" x14ac:dyDescent="0.25">
      <c r="A4884" s="62">
        <v>31162413</v>
      </c>
      <c r="B4884" s="63" t="s">
        <v>3760</v>
      </c>
    </row>
    <row r="4885" spans="1:2" x14ac:dyDescent="0.25">
      <c r="A4885" s="62">
        <v>31162414</v>
      </c>
      <c r="B4885" s="63" t="s">
        <v>4250</v>
      </c>
    </row>
    <row r="4886" spans="1:2" x14ac:dyDescent="0.25">
      <c r="A4886" s="62">
        <v>31162415</v>
      </c>
      <c r="B4886" s="63" t="s">
        <v>362</v>
      </c>
    </row>
    <row r="4887" spans="1:2" x14ac:dyDescent="0.25">
      <c r="A4887" s="62">
        <v>31162416</v>
      </c>
      <c r="B4887" s="63" t="s">
        <v>4295</v>
      </c>
    </row>
    <row r="4888" spans="1:2" x14ac:dyDescent="0.25">
      <c r="A4888" s="62">
        <v>31162417</v>
      </c>
      <c r="B4888" s="63" t="s">
        <v>11610</v>
      </c>
    </row>
    <row r="4889" spans="1:2" x14ac:dyDescent="0.25">
      <c r="A4889" s="62">
        <v>31162418</v>
      </c>
      <c r="B4889" s="63" t="s">
        <v>14696</v>
      </c>
    </row>
    <row r="4890" spans="1:2" x14ac:dyDescent="0.25">
      <c r="A4890" s="62">
        <v>31162501</v>
      </c>
      <c r="B4890" s="63" t="s">
        <v>4703</v>
      </c>
    </row>
    <row r="4891" spans="1:2" x14ac:dyDescent="0.25">
      <c r="A4891" s="62">
        <v>31162502</v>
      </c>
      <c r="B4891" s="63" t="s">
        <v>5258</v>
      </c>
    </row>
    <row r="4892" spans="1:2" x14ac:dyDescent="0.25">
      <c r="A4892" s="62">
        <v>31162503</v>
      </c>
      <c r="B4892" s="63" t="s">
        <v>11141</v>
      </c>
    </row>
    <row r="4893" spans="1:2" x14ac:dyDescent="0.25">
      <c r="A4893" s="62">
        <v>31162504</v>
      </c>
      <c r="B4893" s="63" t="s">
        <v>15481</v>
      </c>
    </row>
    <row r="4894" spans="1:2" x14ac:dyDescent="0.25">
      <c r="A4894" s="62">
        <v>31162505</v>
      </c>
      <c r="B4894" s="63" t="s">
        <v>12569</v>
      </c>
    </row>
    <row r="4895" spans="1:2" x14ac:dyDescent="0.25">
      <c r="A4895" s="62">
        <v>31162506</v>
      </c>
      <c r="B4895" s="63" t="s">
        <v>8759</v>
      </c>
    </row>
    <row r="4896" spans="1:2" x14ac:dyDescent="0.25">
      <c r="A4896" s="62">
        <v>31162507</v>
      </c>
      <c r="B4896" s="63" t="s">
        <v>3858</v>
      </c>
    </row>
    <row r="4897" spans="1:2" x14ac:dyDescent="0.25">
      <c r="A4897" s="62">
        <v>31162601</v>
      </c>
      <c r="B4897" s="63" t="s">
        <v>6054</v>
      </c>
    </row>
    <row r="4898" spans="1:2" x14ac:dyDescent="0.25">
      <c r="A4898" s="62">
        <v>31162602</v>
      </c>
      <c r="B4898" s="63" t="s">
        <v>363</v>
      </c>
    </row>
    <row r="4899" spans="1:2" x14ac:dyDescent="0.25">
      <c r="A4899" s="62">
        <v>31162603</v>
      </c>
      <c r="B4899" s="63" t="s">
        <v>13208</v>
      </c>
    </row>
    <row r="4900" spans="1:2" x14ac:dyDescent="0.25">
      <c r="A4900" s="62">
        <v>31162604</v>
      </c>
      <c r="B4900" s="63" t="s">
        <v>2467</v>
      </c>
    </row>
    <row r="4901" spans="1:2" x14ac:dyDescent="0.25">
      <c r="A4901" s="62">
        <v>31162605</v>
      </c>
      <c r="B4901" s="63" t="s">
        <v>12887</v>
      </c>
    </row>
    <row r="4902" spans="1:2" x14ac:dyDescent="0.25">
      <c r="A4902" s="62">
        <v>31162606</v>
      </c>
      <c r="B4902" s="63" t="s">
        <v>18628</v>
      </c>
    </row>
    <row r="4903" spans="1:2" x14ac:dyDescent="0.25">
      <c r="A4903" s="62">
        <v>31162607</v>
      </c>
      <c r="B4903" s="63" t="s">
        <v>9839</v>
      </c>
    </row>
    <row r="4904" spans="1:2" x14ac:dyDescent="0.25">
      <c r="A4904" s="62">
        <v>31162608</v>
      </c>
      <c r="B4904" s="63" t="s">
        <v>10568</v>
      </c>
    </row>
    <row r="4905" spans="1:2" x14ac:dyDescent="0.25">
      <c r="A4905" s="62">
        <v>31162609</v>
      </c>
      <c r="B4905" s="63" t="s">
        <v>13404</v>
      </c>
    </row>
    <row r="4906" spans="1:2" x14ac:dyDescent="0.25">
      <c r="A4906" s="62">
        <v>31162610</v>
      </c>
      <c r="B4906" s="63" t="s">
        <v>13209</v>
      </c>
    </row>
    <row r="4907" spans="1:2" x14ac:dyDescent="0.25">
      <c r="A4907" s="62">
        <v>31162611</v>
      </c>
      <c r="B4907" s="63" t="s">
        <v>17698</v>
      </c>
    </row>
    <row r="4908" spans="1:2" x14ac:dyDescent="0.25">
      <c r="A4908" s="62">
        <v>31162701</v>
      </c>
      <c r="B4908" s="63" t="s">
        <v>8709</v>
      </c>
    </row>
    <row r="4909" spans="1:2" x14ac:dyDescent="0.25">
      <c r="A4909" s="62">
        <v>31162702</v>
      </c>
      <c r="B4909" s="63" t="s">
        <v>7055</v>
      </c>
    </row>
    <row r="4910" spans="1:2" x14ac:dyDescent="0.25">
      <c r="A4910" s="62">
        <v>31162703</v>
      </c>
      <c r="B4910" s="63" t="s">
        <v>11663</v>
      </c>
    </row>
    <row r="4911" spans="1:2" x14ac:dyDescent="0.25">
      <c r="A4911" s="62">
        <v>31162704</v>
      </c>
      <c r="B4911" s="63" t="s">
        <v>15303</v>
      </c>
    </row>
    <row r="4912" spans="1:2" x14ac:dyDescent="0.25">
      <c r="A4912" s="62">
        <v>31162801</v>
      </c>
      <c r="B4912" s="63" t="s">
        <v>18703</v>
      </c>
    </row>
    <row r="4913" spans="1:2" x14ac:dyDescent="0.25">
      <c r="A4913" s="62">
        <v>31162802</v>
      </c>
      <c r="B4913" s="63" t="s">
        <v>17235</v>
      </c>
    </row>
    <row r="4914" spans="1:2" x14ac:dyDescent="0.25">
      <c r="A4914" s="62">
        <v>31162803</v>
      </c>
      <c r="B4914" s="63" t="s">
        <v>13351</v>
      </c>
    </row>
    <row r="4915" spans="1:2" x14ac:dyDescent="0.25">
      <c r="A4915" s="62">
        <v>31162804</v>
      </c>
      <c r="B4915" s="63" t="s">
        <v>336</v>
      </c>
    </row>
    <row r="4916" spans="1:2" x14ac:dyDescent="0.25">
      <c r="A4916" s="62">
        <v>31162805</v>
      </c>
      <c r="B4916" s="63" t="s">
        <v>13652</v>
      </c>
    </row>
    <row r="4917" spans="1:2" x14ac:dyDescent="0.25">
      <c r="A4917" s="62">
        <v>31162806</v>
      </c>
      <c r="B4917" s="63" t="s">
        <v>3536</v>
      </c>
    </row>
    <row r="4918" spans="1:2" x14ac:dyDescent="0.25">
      <c r="A4918" s="62">
        <v>31162807</v>
      </c>
      <c r="B4918" s="63" t="s">
        <v>4392</v>
      </c>
    </row>
    <row r="4919" spans="1:2" x14ac:dyDescent="0.25">
      <c r="A4919" s="62">
        <v>31162808</v>
      </c>
      <c r="B4919" s="63" t="s">
        <v>7573</v>
      </c>
    </row>
    <row r="4920" spans="1:2" x14ac:dyDescent="0.25">
      <c r="A4920" s="62">
        <v>31162809</v>
      </c>
      <c r="B4920" s="63" t="s">
        <v>2018</v>
      </c>
    </row>
    <row r="4921" spans="1:2" x14ac:dyDescent="0.25">
      <c r="A4921" s="62">
        <v>31162810</v>
      </c>
      <c r="B4921" s="63" t="s">
        <v>1033</v>
      </c>
    </row>
    <row r="4922" spans="1:2" x14ac:dyDescent="0.25">
      <c r="A4922" s="62">
        <v>31162811</v>
      </c>
      <c r="B4922" s="63" t="s">
        <v>3864</v>
      </c>
    </row>
    <row r="4923" spans="1:2" x14ac:dyDescent="0.25">
      <c r="A4923" s="62">
        <v>31162901</v>
      </c>
      <c r="B4923" s="63" t="s">
        <v>8280</v>
      </c>
    </row>
    <row r="4924" spans="1:2" x14ac:dyDescent="0.25">
      <c r="A4924" s="62">
        <v>31162902</v>
      </c>
      <c r="B4924" s="63" t="s">
        <v>9938</v>
      </c>
    </row>
    <row r="4925" spans="1:2" x14ac:dyDescent="0.25">
      <c r="A4925" s="62">
        <v>31162903</v>
      </c>
      <c r="B4925" s="63" t="s">
        <v>15000</v>
      </c>
    </row>
    <row r="4926" spans="1:2" x14ac:dyDescent="0.25">
      <c r="A4926" s="62">
        <v>31162904</v>
      </c>
      <c r="B4926" s="63" t="s">
        <v>4596</v>
      </c>
    </row>
    <row r="4927" spans="1:2" x14ac:dyDescent="0.25">
      <c r="A4927" s="62">
        <v>31162905</v>
      </c>
      <c r="B4927" s="63" t="s">
        <v>17893</v>
      </c>
    </row>
    <row r="4928" spans="1:2" x14ac:dyDescent="0.25">
      <c r="A4928" s="62">
        <v>31162906</v>
      </c>
      <c r="B4928" s="63" t="s">
        <v>15670</v>
      </c>
    </row>
    <row r="4929" spans="1:2" x14ac:dyDescent="0.25">
      <c r="A4929" s="62">
        <v>31163001</v>
      </c>
      <c r="B4929" s="63" t="s">
        <v>11901</v>
      </c>
    </row>
    <row r="4930" spans="1:2" x14ac:dyDescent="0.25">
      <c r="A4930" s="62">
        <v>31163002</v>
      </c>
      <c r="B4930" s="63" t="s">
        <v>10049</v>
      </c>
    </row>
    <row r="4931" spans="1:2" x14ac:dyDescent="0.25">
      <c r="A4931" s="62">
        <v>31163003</v>
      </c>
      <c r="B4931" s="63" t="s">
        <v>702</v>
      </c>
    </row>
    <row r="4932" spans="1:2" x14ac:dyDescent="0.25">
      <c r="A4932" s="62">
        <v>31163004</v>
      </c>
      <c r="B4932" s="63" t="s">
        <v>8777</v>
      </c>
    </row>
    <row r="4933" spans="1:2" x14ac:dyDescent="0.25">
      <c r="A4933" s="62">
        <v>31163005</v>
      </c>
      <c r="B4933" s="63" t="s">
        <v>1280</v>
      </c>
    </row>
    <row r="4934" spans="1:2" x14ac:dyDescent="0.25">
      <c r="A4934" s="62">
        <v>31163101</v>
      </c>
      <c r="B4934" s="63" t="s">
        <v>3806</v>
      </c>
    </row>
    <row r="4935" spans="1:2" x14ac:dyDescent="0.25">
      <c r="A4935" s="62">
        <v>31163102</v>
      </c>
      <c r="B4935" s="63" t="s">
        <v>5322</v>
      </c>
    </row>
    <row r="4936" spans="1:2" x14ac:dyDescent="0.25">
      <c r="A4936" s="62">
        <v>31163103</v>
      </c>
      <c r="B4936" s="63" t="s">
        <v>6599</v>
      </c>
    </row>
    <row r="4937" spans="1:2" x14ac:dyDescent="0.25">
      <c r="A4937" s="62">
        <v>31163201</v>
      </c>
      <c r="B4937" s="63" t="s">
        <v>16196</v>
      </c>
    </row>
    <row r="4938" spans="1:2" x14ac:dyDescent="0.25">
      <c r="A4938" s="62">
        <v>31163202</v>
      </c>
      <c r="B4938" s="63" t="s">
        <v>16037</v>
      </c>
    </row>
    <row r="4939" spans="1:2" x14ac:dyDescent="0.25">
      <c r="A4939" s="62">
        <v>31163203</v>
      </c>
      <c r="B4939" s="63" t="s">
        <v>2837</v>
      </c>
    </row>
    <row r="4940" spans="1:2" x14ac:dyDescent="0.25">
      <c r="A4940" s="62">
        <v>31163204</v>
      </c>
      <c r="B4940" s="63" t="s">
        <v>9885</v>
      </c>
    </row>
    <row r="4941" spans="1:2" x14ac:dyDescent="0.25">
      <c r="A4941" s="62">
        <v>31163205</v>
      </c>
      <c r="B4941" s="63" t="s">
        <v>1134</v>
      </c>
    </row>
    <row r="4942" spans="1:2" x14ac:dyDescent="0.25">
      <c r="A4942" s="62">
        <v>31163207</v>
      </c>
      <c r="B4942" s="63" t="s">
        <v>5965</v>
      </c>
    </row>
    <row r="4943" spans="1:2" x14ac:dyDescent="0.25">
      <c r="A4943" s="62">
        <v>31163208</v>
      </c>
      <c r="B4943" s="63" t="s">
        <v>7866</v>
      </c>
    </row>
    <row r="4944" spans="1:2" x14ac:dyDescent="0.25">
      <c r="A4944" s="62">
        <v>31163209</v>
      </c>
      <c r="B4944" s="63" t="s">
        <v>12849</v>
      </c>
    </row>
    <row r="4945" spans="1:2" x14ac:dyDescent="0.25">
      <c r="A4945" s="62">
        <v>31163210</v>
      </c>
      <c r="B4945" s="63" t="s">
        <v>8825</v>
      </c>
    </row>
    <row r="4946" spans="1:2" x14ac:dyDescent="0.25">
      <c r="A4946" s="62">
        <v>31163211</v>
      </c>
      <c r="B4946" s="63" t="s">
        <v>5973</v>
      </c>
    </row>
    <row r="4947" spans="1:2" x14ac:dyDescent="0.25">
      <c r="A4947" s="62">
        <v>31163212</v>
      </c>
      <c r="B4947" s="63" t="s">
        <v>16367</v>
      </c>
    </row>
    <row r="4948" spans="1:2" x14ac:dyDescent="0.25">
      <c r="A4948" s="62">
        <v>31163213</v>
      </c>
      <c r="B4948" s="63" t="s">
        <v>11905</v>
      </c>
    </row>
    <row r="4949" spans="1:2" x14ac:dyDescent="0.25">
      <c r="A4949" s="62">
        <v>31163214</v>
      </c>
      <c r="B4949" s="63" t="s">
        <v>13183</v>
      </c>
    </row>
    <row r="4950" spans="1:2" x14ac:dyDescent="0.25">
      <c r="A4950" s="62">
        <v>31163215</v>
      </c>
      <c r="B4950" s="63" t="s">
        <v>5029</v>
      </c>
    </row>
    <row r="4951" spans="1:2" x14ac:dyDescent="0.25">
      <c r="A4951" s="62">
        <v>31163301</v>
      </c>
      <c r="B4951" s="63" t="s">
        <v>4393</v>
      </c>
    </row>
    <row r="4952" spans="1:2" x14ac:dyDescent="0.25">
      <c r="A4952" s="62">
        <v>31171501</v>
      </c>
      <c r="B4952" s="63" t="s">
        <v>17535</v>
      </c>
    </row>
    <row r="4953" spans="1:2" x14ac:dyDescent="0.25">
      <c r="A4953" s="62">
        <v>31171502</v>
      </c>
      <c r="B4953" s="63" t="s">
        <v>1611</v>
      </c>
    </row>
    <row r="4954" spans="1:2" x14ac:dyDescent="0.25">
      <c r="A4954" s="62">
        <v>31171503</v>
      </c>
      <c r="B4954" s="63" t="s">
        <v>7620</v>
      </c>
    </row>
    <row r="4955" spans="1:2" x14ac:dyDescent="0.25">
      <c r="A4955" s="62">
        <v>31171504</v>
      </c>
      <c r="B4955" s="63" t="s">
        <v>10794</v>
      </c>
    </row>
    <row r="4956" spans="1:2" x14ac:dyDescent="0.25">
      <c r="A4956" s="62">
        <v>31171505</v>
      </c>
      <c r="B4956" s="63" t="s">
        <v>6546</v>
      </c>
    </row>
    <row r="4957" spans="1:2" x14ac:dyDescent="0.25">
      <c r="A4957" s="62">
        <v>31171506</v>
      </c>
      <c r="B4957" s="63" t="s">
        <v>2773</v>
      </c>
    </row>
    <row r="4958" spans="1:2" x14ac:dyDescent="0.25">
      <c r="A4958" s="62">
        <v>31171507</v>
      </c>
      <c r="B4958" s="63" t="s">
        <v>6782</v>
      </c>
    </row>
    <row r="4959" spans="1:2" x14ac:dyDescent="0.25">
      <c r="A4959" s="62">
        <v>31171508</v>
      </c>
      <c r="B4959" s="63" t="s">
        <v>2060</v>
      </c>
    </row>
    <row r="4960" spans="1:2" x14ac:dyDescent="0.25">
      <c r="A4960" s="62">
        <v>31171509</v>
      </c>
      <c r="B4960" s="63" t="s">
        <v>10564</v>
      </c>
    </row>
    <row r="4961" spans="1:2" x14ac:dyDescent="0.25">
      <c r="A4961" s="62">
        <v>31171510</v>
      </c>
      <c r="B4961" s="63" t="s">
        <v>7428</v>
      </c>
    </row>
    <row r="4962" spans="1:2" x14ac:dyDescent="0.25">
      <c r="A4962" s="62">
        <v>31171511</v>
      </c>
      <c r="B4962" s="63" t="s">
        <v>12257</v>
      </c>
    </row>
    <row r="4963" spans="1:2" x14ac:dyDescent="0.25">
      <c r="A4963" s="62">
        <v>31171512</v>
      </c>
      <c r="B4963" s="63" t="s">
        <v>15866</v>
      </c>
    </row>
    <row r="4964" spans="1:2" x14ac:dyDescent="0.25">
      <c r="A4964" s="62">
        <v>31171513</v>
      </c>
      <c r="B4964" s="63" t="s">
        <v>14006</v>
      </c>
    </row>
    <row r="4965" spans="1:2" x14ac:dyDescent="0.25">
      <c r="A4965" s="62">
        <v>31171515</v>
      </c>
      <c r="B4965" s="63" t="s">
        <v>9422</v>
      </c>
    </row>
    <row r="4966" spans="1:2" x14ac:dyDescent="0.25">
      <c r="A4966" s="62">
        <v>31171516</v>
      </c>
      <c r="B4966" s="63" t="s">
        <v>9099</v>
      </c>
    </row>
    <row r="4967" spans="1:2" x14ac:dyDescent="0.25">
      <c r="A4967" s="62">
        <v>31171518</v>
      </c>
      <c r="B4967" s="63" t="s">
        <v>6345</v>
      </c>
    </row>
    <row r="4968" spans="1:2" x14ac:dyDescent="0.25">
      <c r="A4968" s="62">
        <v>31171519</v>
      </c>
      <c r="B4968" s="63" t="s">
        <v>2269</v>
      </c>
    </row>
    <row r="4969" spans="1:2" x14ac:dyDescent="0.25">
      <c r="A4969" s="62">
        <v>31171520</v>
      </c>
      <c r="B4969" s="63" t="s">
        <v>1879</v>
      </c>
    </row>
    <row r="4970" spans="1:2" x14ac:dyDescent="0.25">
      <c r="A4970" s="62">
        <v>31171521</v>
      </c>
      <c r="B4970" s="63" t="s">
        <v>9755</v>
      </c>
    </row>
    <row r="4971" spans="1:2" x14ac:dyDescent="0.25">
      <c r="A4971" s="62">
        <v>31171522</v>
      </c>
      <c r="B4971" s="63" t="s">
        <v>2254</v>
      </c>
    </row>
    <row r="4972" spans="1:2" x14ac:dyDescent="0.25">
      <c r="A4972" s="62">
        <v>31171523</v>
      </c>
      <c r="B4972" s="63" t="s">
        <v>13443</v>
      </c>
    </row>
    <row r="4973" spans="1:2" x14ac:dyDescent="0.25">
      <c r="A4973" s="62">
        <v>31171524</v>
      </c>
      <c r="B4973" s="63" t="s">
        <v>15269</v>
      </c>
    </row>
    <row r="4974" spans="1:2" x14ac:dyDescent="0.25">
      <c r="A4974" s="62">
        <v>31171525</v>
      </c>
      <c r="B4974" s="63" t="s">
        <v>16596</v>
      </c>
    </row>
    <row r="4975" spans="1:2" x14ac:dyDescent="0.25">
      <c r="A4975" s="62">
        <v>31171526</v>
      </c>
      <c r="B4975" s="63" t="s">
        <v>9905</v>
      </c>
    </row>
    <row r="4976" spans="1:2" x14ac:dyDescent="0.25">
      <c r="A4976" s="62">
        <v>31171527</v>
      </c>
      <c r="B4976" s="63" t="s">
        <v>2002</v>
      </c>
    </row>
    <row r="4977" spans="1:2" x14ac:dyDescent="0.25">
      <c r="A4977" s="62">
        <v>31171528</v>
      </c>
      <c r="B4977" s="63" t="s">
        <v>2802</v>
      </c>
    </row>
    <row r="4978" spans="1:2" x14ac:dyDescent="0.25">
      <c r="A4978" s="62">
        <v>31171529</v>
      </c>
      <c r="B4978" s="63" t="s">
        <v>13199</v>
      </c>
    </row>
    <row r="4979" spans="1:2" x14ac:dyDescent="0.25">
      <c r="A4979" s="62">
        <v>31171603</v>
      </c>
      <c r="B4979" s="63" t="s">
        <v>14002</v>
      </c>
    </row>
    <row r="4980" spans="1:2" x14ac:dyDescent="0.25">
      <c r="A4980" s="62">
        <v>31171604</v>
      </c>
      <c r="B4980" s="63" t="s">
        <v>809</v>
      </c>
    </row>
    <row r="4981" spans="1:2" x14ac:dyDescent="0.25">
      <c r="A4981" s="62">
        <v>31171605</v>
      </c>
      <c r="B4981" s="63" t="s">
        <v>10926</v>
      </c>
    </row>
    <row r="4982" spans="1:2" x14ac:dyDescent="0.25">
      <c r="A4982" s="62">
        <v>31171606</v>
      </c>
      <c r="B4982" s="63" t="s">
        <v>877</v>
      </c>
    </row>
    <row r="4983" spans="1:2" x14ac:dyDescent="0.25">
      <c r="A4983" s="62">
        <v>31171704</v>
      </c>
      <c r="B4983" s="63" t="s">
        <v>15843</v>
      </c>
    </row>
    <row r="4984" spans="1:2" x14ac:dyDescent="0.25">
      <c r="A4984" s="62">
        <v>31171706</v>
      </c>
      <c r="B4984" s="63" t="s">
        <v>15796</v>
      </c>
    </row>
    <row r="4985" spans="1:2" x14ac:dyDescent="0.25">
      <c r="A4985" s="62">
        <v>31171707</v>
      </c>
      <c r="B4985" s="63" t="s">
        <v>11780</v>
      </c>
    </row>
    <row r="4986" spans="1:2" x14ac:dyDescent="0.25">
      <c r="A4986" s="62">
        <v>31171708</v>
      </c>
      <c r="B4986" s="63" t="s">
        <v>3566</v>
      </c>
    </row>
    <row r="4987" spans="1:2" x14ac:dyDescent="0.25">
      <c r="A4987" s="62">
        <v>31171709</v>
      </c>
      <c r="B4987" s="63" t="s">
        <v>11565</v>
      </c>
    </row>
    <row r="4988" spans="1:2" x14ac:dyDescent="0.25">
      <c r="A4988" s="62">
        <v>31171710</v>
      </c>
      <c r="B4988" s="63" t="s">
        <v>10857</v>
      </c>
    </row>
    <row r="4989" spans="1:2" x14ac:dyDescent="0.25">
      <c r="A4989" s="62">
        <v>31171711</v>
      </c>
      <c r="B4989" s="63" t="s">
        <v>16469</v>
      </c>
    </row>
    <row r="4990" spans="1:2" x14ac:dyDescent="0.25">
      <c r="A4990" s="62">
        <v>31171712</v>
      </c>
      <c r="B4990" s="63" t="s">
        <v>18054</v>
      </c>
    </row>
    <row r="4991" spans="1:2" x14ac:dyDescent="0.25">
      <c r="A4991" s="62">
        <v>31171713</v>
      </c>
      <c r="B4991" s="63" t="s">
        <v>10170</v>
      </c>
    </row>
    <row r="4992" spans="1:2" x14ac:dyDescent="0.25">
      <c r="A4992" s="62">
        <v>31171714</v>
      </c>
      <c r="B4992" s="63" t="s">
        <v>8246</v>
      </c>
    </row>
    <row r="4993" spans="1:2" x14ac:dyDescent="0.25">
      <c r="A4993" s="62">
        <v>31171801</v>
      </c>
      <c r="B4993" s="63" t="s">
        <v>17791</v>
      </c>
    </row>
    <row r="4994" spans="1:2" x14ac:dyDescent="0.25">
      <c r="A4994" s="62">
        <v>31171802</v>
      </c>
      <c r="B4994" s="63" t="s">
        <v>7237</v>
      </c>
    </row>
    <row r="4995" spans="1:2" x14ac:dyDescent="0.25">
      <c r="A4995" s="62">
        <v>31171803</v>
      </c>
      <c r="B4995" s="63" t="s">
        <v>1024</v>
      </c>
    </row>
    <row r="4996" spans="1:2" x14ac:dyDescent="0.25">
      <c r="A4996" s="62">
        <v>31171804</v>
      </c>
      <c r="B4996" s="63" t="s">
        <v>9990</v>
      </c>
    </row>
    <row r="4997" spans="1:2" x14ac:dyDescent="0.25">
      <c r="A4997" s="62">
        <v>31171805</v>
      </c>
      <c r="B4997" s="63" t="s">
        <v>13625</v>
      </c>
    </row>
    <row r="4998" spans="1:2" x14ac:dyDescent="0.25">
      <c r="A4998" s="62">
        <v>31171806</v>
      </c>
      <c r="B4998" s="63" t="s">
        <v>4191</v>
      </c>
    </row>
    <row r="4999" spans="1:2" x14ac:dyDescent="0.25">
      <c r="A4999" s="62">
        <v>31171901</v>
      </c>
      <c r="B4999" s="63" t="s">
        <v>5838</v>
      </c>
    </row>
    <row r="5000" spans="1:2" x14ac:dyDescent="0.25">
      <c r="A5000" s="62">
        <v>31181501</v>
      </c>
      <c r="B5000" s="63" t="s">
        <v>9269</v>
      </c>
    </row>
    <row r="5001" spans="1:2" x14ac:dyDescent="0.25">
      <c r="A5001" s="62">
        <v>31181502</v>
      </c>
      <c r="B5001" s="63" t="s">
        <v>12543</v>
      </c>
    </row>
    <row r="5002" spans="1:2" x14ac:dyDescent="0.25">
      <c r="A5002" s="62">
        <v>31181503</v>
      </c>
      <c r="B5002" s="63" t="s">
        <v>7176</v>
      </c>
    </row>
    <row r="5003" spans="1:2" x14ac:dyDescent="0.25">
      <c r="A5003" s="62">
        <v>31181504</v>
      </c>
      <c r="B5003" s="63" t="s">
        <v>2438</v>
      </c>
    </row>
    <row r="5004" spans="1:2" x14ac:dyDescent="0.25">
      <c r="A5004" s="62">
        <v>31181505</v>
      </c>
      <c r="B5004" s="63" t="s">
        <v>6715</v>
      </c>
    </row>
    <row r="5005" spans="1:2" x14ac:dyDescent="0.25">
      <c r="A5005" s="62">
        <v>31181506</v>
      </c>
      <c r="B5005" s="63" t="s">
        <v>12342</v>
      </c>
    </row>
    <row r="5006" spans="1:2" x14ac:dyDescent="0.25">
      <c r="A5006" s="62">
        <v>31181507</v>
      </c>
      <c r="B5006" s="63" t="s">
        <v>5948</v>
      </c>
    </row>
    <row r="5007" spans="1:2" x14ac:dyDescent="0.25">
      <c r="A5007" s="62">
        <v>31181508</v>
      </c>
      <c r="B5007" s="63" t="s">
        <v>17497</v>
      </c>
    </row>
    <row r="5008" spans="1:2" x14ac:dyDescent="0.25">
      <c r="A5008" s="62">
        <v>31181509</v>
      </c>
      <c r="B5008" s="63" t="s">
        <v>1347</v>
      </c>
    </row>
    <row r="5009" spans="1:2" x14ac:dyDescent="0.25">
      <c r="A5009" s="62">
        <v>31181510</v>
      </c>
      <c r="B5009" s="63" t="s">
        <v>3922</v>
      </c>
    </row>
    <row r="5010" spans="1:2" x14ac:dyDescent="0.25">
      <c r="A5010" s="62">
        <v>31181511</v>
      </c>
      <c r="B5010" s="63" t="s">
        <v>11875</v>
      </c>
    </row>
    <row r="5011" spans="1:2" x14ac:dyDescent="0.25">
      <c r="A5011" s="62">
        <v>31181512</v>
      </c>
      <c r="B5011" s="63" t="s">
        <v>2188</v>
      </c>
    </row>
    <row r="5012" spans="1:2" x14ac:dyDescent="0.25">
      <c r="A5012" s="62">
        <v>31181601</v>
      </c>
      <c r="B5012" s="63" t="s">
        <v>8645</v>
      </c>
    </row>
    <row r="5013" spans="1:2" x14ac:dyDescent="0.25">
      <c r="A5013" s="62">
        <v>31181602</v>
      </c>
      <c r="B5013" s="63" t="s">
        <v>12656</v>
      </c>
    </row>
    <row r="5014" spans="1:2" x14ac:dyDescent="0.25">
      <c r="A5014" s="62">
        <v>31181603</v>
      </c>
      <c r="B5014" s="63" t="s">
        <v>7183</v>
      </c>
    </row>
    <row r="5015" spans="1:2" x14ac:dyDescent="0.25">
      <c r="A5015" s="62">
        <v>31181604</v>
      </c>
      <c r="B5015" s="63" t="s">
        <v>11662</v>
      </c>
    </row>
    <row r="5016" spans="1:2" x14ac:dyDescent="0.25">
      <c r="A5016" s="62">
        <v>31181605</v>
      </c>
      <c r="B5016" s="63" t="s">
        <v>15584</v>
      </c>
    </row>
    <row r="5017" spans="1:2" x14ac:dyDescent="0.25">
      <c r="A5017" s="62">
        <v>31181606</v>
      </c>
      <c r="B5017" s="63" t="s">
        <v>4015</v>
      </c>
    </row>
    <row r="5018" spans="1:2" x14ac:dyDescent="0.25">
      <c r="A5018" s="62">
        <v>31181607</v>
      </c>
      <c r="B5018" s="63" t="s">
        <v>14504</v>
      </c>
    </row>
    <row r="5019" spans="1:2" x14ac:dyDescent="0.25">
      <c r="A5019" s="62">
        <v>31181701</v>
      </c>
      <c r="B5019" s="63" t="s">
        <v>8051</v>
      </c>
    </row>
    <row r="5020" spans="1:2" x14ac:dyDescent="0.25">
      <c r="A5020" s="62">
        <v>31181702</v>
      </c>
      <c r="B5020" s="63" t="s">
        <v>6578</v>
      </c>
    </row>
    <row r="5021" spans="1:2" x14ac:dyDescent="0.25">
      <c r="A5021" s="62">
        <v>31181703</v>
      </c>
      <c r="B5021" s="63" t="s">
        <v>2073</v>
      </c>
    </row>
    <row r="5022" spans="1:2" x14ac:dyDescent="0.25">
      <c r="A5022" s="62">
        <v>31191501</v>
      </c>
      <c r="B5022" s="63" t="s">
        <v>2052</v>
      </c>
    </row>
    <row r="5023" spans="1:2" x14ac:dyDescent="0.25">
      <c r="A5023" s="62">
        <v>31191502</v>
      </c>
      <c r="B5023" s="63" t="s">
        <v>14909</v>
      </c>
    </row>
    <row r="5024" spans="1:2" x14ac:dyDescent="0.25">
      <c r="A5024" s="62">
        <v>31191504</v>
      </c>
      <c r="B5024" s="63" t="s">
        <v>11456</v>
      </c>
    </row>
    <row r="5025" spans="1:2" x14ac:dyDescent="0.25">
      <c r="A5025" s="62">
        <v>31191505</v>
      </c>
      <c r="B5025" s="63" t="s">
        <v>1138</v>
      </c>
    </row>
    <row r="5026" spans="1:2" x14ac:dyDescent="0.25">
      <c r="A5026" s="62">
        <v>31191506</v>
      </c>
      <c r="B5026" s="63" t="s">
        <v>1392</v>
      </c>
    </row>
    <row r="5027" spans="1:2" x14ac:dyDescent="0.25">
      <c r="A5027" s="62">
        <v>31191507</v>
      </c>
      <c r="B5027" s="63" t="s">
        <v>15778</v>
      </c>
    </row>
    <row r="5028" spans="1:2" x14ac:dyDescent="0.25">
      <c r="A5028" s="62">
        <v>31191508</v>
      </c>
      <c r="B5028" s="63" t="s">
        <v>7090</v>
      </c>
    </row>
    <row r="5029" spans="1:2" x14ac:dyDescent="0.25">
      <c r="A5029" s="62">
        <v>31191509</v>
      </c>
      <c r="B5029" s="63" t="s">
        <v>1985</v>
      </c>
    </row>
    <row r="5030" spans="1:2" x14ac:dyDescent="0.25">
      <c r="A5030" s="62">
        <v>31191510</v>
      </c>
      <c r="B5030" s="63" t="s">
        <v>18697</v>
      </c>
    </row>
    <row r="5031" spans="1:2" x14ac:dyDescent="0.25">
      <c r="A5031" s="62">
        <v>31191511</v>
      </c>
      <c r="B5031" s="63" t="s">
        <v>4574</v>
      </c>
    </row>
    <row r="5032" spans="1:2" x14ac:dyDescent="0.25">
      <c r="A5032" s="62">
        <v>31191512</v>
      </c>
      <c r="B5032" s="63" t="s">
        <v>11480</v>
      </c>
    </row>
    <row r="5033" spans="1:2" x14ac:dyDescent="0.25">
      <c r="A5033" s="62">
        <v>31191513</v>
      </c>
      <c r="B5033" s="63" t="s">
        <v>13274</v>
      </c>
    </row>
    <row r="5034" spans="1:2" x14ac:dyDescent="0.25">
      <c r="A5034" s="62">
        <v>31191514</v>
      </c>
      <c r="B5034" s="63" t="s">
        <v>12612</v>
      </c>
    </row>
    <row r="5035" spans="1:2" x14ac:dyDescent="0.25">
      <c r="A5035" s="62">
        <v>31191515</v>
      </c>
      <c r="B5035" s="63" t="s">
        <v>12713</v>
      </c>
    </row>
    <row r="5036" spans="1:2" x14ac:dyDescent="0.25">
      <c r="A5036" s="62">
        <v>31191516</v>
      </c>
      <c r="B5036" s="63" t="s">
        <v>2423</v>
      </c>
    </row>
    <row r="5037" spans="1:2" x14ac:dyDescent="0.25">
      <c r="A5037" s="62">
        <v>31191517</v>
      </c>
      <c r="B5037" s="63" t="s">
        <v>3073</v>
      </c>
    </row>
    <row r="5038" spans="1:2" x14ac:dyDescent="0.25">
      <c r="A5038" s="62">
        <v>31191518</v>
      </c>
      <c r="B5038" s="63" t="s">
        <v>8640</v>
      </c>
    </row>
    <row r="5039" spans="1:2" x14ac:dyDescent="0.25">
      <c r="A5039" s="62">
        <v>31191519</v>
      </c>
      <c r="B5039" s="63" t="s">
        <v>11778</v>
      </c>
    </row>
    <row r="5040" spans="1:2" x14ac:dyDescent="0.25">
      <c r="A5040" s="62">
        <v>31191601</v>
      </c>
      <c r="B5040" s="63" t="s">
        <v>6554</v>
      </c>
    </row>
    <row r="5041" spans="1:2" x14ac:dyDescent="0.25">
      <c r="A5041" s="62">
        <v>31191602</v>
      </c>
      <c r="B5041" s="63" t="s">
        <v>8436</v>
      </c>
    </row>
    <row r="5042" spans="1:2" x14ac:dyDescent="0.25">
      <c r="A5042" s="62">
        <v>31191603</v>
      </c>
      <c r="B5042" s="63" t="s">
        <v>2498</v>
      </c>
    </row>
    <row r="5043" spans="1:2" x14ac:dyDescent="0.25">
      <c r="A5043" s="62">
        <v>31201501</v>
      </c>
      <c r="B5043" s="63" t="s">
        <v>17517</v>
      </c>
    </row>
    <row r="5044" spans="1:2" x14ac:dyDescent="0.25">
      <c r="A5044" s="62">
        <v>31201502</v>
      </c>
      <c r="B5044" s="63" t="s">
        <v>12256</v>
      </c>
    </row>
    <row r="5045" spans="1:2" x14ac:dyDescent="0.25">
      <c r="A5045" s="62">
        <v>31201503</v>
      </c>
      <c r="B5045" s="63" t="s">
        <v>14993</v>
      </c>
    </row>
    <row r="5046" spans="1:2" x14ac:dyDescent="0.25">
      <c r="A5046" s="62">
        <v>31201504</v>
      </c>
      <c r="B5046" s="63" t="s">
        <v>4166</v>
      </c>
    </row>
    <row r="5047" spans="1:2" x14ac:dyDescent="0.25">
      <c r="A5047" s="62">
        <v>31201505</v>
      </c>
      <c r="B5047" s="63" t="s">
        <v>18517</v>
      </c>
    </row>
    <row r="5048" spans="1:2" x14ac:dyDescent="0.25">
      <c r="A5048" s="62">
        <v>31201506</v>
      </c>
      <c r="B5048" s="63" t="s">
        <v>18541</v>
      </c>
    </row>
    <row r="5049" spans="1:2" x14ac:dyDescent="0.25">
      <c r="A5049" s="62">
        <v>31201507</v>
      </c>
      <c r="B5049" s="63" t="s">
        <v>7908</v>
      </c>
    </row>
    <row r="5050" spans="1:2" x14ac:dyDescent="0.25">
      <c r="A5050" s="62">
        <v>31201508</v>
      </c>
      <c r="B5050" s="63" t="s">
        <v>14339</v>
      </c>
    </row>
    <row r="5051" spans="1:2" x14ac:dyDescent="0.25">
      <c r="A5051" s="62">
        <v>31201509</v>
      </c>
      <c r="B5051" s="63" t="s">
        <v>6017</v>
      </c>
    </row>
    <row r="5052" spans="1:2" x14ac:dyDescent="0.25">
      <c r="A5052" s="62">
        <v>31201510</v>
      </c>
      <c r="B5052" s="63" t="s">
        <v>14222</v>
      </c>
    </row>
    <row r="5053" spans="1:2" x14ac:dyDescent="0.25">
      <c r="A5053" s="62">
        <v>31201511</v>
      </c>
      <c r="B5053" s="63" t="s">
        <v>3576</v>
      </c>
    </row>
    <row r="5054" spans="1:2" x14ac:dyDescent="0.25">
      <c r="A5054" s="62">
        <v>31201512</v>
      </c>
      <c r="B5054" s="63" t="s">
        <v>2605</v>
      </c>
    </row>
    <row r="5055" spans="1:2" x14ac:dyDescent="0.25">
      <c r="A5055" s="62">
        <v>31201513</v>
      </c>
      <c r="B5055" s="63" t="s">
        <v>11409</v>
      </c>
    </row>
    <row r="5056" spans="1:2" x14ac:dyDescent="0.25">
      <c r="A5056" s="62">
        <v>31201514</v>
      </c>
      <c r="B5056" s="63" t="s">
        <v>6802</v>
      </c>
    </row>
    <row r="5057" spans="1:2" x14ac:dyDescent="0.25">
      <c r="A5057" s="62">
        <v>31201515</v>
      </c>
      <c r="B5057" s="63" t="s">
        <v>13390</v>
      </c>
    </row>
    <row r="5058" spans="1:2" x14ac:dyDescent="0.25">
      <c r="A5058" s="62">
        <v>31201516</v>
      </c>
      <c r="B5058" s="63" t="s">
        <v>10948</v>
      </c>
    </row>
    <row r="5059" spans="1:2" x14ac:dyDescent="0.25">
      <c r="A5059" s="62">
        <v>31201517</v>
      </c>
      <c r="B5059" s="63" t="s">
        <v>10737</v>
      </c>
    </row>
    <row r="5060" spans="1:2" x14ac:dyDescent="0.25">
      <c r="A5060" s="62">
        <v>31201518</v>
      </c>
      <c r="B5060" s="63" t="s">
        <v>7635</v>
      </c>
    </row>
    <row r="5061" spans="1:2" x14ac:dyDescent="0.25">
      <c r="A5061" s="62">
        <v>31201519</v>
      </c>
      <c r="B5061" s="63" t="s">
        <v>3107</v>
      </c>
    </row>
    <row r="5062" spans="1:2" x14ac:dyDescent="0.25">
      <c r="A5062" s="62">
        <v>31201520</v>
      </c>
      <c r="B5062" s="63" t="s">
        <v>16368</v>
      </c>
    </row>
    <row r="5063" spans="1:2" x14ac:dyDescent="0.25">
      <c r="A5063" s="62">
        <v>31201521</v>
      </c>
      <c r="B5063" s="63" t="s">
        <v>11495</v>
      </c>
    </row>
    <row r="5064" spans="1:2" x14ac:dyDescent="0.25">
      <c r="A5064" s="62">
        <v>31201522</v>
      </c>
      <c r="B5064" s="63" t="s">
        <v>10373</v>
      </c>
    </row>
    <row r="5065" spans="1:2" x14ac:dyDescent="0.25">
      <c r="A5065" s="62">
        <v>31201523</v>
      </c>
      <c r="B5065" s="63" t="s">
        <v>15263</v>
      </c>
    </row>
    <row r="5066" spans="1:2" x14ac:dyDescent="0.25">
      <c r="A5066" s="62">
        <v>31201524</v>
      </c>
      <c r="B5066" s="63" t="s">
        <v>4110</v>
      </c>
    </row>
    <row r="5067" spans="1:2" x14ac:dyDescent="0.25">
      <c r="A5067" s="62">
        <v>31201525</v>
      </c>
      <c r="B5067" s="63" t="s">
        <v>11767</v>
      </c>
    </row>
    <row r="5068" spans="1:2" x14ac:dyDescent="0.25">
      <c r="A5068" s="62">
        <v>31201526</v>
      </c>
      <c r="B5068" s="63" t="s">
        <v>3012</v>
      </c>
    </row>
    <row r="5069" spans="1:2" x14ac:dyDescent="0.25">
      <c r="A5069" s="62">
        <v>31201527</v>
      </c>
      <c r="B5069" s="63" t="s">
        <v>6535</v>
      </c>
    </row>
    <row r="5070" spans="1:2" x14ac:dyDescent="0.25">
      <c r="A5070" s="62">
        <v>31201528</v>
      </c>
      <c r="B5070" s="63" t="s">
        <v>16706</v>
      </c>
    </row>
    <row r="5071" spans="1:2" x14ac:dyDescent="0.25">
      <c r="A5071" s="62">
        <v>31201601</v>
      </c>
      <c r="B5071" s="63" t="s">
        <v>14096</v>
      </c>
    </row>
    <row r="5072" spans="1:2" x14ac:dyDescent="0.25">
      <c r="A5072" s="62">
        <v>31201602</v>
      </c>
      <c r="B5072" s="63" t="s">
        <v>17232</v>
      </c>
    </row>
    <row r="5073" spans="1:2" x14ac:dyDescent="0.25">
      <c r="A5073" s="62">
        <v>31201603</v>
      </c>
      <c r="B5073" s="63" t="s">
        <v>5458</v>
      </c>
    </row>
    <row r="5074" spans="1:2" x14ac:dyDescent="0.25">
      <c r="A5074" s="62">
        <v>31201604</v>
      </c>
      <c r="B5074" s="63" t="s">
        <v>12914</v>
      </c>
    </row>
    <row r="5075" spans="1:2" x14ac:dyDescent="0.25">
      <c r="A5075" s="62">
        <v>31201605</v>
      </c>
      <c r="B5075" s="63" t="s">
        <v>5265</v>
      </c>
    </row>
    <row r="5076" spans="1:2" x14ac:dyDescent="0.25">
      <c r="A5076" s="62">
        <v>31201606</v>
      </c>
      <c r="B5076" s="63" t="s">
        <v>9453</v>
      </c>
    </row>
    <row r="5077" spans="1:2" x14ac:dyDescent="0.25">
      <c r="A5077" s="62">
        <v>31201607</v>
      </c>
      <c r="B5077" s="63" t="s">
        <v>1407</v>
      </c>
    </row>
    <row r="5078" spans="1:2" x14ac:dyDescent="0.25">
      <c r="A5078" s="62">
        <v>31201608</v>
      </c>
      <c r="B5078" s="63" t="s">
        <v>7425</v>
      </c>
    </row>
    <row r="5079" spans="1:2" x14ac:dyDescent="0.25">
      <c r="A5079" s="62">
        <v>31201609</v>
      </c>
      <c r="B5079" s="63" t="s">
        <v>6419</v>
      </c>
    </row>
    <row r="5080" spans="1:2" x14ac:dyDescent="0.25">
      <c r="A5080" s="62">
        <v>31201610</v>
      </c>
      <c r="B5080" s="63" t="s">
        <v>7001</v>
      </c>
    </row>
    <row r="5081" spans="1:2" x14ac:dyDescent="0.25">
      <c r="A5081" s="62">
        <v>31201611</v>
      </c>
      <c r="B5081" s="63" t="s">
        <v>13493</v>
      </c>
    </row>
    <row r="5082" spans="1:2" x14ac:dyDescent="0.25">
      <c r="A5082" s="62">
        <v>31201612</v>
      </c>
      <c r="B5082" s="63" t="s">
        <v>10767</v>
      </c>
    </row>
    <row r="5083" spans="1:2" x14ac:dyDescent="0.25">
      <c r="A5083" s="62">
        <v>31201613</v>
      </c>
      <c r="B5083" s="63" t="s">
        <v>15136</v>
      </c>
    </row>
    <row r="5084" spans="1:2" x14ac:dyDescent="0.25">
      <c r="A5084" s="62">
        <v>31201614</v>
      </c>
      <c r="B5084" s="63" t="s">
        <v>1913</v>
      </c>
    </row>
    <row r="5085" spans="1:2" x14ac:dyDescent="0.25">
      <c r="A5085" s="62">
        <v>31201615</v>
      </c>
      <c r="B5085" s="63" t="s">
        <v>3734</v>
      </c>
    </row>
    <row r="5086" spans="1:2" x14ac:dyDescent="0.25">
      <c r="A5086" s="62">
        <v>31201616</v>
      </c>
      <c r="B5086" s="63" t="s">
        <v>10321</v>
      </c>
    </row>
    <row r="5087" spans="1:2" x14ac:dyDescent="0.25">
      <c r="A5087" s="62">
        <v>31201617</v>
      </c>
      <c r="B5087" s="63" t="s">
        <v>16385</v>
      </c>
    </row>
    <row r="5088" spans="1:2" x14ac:dyDescent="0.25">
      <c r="A5088" s="62">
        <v>31211501</v>
      </c>
      <c r="B5088" s="63" t="s">
        <v>11606</v>
      </c>
    </row>
    <row r="5089" spans="1:2" x14ac:dyDescent="0.25">
      <c r="A5089" s="62">
        <v>31211502</v>
      </c>
      <c r="B5089" s="63" t="s">
        <v>2249</v>
      </c>
    </row>
    <row r="5090" spans="1:2" x14ac:dyDescent="0.25">
      <c r="A5090" s="62">
        <v>31211503</v>
      </c>
      <c r="B5090" s="63" t="s">
        <v>11037</v>
      </c>
    </row>
    <row r="5091" spans="1:2" x14ac:dyDescent="0.25">
      <c r="A5091" s="62">
        <v>31211504</v>
      </c>
      <c r="B5091" s="63" t="s">
        <v>14248</v>
      </c>
    </row>
    <row r="5092" spans="1:2" x14ac:dyDescent="0.25">
      <c r="A5092" s="62">
        <v>31211505</v>
      </c>
      <c r="B5092" s="63" t="s">
        <v>4281</v>
      </c>
    </row>
    <row r="5093" spans="1:2" x14ac:dyDescent="0.25">
      <c r="A5093" s="62">
        <v>31211506</v>
      </c>
      <c r="B5093" s="63" t="s">
        <v>8856</v>
      </c>
    </row>
    <row r="5094" spans="1:2" x14ac:dyDescent="0.25">
      <c r="A5094" s="62">
        <v>31211507</v>
      </c>
      <c r="B5094" s="63" t="s">
        <v>4702</v>
      </c>
    </row>
    <row r="5095" spans="1:2" x14ac:dyDescent="0.25">
      <c r="A5095" s="62">
        <v>31211508</v>
      </c>
      <c r="B5095" s="63" t="s">
        <v>11173</v>
      </c>
    </row>
    <row r="5096" spans="1:2" x14ac:dyDescent="0.25">
      <c r="A5096" s="62">
        <v>31211509</v>
      </c>
      <c r="B5096" s="63" t="s">
        <v>18658</v>
      </c>
    </row>
    <row r="5097" spans="1:2" x14ac:dyDescent="0.25">
      <c r="A5097" s="62">
        <v>31211510</v>
      </c>
      <c r="B5097" s="63" t="s">
        <v>4156</v>
      </c>
    </row>
    <row r="5098" spans="1:2" x14ac:dyDescent="0.25">
      <c r="A5098" s="62">
        <v>31211511</v>
      </c>
      <c r="B5098" s="63" t="s">
        <v>2386</v>
      </c>
    </row>
    <row r="5099" spans="1:2" x14ac:dyDescent="0.25">
      <c r="A5099" s="62">
        <v>31211512</v>
      </c>
      <c r="B5099" s="63" t="s">
        <v>18324</v>
      </c>
    </row>
    <row r="5100" spans="1:2" x14ac:dyDescent="0.25">
      <c r="A5100" s="62">
        <v>31211601</v>
      </c>
      <c r="B5100" s="63" t="s">
        <v>7239</v>
      </c>
    </row>
    <row r="5101" spans="1:2" x14ac:dyDescent="0.25">
      <c r="A5101" s="62">
        <v>31211602</v>
      </c>
      <c r="B5101" s="63" t="s">
        <v>7239</v>
      </c>
    </row>
    <row r="5102" spans="1:2" x14ac:dyDescent="0.25">
      <c r="A5102" s="62">
        <v>31211603</v>
      </c>
      <c r="B5102" s="63" t="s">
        <v>7</v>
      </c>
    </row>
    <row r="5103" spans="1:2" x14ac:dyDescent="0.25">
      <c r="A5103" s="62">
        <v>31211604</v>
      </c>
      <c r="B5103" s="63" t="s">
        <v>12829</v>
      </c>
    </row>
    <row r="5104" spans="1:2" x14ac:dyDescent="0.25">
      <c r="A5104" s="62">
        <v>31211605</v>
      </c>
      <c r="B5104" s="63" t="s">
        <v>5564</v>
      </c>
    </row>
    <row r="5105" spans="1:2" x14ac:dyDescent="0.25">
      <c r="A5105" s="62">
        <v>31211606</v>
      </c>
      <c r="B5105" s="63" t="s">
        <v>14564</v>
      </c>
    </row>
    <row r="5106" spans="1:2" x14ac:dyDescent="0.25">
      <c r="A5106" s="62">
        <v>31211701</v>
      </c>
      <c r="B5106" s="63" t="s">
        <v>11723</v>
      </c>
    </row>
    <row r="5107" spans="1:2" x14ac:dyDescent="0.25">
      <c r="A5107" s="62">
        <v>31211702</v>
      </c>
      <c r="B5107" s="63" t="s">
        <v>18672</v>
      </c>
    </row>
    <row r="5108" spans="1:2" x14ac:dyDescent="0.25">
      <c r="A5108" s="62">
        <v>31211703</v>
      </c>
      <c r="B5108" s="63" t="s">
        <v>11444</v>
      </c>
    </row>
    <row r="5109" spans="1:2" x14ac:dyDescent="0.25">
      <c r="A5109" s="62">
        <v>31211704</v>
      </c>
      <c r="B5109" s="63" t="s">
        <v>9547</v>
      </c>
    </row>
    <row r="5110" spans="1:2" x14ac:dyDescent="0.25">
      <c r="A5110" s="62">
        <v>31211705</v>
      </c>
      <c r="B5110" s="63" t="s">
        <v>15605</v>
      </c>
    </row>
    <row r="5111" spans="1:2" x14ac:dyDescent="0.25">
      <c r="A5111" s="62">
        <v>31211706</v>
      </c>
      <c r="B5111" s="63" t="s">
        <v>12053</v>
      </c>
    </row>
    <row r="5112" spans="1:2" x14ac:dyDescent="0.25">
      <c r="A5112" s="62">
        <v>31211707</v>
      </c>
      <c r="B5112" s="63" t="s">
        <v>11816</v>
      </c>
    </row>
    <row r="5113" spans="1:2" x14ac:dyDescent="0.25">
      <c r="A5113" s="62">
        <v>31211708</v>
      </c>
      <c r="B5113" s="63" t="s">
        <v>1928</v>
      </c>
    </row>
    <row r="5114" spans="1:2" x14ac:dyDescent="0.25">
      <c r="A5114" s="62">
        <v>31211801</v>
      </c>
      <c r="B5114" s="63" t="s">
        <v>5476</v>
      </c>
    </row>
    <row r="5115" spans="1:2" x14ac:dyDescent="0.25">
      <c r="A5115" s="62">
        <v>31211802</v>
      </c>
      <c r="B5115" s="63" t="s">
        <v>14308</v>
      </c>
    </row>
    <row r="5116" spans="1:2" x14ac:dyDescent="0.25">
      <c r="A5116" s="62">
        <v>31211803</v>
      </c>
      <c r="B5116" s="63" t="s">
        <v>13944</v>
      </c>
    </row>
    <row r="5117" spans="1:2" x14ac:dyDescent="0.25">
      <c r="A5117" s="62">
        <v>31211901</v>
      </c>
      <c r="B5117" s="63" t="s">
        <v>11403</v>
      </c>
    </row>
    <row r="5118" spans="1:2" x14ac:dyDescent="0.25">
      <c r="A5118" s="62">
        <v>31211902</v>
      </c>
      <c r="B5118" s="63" t="s">
        <v>9185</v>
      </c>
    </row>
    <row r="5119" spans="1:2" x14ac:dyDescent="0.25">
      <c r="A5119" s="62">
        <v>31211903</v>
      </c>
      <c r="B5119" s="63" t="s">
        <v>14015</v>
      </c>
    </row>
    <row r="5120" spans="1:2" x14ac:dyDescent="0.25">
      <c r="A5120" s="62">
        <v>31211904</v>
      </c>
      <c r="B5120" s="63" t="s">
        <v>16356</v>
      </c>
    </row>
    <row r="5121" spans="1:2" x14ac:dyDescent="0.25">
      <c r="A5121" s="62">
        <v>31211905</v>
      </c>
      <c r="B5121" s="63" t="s">
        <v>4267</v>
      </c>
    </row>
    <row r="5122" spans="1:2" x14ac:dyDescent="0.25">
      <c r="A5122" s="62">
        <v>31211906</v>
      </c>
      <c r="B5122" s="63" t="s">
        <v>10529</v>
      </c>
    </row>
    <row r="5123" spans="1:2" x14ac:dyDescent="0.25">
      <c r="A5123" s="62">
        <v>31211908</v>
      </c>
      <c r="B5123" s="63" t="s">
        <v>10735</v>
      </c>
    </row>
    <row r="5124" spans="1:2" x14ac:dyDescent="0.25">
      <c r="A5124" s="62">
        <v>31211909</v>
      </c>
      <c r="B5124" s="63" t="s">
        <v>6926</v>
      </c>
    </row>
    <row r="5125" spans="1:2" x14ac:dyDescent="0.25">
      <c r="A5125" s="62">
        <v>31211910</v>
      </c>
      <c r="B5125" s="63" t="s">
        <v>9247</v>
      </c>
    </row>
    <row r="5126" spans="1:2" x14ac:dyDescent="0.25">
      <c r="A5126" s="62">
        <v>31211912</v>
      </c>
      <c r="B5126" s="63" t="s">
        <v>15227</v>
      </c>
    </row>
    <row r="5127" spans="1:2" x14ac:dyDescent="0.25">
      <c r="A5127" s="62">
        <v>31211913</v>
      </c>
      <c r="B5127" s="63" t="s">
        <v>14911</v>
      </c>
    </row>
    <row r="5128" spans="1:2" x14ac:dyDescent="0.25">
      <c r="A5128" s="62">
        <v>31211914</v>
      </c>
      <c r="B5128" s="63" t="s">
        <v>1820</v>
      </c>
    </row>
    <row r="5129" spans="1:2" x14ac:dyDescent="0.25">
      <c r="A5129" s="62">
        <v>31211915</v>
      </c>
      <c r="B5129" s="63" t="s">
        <v>12007</v>
      </c>
    </row>
    <row r="5130" spans="1:2" x14ac:dyDescent="0.25">
      <c r="A5130" s="62">
        <v>31211916</v>
      </c>
      <c r="B5130" s="63" t="s">
        <v>15151</v>
      </c>
    </row>
    <row r="5131" spans="1:2" x14ac:dyDescent="0.25">
      <c r="A5131" s="62">
        <v>31211917</v>
      </c>
      <c r="B5131" s="63" t="s">
        <v>7498</v>
      </c>
    </row>
    <row r="5132" spans="1:2" x14ac:dyDescent="0.25">
      <c r="A5132" s="62">
        <v>31221601</v>
      </c>
      <c r="B5132" s="63" t="s">
        <v>18021</v>
      </c>
    </row>
    <row r="5133" spans="1:2" x14ac:dyDescent="0.25">
      <c r="A5133" s="62">
        <v>31221602</v>
      </c>
      <c r="B5133" s="63" t="s">
        <v>13731</v>
      </c>
    </row>
    <row r="5134" spans="1:2" x14ac:dyDescent="0.25">
      <c r="A5134" s="62">
        <v>31221603</v>
      </c>
      <c r="B5134" s="63" t="s">
        <v>6530</v>
      </c>
    </row>
    <row r="5135" spans="1:2" x14ac:dyDescent="0.25">
      <c r="A5135" s="62">
        <v>31231101</v>
      </c>
      <c r="B5135" s="63" t="s">
        <v>2355</v>
      </c>
    </row>
    <row r="5136" spans="1:2" x14ac:dyDescent="0.25">
      <c r="A5136" s="62">
        <v>31231102</v>
      </c>
      <c r="B5136" s="63" t="s">
        <v>960</v>
      </c>
    </row>
    <row r="5137" spans="1:2" x14ac:dyDescent="0.25">
      <c r="A5137" s="62">
        <v>31231103</v>
      </c>
      <c r="B5137" s="63" t="s">
        <v>2322</v>
      </c>
    </row>
    <row r="5138" spans="1:2" x14ac:dyDescent="0.25">
      <c r="A5138" s="62">
        <v>31231104</v>
      </c>
      <c r="B5138" s="63" t="s">
        <v>2533</v>
      </c>
    </row>
    <row r="5139" spans="1:2" x14ac:dyDescent="0.25">
      <c r="A5139" s="62">
        <v>31231105</v>
      </c>
      <c r="B5139" s="63" t="s">
        <v>15293</v>
      </c>
    </row>
    <row r="5140" spans="1:2" x14ac:dyDescent="0.25">
      <c r="A5140" s="62">
        <v>31231106</v>
      </c>
      <c r="B5140" s="63" t="s">
        <v>4556</v>
      </c>
    </row>
    <row r="5141" spans="1:2" x14ac:dyDescent="0.25">
      <c r="A5141" s="62">
        <v>31231107</v>
      </c>
      <c r="B5141" s="63" t="s">
        <v>1342</v>
      </c>
    </row>
    <row r="5142" spans="1:2" x14ac:dyDescent="0.25">
      <c r="A5142" s="62">
        <v>31231108</v>
      </c>
      <c r="B5142" s="63" t="s">
        <v>16191</v>
      </c>
    </row>
    <row r="5143" spans="1:2" x14ac:dyDescent="0.25">
      <c r="A5143" s="62">
        <v>31231109</v>
      </c>
      <c r="B5143" s="63" t="s">
        <v>12725</v>
      </c>
    </row>
    <row r="5144" spans="1:2" x14ac:dyDescent="0.25">
      <c r="A5144" s="62">
        <v>31231110</v>
      </c>
      <c r="B5144" s="63" t="s">
        <v>18673</v>
      </c>
    </row>
    <row r="5145" spans="1:2" x14ac:dyDescent="0.25">
      <c r="A5145" s="62">
        <v>31231111</v>
      </c>
      <c r="B5145" s="63" t="s">
        <v>5472</v>
      </c>
    </row>
    <row r="5146" spans="1:2" x14ac:dyDescent="0.25">
      <c r="A5146" s="62">
        <v>31231112</v>
      </c>
      <c r="B5146" s="63" t="s">
        <v>12547</v>
      </c>
    </row>
    <row r="5147" spans="1:2" x14ac:dyDescent="0.25">
      <c r="A5147" s="62">
        <v>31231113</v>
      </c>
      <c r="B5147" s="63" t="s">
        <v>11880</v>
      </c>
    </row>
    <row r="5148" spans="1:2" x14ac:dyDescent="0.25">
      <c r="A5148" s="62">
        <v>31231114</v>
      </c>
      <c r="B5148" s="63" t="s">
        <v>7356</v>
      </c>
    </row>
    <row r="5149" spans="1:2" x14ac:dyDescent="0.25">
      <c r="A5149" s="62">
        <v>31231115</v>
      </c>
      <c r="B5149" s="63" t="s">
        <v>3539</v>
      </c>
    </row>
    <row r="5150" spans="1:2" x14ac:dyDescent="0.25">
      <c r="A5150" s="62">
        <v>31231116</v>
      </c>
      <c r="B5150" s="63" t="s">
        <v>1235</v>
      </c>
    </row>
    <row r="5151" spans="1:2" x14ac:dyDescent="0.25">
      <c r="A5151" s="62">
        <v>31231117</v>
      </c>
      <c r="B5151" s="63" t="s">
        <v>14217</v>
      </c>
    </row>
    <row r="5152" spans="1:2" x14ac:dyDescent="0.25">
      <c r="A5152" s="62">
        <v>31231118</v>
      </c>
      <c r="B5152" s="63" t="s">
        <v>12027</v>
      </c>
    </row>
    <row r="5153" spans="1:2" x14ac:dyDescent="0.25">
      <c r="A5153" s="62">
        <v>31231119</v>
      </c>
      <c r="B5153" s="63" t="s">
        <v>11737</v>
      </c>
    </row>
    <row r="5154" spans="1:2" x14ac:dyDescent="0.25">
      <c r="A5154" s="62">
        <v>31231201</v>
      </c>
      <c r="B5154" s="63" t="s">
        <v>3402</v>
      </c>
    </row>
    <row r="5155" spans="1:2" x14ac:dyDescent="0.25">
      <c r="A5155" s="62">
        <v>31231202</v>
      </c>
      <c r="B5155" s="63" t="s">
        <v>6466</v>
      </c>
    </row>
    <row r="5156" spans="1:2" x14ac:dyDescent="0.25">
      <c r="A5156" s="62">
        <v>31231203</v>
      </c>
      <c r="B5156" s="63" t="s">
        <v>3635</v>
      </c>
    </row>
    <row r="5157" spans="1:2" x14ac:dyDescent="0.25">
      <c r="A5157" s="62">
        <v>31231204</v>
      </c>
      <c r="B5157" s="63" t="s">
        <v>12538</v>
      </c>
    </row>
    <row r="5158" spans="1:2" x14ac:dyDescent="0.25">
      <c r="A5158" s="62">
        <v>31231205</v>
      </c>
      <c r="B5158" s="63" t="s">
        <v>338</v>
      </c>
    </row>
    <row r="5159" spans="1:2" x14ac:dyDescent="0.25">
      <c r="A5159" s="62">
        <v>31231206</v>
      </c>
      <c r="B5159" s="63" t="s">
        <v>14335</v>
      </c>
    </row>
    <row r="5160" spans="1:2" x14ac:dyDescent="0.25">
      <c r="A5160" s="62">
        <v>31231207</v>
      </c>
      <c r="B5160" s="63" t="s">
        <v>17525</v>
      </c>
    </row>
    <row r="5161" spans="1:2" x14ac:dyDescent="0.25">
      <c r="A5161" s="62">
        <v>31231208</v>
      </c>
      <c r="B5161" s="63" t="s">
        <v>5502</v>
      </c>
    </row>
    <row r="5162" spans="1:2" x14ac:dyDescent="0.25">
      <c r="A5162" s="62">
        <v>31231209</v>
      </c>
      <c r="B5162" s="63" t="s">
        <v>18265</v>
      </c>
    </row>
    <row r="5163" spans="1:2" x14ac:dyDescent="0.25">
      <c r="A5163" s="62">
        <v>31231210</v>
      </c>
      <c r="B5163" s="63" t="s">
        <v>14700</v>
      </c>
    </row>
    <row r="5164" spans="1:2" x14ac:dyDescent="0.25">
      <c r="A5164" s="62">
        <v>31231211</v>
      </c>
      <c r="B5164" s="63" t="s">
        <v>16340</v>
      </c>
    </row>
    <row r="5165" spans="1:2" x14ac:dyDescent="0.25">
      <c r="A5165" s="62">
        <v>31231212</v>
      </c>
      <c r="B5165" s="63" t="s">
        <v>13231</v>
      </c>
    </row>
    <row r="5166" spans="1:2" x14ac:dyDescent="0.25">
      <c r="A5166" s="62">
        <v>31231213</v>
      </c>
      <c r="B5166" s="63" t="s">
        <v>572</v>
      </c>
    </row>
    <row r="5167" spans="1:2" x14ac:dyDescent="0.25">
      <c r="A5167" s="62">
        <v>31231214</v>
      </c>
      <c r="B5167" s="63" t="s">
        <v>15715</v>
      </c>
    </row>
    <row r="5168" spans="1:2" x14ac:dyDescent="0.25">
      <c r="A5168" s="62">
        <v>31231215</v>
      </c>
      <c r="B5168" s="63" t="s">
        <v>16567</v>
      </c>
    </row>
    <row r="5169" spans="1:2" x14ac:dyDescent="0.25">
      <c r="A5169" s="62">
        <v>31231216</v>
      </c>
      <c r="B5169" s="63" t="s">
        <v>11916</v>
      </c>
    </row>
    <row r="5170" spans="1:2" x14ac:dyDescent="0.25">
      <c r="A5170" s="62">
        <v>31231217</v>
      </c>
      <c r="B5170" s="63" t="s">
        <v>13392</v>
      </c>
    </row>
    <row r="5171" spans="1:2" x14ac:dyDescent="0.25">
      <c r="A5171" s="62">
        <v>31231218</v>
      </c>
      <c r="B5171" s="63" t="s">
        <v>9197</v>
      </c>
    </row>
    <row r="5172" spans="1:2" x14ac:dyDescent="0.25">
      <c r="A5172" s="62">
        <v>31231219</v>
      </c>
      <c r="B5172" s="63" t="s">
        <v>3220</v>
      </c>
    </row>
    <row r="5173" spans="1:2" x14ac:dyDescent="0.25">
      <c r="A5173" s="62">
        <v>31231301</v>
      </c>
      <c r="B5173" s="63" t="s">
        <v>17329</v>
      </c>
    </row>
    <row r="5174" spans="1:2" x14ac:dyDescent="0.25">
      <c r="A5174" s="62">
        <v>31231302</v>
      </c>
      <c r="B5174" s="63" t="s">
        <v>11485</v>
      </c>
    </row>
    <row r="5175" spans="1:2" x14ac:dyDescent="0.25">
      <c r="A5175" s="62">
        <v>31231303</v>
      </c>
      <c r="B5175" s="63" t="s">
        <v>138</v>
      </c>
    </row>
    <row r="5176" spans="1:2" x14ac:dyDescent="0.25">
      <c r="A5176" s="62">
        <v>31231304</v>
      </c>
      <c r="B5176" s="63" t="s">
        <v>5399</v>
      </c>
    </row>
    <row r="5177" spans="1:2" x14ac:dyDescent="0.25">
      <c r="A5177" s="62">
        <v>31231305</v>
      </c>
      <c r="B5177" s="63" t="s">
        <v>13756</v>
      </c>
    </row>
    <row r="5178" spans="1:2" x14ac:dyDescent="0.25">
      <c r="A5178" s="62">
        <v>31231306</v>
      </c>
      <c r="B5178" s="63" t="s">
        <v>7655</v>
      </c>
    </row>
    <row r="5179" spans="1:2" x14ac:dyDescent="0.25">
      <c r="A5179" s="62">
        <v>31231307</v>
      </c>
      <c r="B5179" s="63" t="s">
        <v>7807</v>
      </c>
    </row>
    <row r="5180" spans="1:2" x14ac:dyDescent="0.25">
      <c r="A5180" s="62">
        <v>31231308</v>
      </c>
      <c r="B5180" s="63" t="s">
        <v>7853</v>
      </c>
    </row>
    <row r="5181" spans="1:2" x14ac:dyDescent="0.25">
      <c r="A5181" s="62">
        <v>31231309</v>
      </c>
      <c r="B5181" s="63" t="s">
        <v>14354</v>
      </c>
    </row>
    <row r="5182" spans="1:2" x14ac:dyDescent="0.25">
      <c r="A5182" s="62">
        <v>31231310</v>
      </c>
      <c r="B5182" s="63" t="s">
        <v>13452</v>
      </c>
    </row>
    <row r="5183" spans="1:2" x14ac:dyDescent="0.25">
      <c r="A5183" s="62">
        <v>31231311</v>
      </c>
      <c r="B5183" s="63" t="s">
        <v>3640</v>
      </c>
    </row>
    <row r="5184" spans="1:2" x14ac:dyDescent="0.25">
      <c r="A5184" s="62">
        <v>31231312</v>
      </c>
      <c r="B5184" s="63" t="s">
        <v>1889</v>
      </c>
    </row>
    <row r="5185" spans="1:2" x14ac:dyDescent="0.25">
      <c r="A5185" s="62">
        <v>31231313</v>
      </c>
      <c r="B5185" s="63" t="s">
        <v>8951</v>
      </c>
    </row>
    <row r="5186" spans="1:2" x14ac:dyDescent="0.25">
      <c r="A5186" s="62">
        <v>31231314</v>
      </c>
      <c r="B5186" s="63" t="s">
        <v>10018</v>
      </c>
    </row>
    <row r="5187" spans="1:2" x14ac:dyDescent="0.25">
      <c r="A5187" s="62">
        <v>31231315</v>
      </c>
      <c r="B5187" s="63" t="s">
        <v>15969</v>
      </c>
    </row>
    <row r="5188" spans="1:2" x14ac:dyDescent="0.25">
      <c r="A5188" s="62">
        <v>31231316</v>
      </c>
      <c r="B5188" s="63" t="s">
        <v>3875</v>
      </c>
    </row>
    <row r="5189" spans="1:2" x14ac:dyDescent="0.25">
      <c r="A5189" s="62">
        <v>31231317</v>
      </c>
      <c r="B5189" s="63" t="s">
        <v>15549</v>
      </c>
    </row>
    <row r="5190" spans="1:2" x14ac:dyDescent="0.25">
      <c r="A5190" s="62">
        <v>31231318</v>
      </c>
      <c r="B5190" s="63" t="s">
        <v>15251</v>
      </c>
    </row>
    <row r="5191" spans="1:2" x14ac:dyDescent="0.25">
      <c r="A5191" s="62">
        <v>31231319</v>
      </c>
      <c r="B5191" s="63" t="s">
        <v>17330</v>
      </c>
    </row>
    <row r="5192" spans="1:2" x14ac:dyDescent="0.25">
      <c r="A5192" s="62">
        <v>31231320</v>
      </c>
      <c r="B5192" s="63" t="s">
        <v>16198</v>
      </c>
    </row>
    <row r="5193" spans="1:2" x14ac:dyDescent="0.25">
      <c r="A5193" s="62">
        <v>31231321</v>
      </c>
      <c r="B5193" s="63" t="s">
        <v>7011</v>
      </c>
    </row>
    <row r="5194" spans="1:2" x14ac:dyDescent="0.25">
      <c r="A5194" s="62">
        <v>31231401</v>
      </c>
      <c r="B5194" s="63" t="s">
        <v>8926</v>
      </c>
    </row>
    <row r="5195" spans="1:2" x14ac:dyDescent="0.25">
      <c r="A5195" s="62">
        <v>31231402</v>
      </c>
      <c r="B5195" s="63" t="s">
        <v>14930</v>
      </c>
    </row>
    <row r="5196" spans="1:2" x14ac:dyDescent="0.25">
      <c r="A5196" s="62">
        <v>31231403</v>
      </c>
      <c r="B5196" s="63" t="s">
        <v>16176</v>
      </c>
    </row>
    <row r="5197" spans="1:2" x14ac:dyDescent="0.25">
      <c r="A5197" s="62">
        <v>31231404</v>
      </c>
      <c r="B5197" s="63" t="s">
        <v>2782</v>
      </c>
    </row>
    <row r="5198" spans="1:2" x14ac:dyDescent="0.25">
      <c r="A5198" s="62">
        <v>31231405</v>
      </c>
      <c r="B5198" s="63" t="s">
        <v>8518</v>
      </c>
    </row>
    <row r="5199" spans="1:2" x14ac:dyDescent="0.25">
      <c r="A5199" s="62">
        <v>31241501</v>
      </c>
      <c r="B5199" s="63" t="s">
        <v>11297</v>
      </c>
    </row>
    <row r="5200" spans="1:2" x14ac:dyDescent="0.25">
      <c r="A5200" s="62">
        <v>31241502</v>
      </c>
      <c r="B5200" s="63" t="s">
        <v>9849</v>
      </c>
    </row>
    <row r="5201" spans="1:2" x14ac:dyDescent="0.25">
      <c r="A5201" s="62">
        <v>31241601</v>
      </c>
      <c r="B5201" s="63" t="s">
        <v>6413</v>
      </c>
    </row>
    <row r="5202" spans="1:2" x14ac:dyDescent="0.25">
      <c r="A5202" s="62">
        <v>31241602</v>
      </c>
      <c r="B5202" s="63" t="s">
        <v>3257</v>
      </c>
    </row>
    <row r="5203" spans="1:2" x14ac:dyDescent="0.25">
      <c r="A5203" s="62">
        <v>31241603</v>
      </c>
      <c r="B5203" s="63" t="s">
        <v>8910</v>
      </c>
    </row>
    <row r="5204" spans="1:2" x14ac:dyDescent="0.25">
      <c r="A5204" s="62">
        <v>31241604</v>
      </c>
      <c r="B5204" s="63" t="s">
        <v>6170</v>
      </c>
    </row>
    <row r="5205" spans="1:2" x14ac:dyDescent="0.25">
      <c r="A5205" s="62">
        <v>31241605</v>
      </c>
      <c r="B5205" s="63" t="s">
        <v>4738</v>
      </c>
    </row>
    <row r="5206" spans="1:2" x14ac:dyDescent="0.25">
      <c r="A5206" s="62">
        <v>31241606</v>
      </c>
      <c r="B5206" s="63" t="s">
        <v>4122</v>
      </c>
    </row>
    <row r="5207" spans="1:2" x14ac:dyDescent="0.25">
      <c r="A5207" s="62">
        <v>31241607</v>
      </c>
      <c r="B5207" s="63" t="s">
        <v>11701</v>
      </c>
    </row>
    <row r="5208" spans="1:2" x14ac:dyDescent="0.25">
      <c r="A5208" s="62">
        <v>31241608</v>
      </c>
      <c r="B5208" s="63" t="s">
        <v>4030</v>
      </c>
    </row>
    <row r="5209" spans="1:2" x14ac:dyDescent="0.25">
      <c r="A5209" s="62">
        <v>31241609</v>
      </c>
      <c r="B5209" s="63" t="s">
        <v>12596</v>
      </c>
    </row>
    <row r="5210" spans="1:2" x14ac:dyDescent="0.25">
      <c r="A5210" s="62">
        <v>31241610</v>
      </c>
      <c r="B5210" s="63" t="s">
        <v>3693</v>
      </c>
    </row>
    <row r="5211" spans="1:2" x14ac:dyDescent="0.25">
      <c r="A5211" s="62">
        <v>31241701</v>
      </c>
      <c r="B5211" s="63" t="s">
        <v>18203</v>
      </c>
    </row>
    <row r="5212" spans="1:2" x14ac:dyDescent="0.25">
      <c r="A5212" s="62">
        <v>31241702</v>
      </c>
      <c r="B5212" s="63" t="s">
        <v>17151</v>
      </c>
    </row>
    <row r="5213" spans="1:2" x14ac:dyDescent="0.25">
      <c r="A5213" s="62">
        <v>31241703</v>
      </c>
      <c r="B5213" s="63" t="s">
        <v>13395</v>
      </c>
    </row>
    <row r="5214" spans="1:2" x14ac:dyDescent="0.25">
      <c r="A5214" s="62">
        <v>31241704</v>
      </c>
      <c r="B5214" s="63" t="s">
        <v>12083</v>
      </c>
    </row>
    <row r="5215" spans="1:2" x14ac:dyDescent="0.25">
      <c r="A5215" s="62">
        <v>31241705</v>
      </c>
      <c r="B5215" s="63" t="s">
        <v>18524</v>
      </c>
    </row>
    <row r="5216" spans="1:2" x14ac:dyDescent="0.25">
      <c r="A5216" s="62">
        <v>31241801</v>
      </c>
      <c r="B5216" s="63" t="s">
        <v>3177</v>
      </c>
    </row>
    <row r="5217" spans="1:2" x14ac:dyDescent="0.25">
      <c r="A5217" s="62">
        <v>31241802</v>
      </c>
      <c r="B5217" s="63" t="s">
        <v>13470</v>
      </c>
    </row>
    <row r="5218" spans="1:2" x14ac:dyDescent="0.25">
      <c r="A5218" s="62">
        <v>31241803</v>
      </c>
      <c r="B5218" s="63" t="s">
        <v>3508</v>
      </c>
    </row>
    <row r="5219" spans="1:2" x14ac:dyDescent="0.25">
      <c r="A5219" s="62">
        <v>31241804</v>
      </c>
      <c r="B5219" s="63" t="s">
        <v>5366</v>
      </c>
    </row>
    <row r="5220" spans="1:2" x14ac:dyDescent="0.25">
      <c r="A5220" s="62">
        <v>31241805</v>
      </c>
      <c r="B5220" s="63" t="s">
        <v>1903</v>
      </c>
    </row>
    <row r="5221" spans="1:2" x14ac:dyDescent="0.25">
      <c r="A5221" s="62">
        <v>31241806</v>
      </c>
      <c r="B5221" s="63" t="s">
        <v>6828</v>
      </c>
    </row>
    <row r="5222" spans="1:2" x14ac:dyDescent="0.25">
      <c r="A5222" s="62">
        <v>31241807</v>
      </c>
      <c r="B5222" s="63" t="s">
        <v>5738</v>
      </c>
    </row>
    <row r="5223" spans="1:2" x14ac:dyDescent="0.25">
      <c r="A5223" s="62">
        <v>31241901</v>
      </c>
      <c r="B5223" s="63" t="s">
        <v>68</v>
      </c>
    </row>
    <row r="5224" spans="1:2" x14ac:dyDescent="0.25">
      <c r="A5224" s="62">
        <v>31241902</v>
      </c>
      <c r="B5224" s="63" t="s">
        <v>14344</v>
      </c>
    </row>
    <row r="5225" spans="1:2" x14ac:dyDescent="0.25">
      <c r="A5225" s="62">
        <v>31241903</v>
      </c>
      <c r="B5225" s="63" t="s">
        <v>5566</v>
      </c>
    </row>
    <row r="5226" spans="1:2" x14ac:dyDescent="0.25">
      <c r="A5226" s="62">
        <v>31241904</v>
      </c>
      <c r="B5226" s="63" t="s">
        <v>14166</v>
      </c>
    </row>
    <row r="5227" spans="1:2" x14ac:dyDescent="0.25">
      <c r="A5227" s="62">
        <v>31241905</v>
      </c>
      <c r="B5227" s="63" t="s">
        <v>5724</v>
      </c>
    </row>
    <row r="5228" spans="1:2" x14ac:dyDescent="0.25">
      <c r="A5228" s="62">
        <v>31241906</v>
      </c>
      <c r="B5228" s="63" t="s">
        <v>16334</v>
      </c>
    </row>
    <row r="5229" spans="1:2" x14ac:dyDescent="0.25">
      <c r="A5229" s="62">
        <v>31241907</v>
      </c>
      <c r="B5229" s="63" t="s">
        <v>8695</v>
      </c>
    </row>
    <row r="5230" spans="1:2" x14ac:dyDescent="0.25">
      <c r="A5230" s="62">
        <v>31241908</v>
      </c>
      <c r="B5230" s="63" t="s">
        <v>2597</v>
      </c>
    </row>
    <row r="5231" spans="1:2" x14ac:dyDescent="0.25">
      <c r="A5231" s="62">
        <v>31242001</v>
      </c>
      <c r="B5231" s="63" t="s">
        <v>17942</v>
      </c>
    </row>
    <row r="5232" spans="1:2" x14ac:dyDescent="0.25">
      <c r="A5232" s="62">
        <v>31242002</v>
      </c>
      <c r="B5232" s="63" t="s">
        <v>8043</v>
      </c>
    </row>
    <row r="5233" spans="1:2" x14ac:dyDescent="0.25">
      <c r="A5233" s="62">
        <v>31242003</v>
      </c>
      <c r="B5233" s="63" t="s">
        <v>12115</v>
      </c>
    </row>
    <row r="5234" spans="1:2" x14ac:dyDescent="0.25">
      <c r="A5234" s="62">
        <v>31242101</v>
      </c>
      <c r="B5234" s="63" t="s">
        <v>17820</v>
      </c>
    </row>
    <row r="5235" spans="1:2" x14ac:dyDescent="0.25">
      <c r="A5235" s="62">
        <v>31242103</v>
      </c>
      <c r="B5235" s="63" t="s">
        <v>10055</v>
      </c>
    </row>
    <row r="5236" spans="1:2" x14ac:dyDescent="0.25">
      <c r="A5236" s="62">
        <v>31242104</v>
      </c>
      <c r="B5236" s="63" t="s">
        <v>8948</v>
      </c>
    </row>
    <row r="5237" spans="1:2" x14ac:dyDescent="0.25">
      <c r="A5237" s="62">
        <v>31242105</v>
      </c>
      <c r="B5237" s="63" t="s">
        <v>8846</v>
      </c>
    </row>
    <row r="5238" spans="1:2" x14ac:dyDescent="0.25">
      <c r="A5238" s="62">
        <v>31242106</v>
      </c>
      <c r="B5238" s="63" t="s">
        <v>12665</v>
      </c>
    </row>
    <row r="5239" spans="1:2" x14ac:dyDescent="0.25">
      <c r="A5239" s="62">
        <v>31242201</v>
      </c>
      <c r="B5239" s="63" t="s">
        <v>1692</v>
      </c>
    </row>
    <row r="5240" spans="1:2" x14ac:dyDescent="0.25">
      <c r="A5240" s="62">
        <v>31242202</v>
      </c>
      <c r="B5240" s="63" t="s">
        <v>10168</v>
      </c>
    </row>
    <row r="5241" spans="1:2" x14ac:dyDescent="0.25">
      <c r="A5241" s="62">
        <v>31242203</v>
      </c>
      <c r="B5241" s="63" t="s">
        <v>18631</v>
      </c>
    </row>
    <row r="5242" spans="1:2" x14ac:dyDescent="0.25">
      <c r="A5242" s="62">
        <v>31242204</v>
      </c>
      <c r="B5242" s="63" t="s">
        <v>18244</v>
      </c>
    </row>
    <row r="5243" spans="1:2" x14ac:dyDescent="0.25">
      <c r="A5243" s="62">
        <v>31242205</v>
      </c>
      <c r="B5243" s="63" t="s">
        <v>9752</v>
      </c>
    </row>
    <row r="5244" spans="1:2" x14ac:dyDescent="0.25">
      <c r="A5244" s="62">
        <v>31242206</v>
      </c>
      <c r="B5244" s="63" t="s">
        <v>17610</v>
      </c>
    </row>
    <row r="5245" spans="1:2" x14ac:dyDescent="0.25">
      <c r="A5245" s="62">
        <v>31242207</v>
      </c>
      <c r="B5245" s="63" t="s">
        <v>14604</v>
      </c>
    </row>
    <row r="5246" spans="1:2" x14ac:dyDescent="0.25">
      <c r="A5246" s="62">
        <v>31242208</v>
      </c>
      <c r="B5246" s="63" t="s">
        <v>18008</v>
      </c>
    </row>
    <row r="5247" spans="1:2" x14ac:dyDescent="0.25">
      <c r="A5247" s="62">
        <v>31251501</v>
      </c>
      <c r="B5247" s="63" t="s">
        <v>6328</v>
      </c>
    </row>
    <row r="5248" spans="1:2" x14ac:dyDescent="0.25">
      <c r="A5248" s="62">
        <v>31251502</v>
      </c>
      <c r="B5248" s="63" t="s">
        <v>520</v>
      </c>
    </row>
    <row r="5249" spans="1:2" x14ac:dyDescent="0.25">
      <c r="A5249" s="62">
        <v>31251503</v>
      </c>
      <c r="B5249" s="63" t="s">
        <v>12658</v>
      </c>
    </row>
    <row r="5250" spans="1:2" x14ac:dyDescent="0.25">
      <c r="A5250" s="62">
        <v>31251504</v>
      </c>
      <c r="B5250" s="63" t="s">
        <v>15310</v>
      </c>
    </row>
    <row r="5251" spans="1:2" x14ac:dyDescent="0.25">
      <c r="A5251" s="62">
        <v>31251505</v>
      </c>
      <c r="B5251" s="63" t="s">
        <v>18667</v>
      </c>
    </row>
    <row r="5252" spans="1:2" x14ac:dyDescent="0.25">
      <c r="A5252" s="62">
        <v>31251506</v>
      </c>
      <c r="B5252" s="63" t="s">
        <v>4965</v>
      </c>
    </row>
    <row r="5253" spans="1:2" x14ac:dyDescent="0.25">
      <c r="A5253" s="62">
        <v>31251507</v>
      </c>
      <c r="B5253" s="63" t="s">
        <v>13784</v>
      </c>
    </row>
    <row r="5254" spans="1:2" x14ac:dyDescent="0.25">
      <c r="A5254" s="62">
        <v>31251508</v>
      </c>
      <c r="B5254" s="63" t="s">
        <v>12483</v>
      </c>
    </row>
    <row r="5255" spans="1:2" x14ac:dyDescent="0.25">
      <c r="A5255" s="62">
        <v>31251509</v>
      </c>
      <c r="B5255" s="63" t="s">
        <v>3234</v>
      </c>
    </row>
    <row r="5256" spans="1:2" x14ac:dyDescent="0.25">
      <c r="A5256" s="62">
        <v>31251510</v>
      </c>
      <c r="B5256" s="63" t="s">
        <v>10214</v>
      </c>
    </row>
    <row r="5257" spans="1:2" x14ac:dyDescent="0.25">
      <c r="A5257" s="62">
        <v>31251511</v>
      </c>
      <c r="B5257" s="63" t="s">
        <v>9292</v>
      </c>
    </row>
    <row r="5258" spans="1:2" x14ac:dyDescent="0.25">
      <c r="A5258" s="62">
        <v>31251601</v>
      </c>
      <c r="B5258" s="63" t="s">
        <v>8379</v>
      </c>
    </row>
    <row r="5259" spans="1:2" x14ac:dyDescent="0.25">
      <c r="A5259" s="62">
        <v>31261501</v>
      </c>
      <c r="B5259" s="63" t="s">
        <v>6607</v>
      </c>
    </row>
    <row r="5260" spans="1:2" x14ac:dyDescent="0.25">
      <c r="A5260" s="62">
        <v>31261502</v>
      </c>
      <c r="B5260" s="63" t="s">
        <v>8342</v>
      </c>
    </row>
    <row r="5261" spans="1:2" x14ac:dyDescent="0.25">
      <c r="A5261" s="62">
        <v>31261503</v>
      </c>
      <c r="B5261" s="63" t="s">
        <v>2362</v>
      </c>
    </row>
    <row r="5262" spans="1:2" x14ac:dyDescent="0.25">
      <c r="A5262" s="62">
        <v>31261504</v>
      </c>
      <c r="B5262" s="63" t="s">
        <v>9008</v>
      </c>
    </row>
    <row r="5263" spans="1:2" x14ac:dyDescent="0.25">
      <c r="A5263" s="62">
        <v>31261505</v>
      </c>
      <c r="B5263" s="63" t="s">
        <v>251</v>
      </c>
    </row>
    <row r="5264" spans="1:2" x14ac:dyDescent="0.25">
      <c r="A5264" s="62">
        <v>31261601</v>
      </c>
      <c r="B5264" s="63" t="s">
        <v>14798</v>
      </c>
    </row>
    <row r="5265" spans="1:2" x14ac:dyDescent="0.25">
      <c r="A5265" s="62">
        <v>31261602</v>
      </c>
      <c r="B5265" s="63" t="s">
        <v>4210</v>
      </c>
    </row>
    <row r="5266" spans="1:2" x14ac:dyDescent="0.25">
      <c r="A5266" s="62">
        <v>31261603</v>
      </c>
      <c r="B5266" s="63" t="s">
        <v>4907</v>
      </c>
    </row>
    <row r="5267" spans="1:2" x14ac:dyDescent="0.25">
      <c r="A5267" s="62">
        <v>31261701</v>
      </c>
      <c r="B5267" s="63" t="s">
        <v>335</v>
      </c>
    </row>
    <row r="5268" spans="1:2" x14ac:dyDescent="0.25">
      <c r="A5268" s="62">
        <v>31261702</v>
      </c>
      <c r="B5268" s="63" t="s">
        <v>7841</v>
      </c>
    </row>
    <row r="5269" spans="1:2" x14ac:dyDescent="0.25">
      <c r="A5269" s="62">
        <v>31261703</v>
      </c>
      <c r="B5269" s="63" t="s">
        <v>9005</v>
      </c>
    </row>
    <row r="5270" spans="1:2" x14ac:dyDescent="0.25">
      <c r="A5270" s="62">
        <v>31261704</v>
      </c>
      <c r="B5270" s="63" t="s">
        <v>1300</v>
      </c>
    </row>
    <row r="5271" spans="1:2" x14ac:dyDescent="0.25">
      <c r="A5271" s="62">
        <v>31271601</v>
      </c>
      <c r="B5271" s="63" t="s">
        <v>5400</v>
      </c>
    </row>
    <row r="5272" spans="1:2" x14ac:dyDescent="0.25">
      <c r="A5272" s="62">
        <v>31271602</v>
      </c>
      <c r="B5272" s="63" t="s">
        <v>4363</v>
      </c>
    </row>
    <row r="5273" spans="1:2" x14ac:dyDescent="0.25">
      <c r="A5273" s="62">
        <v>31281502</v>
      </c>
      <c r="B5273" s="63" t="s">
        <v>10720</v>
      </c>
    </row>
    <row r="5274" spans="1:2" x14ac:dyDescent="0.25">
      <c r="A5274" s="62">
        <v>31281503</v>
      </c>
      <c r="B5274" s="63" t="s">
        <v>2941</v>
      </c>
    </row>
    <row r="5275" spans="1:2" x14ac:dyDescent="0.25">
      <c r="A5275" s="62">
        <v>31281504</v>
      </c>
      <c r="B5275" s="63" t="s">
        <v>12339</v>
      </c>
    </row>
    <row r="5276" spans="1:2" x14ac:dyDescent="0.25">
      <c r="A5276" s="62">
        <v>31281505</v>
      </c>
      <c r="B5276" s="63" t="s">
        <v>7609</v>
      </c>
    </row>
    <row r="5277" spans="1:2" x14ac:dyDescent="0.25">
      <c r="A5277" s="62">
        <v>31281506</v>
      </c>
      <c r="B5277" s="63" t="s">
        <v>116</v>
      </c>
    </row>
    <row r="5278" spans="1:2" x14ac:dyDescent="0.25">
      <c r="A5278" s="62">
        <v>31281507</v>
      </c>
      <c r="B5278" s="63" t="s">
        <v>7067</v>
      </c>
    </row>
    <row r="5279" spans="1:2" x14ac:dyDescent="0.25">
      <c r="A5279" s="62">
        <v>31281508</v>
      </c>
      <c r="B5279" s="63" t="s">
        <v>7052</v>
      </c>
    </row>
    <row r="5280" spans="1:2" x14ac:dyDescent="0.25">
      <c r="A5280" s="62">
        <v>31281509</v>
      </c>
      <c r="B5280" s="63" t="s">
        <v>13509</v>
      </c>
    </row>
    <row r="5281" spans="1:2" x14ac:dyDescent="0.25">
      <c r="A5281" s="62">
        <v>31281510</v>
      </c>
      <c r="B5281" s="63" t="s">
        <v>10869</v>
      </c>
    </row>
    <row r="5282" spans="1:2" x14ac:dyDescent="0.25">
      <c r="A5282" s="62">
        <v>31281511</v>
      </c>
      <c r="B5282" s="63" t="s">
        <v>12858</v>
      </c>
    </row>
    <row r="5283" spans="1:2" x14ac:dyDescent="0.25">
      <c r="A5283" s="62">
        <v>31281512</v>
      </c>
      <c r="B5283" s="63" t="s">
        <v>8170</v>
      </c>
    </row>
    <row r="5284" spans="1:2" x14ac:dyDescent="0.25">
      <c r="A5284" s="62">
        <v>31281513</v>
      </c>
      <c r="B5284" s="63" t="s">
        <v>15421</v>
      </c>
    </row>
    <row r="5285" spans="1:2" x14ac:dyDescent="0.25">
      <c r="A5285" s="62">
        <v>31281514</v>
      </c>
      <c r="B5285" s="63" t="s">
        <v>18248</v>
      </c>
    </row>
    <row r="5286" spans="1:2" x14ac:dyDescent="0.25">
      <c r="A5286" s="62">
        <v>31281515</v>
      </c>
      <c r="B5286" s="63" t="s">
        <v>11548</v>
      </c>
    </row>
    <row r="5287" spans="1:2" x14ac:dyDescent="0.25">
      <c r="A5287" s="62">
        <v>31281516</v>
      </c>
      <c r="B5287" s="63" t="s">
        <v>12951</v>
      </c>
    </row>
    <row r="5288" spans="1:2" x14ac:dyDescent="0.25">
      <c r="A5288" s="62">
        <v>31281517</v>
      </c>
      <c r="B5288" s="63" t="s">
        <v>5805</v>
      </c>
    </row>
    <row r="5289" spans="1:2" x14ac:dyDescent="0.25">
      <c r="A5289" s="62">
        <v>31281518</v>
      </c>
      <c r="B5289" s="63" t="s">
        <v>745</v>
      </c>
    </row>
    <row r="5290" spans="1:2" x14ac:dyDescent="0.25">
      <c r="A5290" s="62">
        <v>31281519</v>
      </c>
      <c r="B5290" s="63" t="s">
        <v>4734</v>
      </c>
    </row>
    <row r="5291" spans="1:2" x14ac:dyDescent="0.25">
      <c r="A5291" s="62">
        <v>31281520</v>
      </c>
      <c r="B5291" s="63" t="s">
        <v>10032</v>
      </c>
    </row>
    <row r="5292" spans="1:2" x14ac:dyDescent="0.25">
      <c r="A5292" s="62">
        <v>31281521</v>
      </c>
      <c r="B5292" s="63" t="s">
        <v>14917</v>
      </c>
    </row>
    <row r="5293" spans="1:2" x14ac:dyDescent="0.25">
      <c r="A5293" s="62">
        <v>31281701</v>
      </c>
      <c r="B5293" s="63" t="s">
        <v>18636</v>
      </c>
    </row>
    <row r="5294" spans="1:2" x14ac:dyDescent="0.25">
      <c r="A5294" s="62">
        <v>31281801</v>
      </c>
      <c r="B5294" s="63" t="s">
        <v>1382</v>
      </c>
    </row>
    <row r="5295" spans="1:2" x14ac:dyDescent="0.25">
      <c r="A5295" s="62">
        <v>31281802</v>
      </c>
      <c r="B5295" s="63" t="s">
        <v>16238</v>
      </c>
    </row>
    <row r="5296" spans="1:2" x14ac:dyDescent="0.25">
      <c r="A5296" s="62">
        <v>31281803</v>
      </c>
      <c r="B5296" s="63" t="s">
        <v>10528</v>
      </c>
    </row>
    <row r="5297" spans="1:2" x14ac:dyDescent="0.25">
      <c r="A5297" s="62">
        <v>31281804</v>
      </c>
      <c r="B5297" s="63" t="s">
        <v>8660</v>
      </c>
    </row>
    <row r="5298" spans="1:2" x14ac:dyDescent="0.25">
      <c r="A5298" s="62">
        <v>31281805</v>
      </c>
      <c r="B5298" s="63" t="s">
        <v>1746</v>
      </c>
    </row>
    <row r="5299" spans="1:2" x14ac:dyDescent="0.25">
      <c r="A5299" s="62">
        <v>31281806</v>
      </c>
      <c r="B5299" s="63" t="s">
        <v>8725</v>
      </c>
    </row>
    <row r="5300" spans="1:2" x14ac:dyDescent="0.25">
      <c r="A5300" s="62">
        <v>31281807</v>
      </c>
      <c r="B5300" s="63" t="s">
        <v>18237</v>
      </c>
    </row>
    <row r="5301" spans="1:2" x14ac:dyDescent="0.25">
      <c r="A5301" s="62">
        <v>31281808</v>
      </c>
      <c r="B5301" s="63" t="s">
        <v>3184</v>
      </c>
    </row>
    <row r="5302" spans="1:2" x14ac:dyDescent="0.25">
      <c r="A5302" s="62">
        <v>31281809</v>
      </c>
      <c r="B5302" s="63" t="s">
        <v>1179</v>
      </c>
    </row>
    <row r="5303" spans="1:2" x14ac:dyDescent="0.25">
      <c r="A5303" s="62">
        <v>31281810</v>
      </c>
      <c r="B5303" s="63" t="s">
        <v>15631</v>
      </c>
    </row>
    <row r="5304" spans="1:2" x14ac:dyDescent="0.25">
      <c r="A5304" s="62">
        <v>31281811</v>
      </c>
      <c r="B5304" s="63" t="s">
        <v>8752</v>
      </c>
    </row>
    <row r="5305" spans="1:2" x14ac:dyDescent="0.25">
      <c r="A5305" s="62">
        <v>31281812</v>
      </c>
      <c r="B5305" s="63" t="s">
        <v>2278</v>
      </c>
    </row>
    <row r="5306" spans="1:2" x14ac:dyDescent="0.25">
      <c r="A5306" s="62">
        <v>31281813</v>
      </c>
      <c r="B5306" s="63" t="s">
        <v>17363</v>
      </c>
    </row>
    <row r="5307" spans="1:2" x14ac:dyDescent="0.25">
      <c r="A5307" s="62">
        <v>31281814</v>
      </c>
      <c r="B5307" s="63" t="s">
        <v>5652</v>
      </c>
    </row>
    <row r="5308" spans="1:2" x14ac:dyDescent="0.25">
      <c r="A5308" s="62">
        <v>31281815</v>
      </c>
      <c r="B5308" s="63" t="s">
        <v>5479</v>
      </c>
    </row>
    <row r="5309" spans="1:2" x14ac:dyDescent="0.25">
      <c r="A5309" s="62">
        <v>31281816</v>
      </c>
      <c r="B5309" s="63" t="s">
        <v>11246</v>
      </c>
    </row>
    <row r="5310" spans="1:2" x14ac:dyDescent="0.25">
      <c r="A5310" s="62">
        <v>31281817</v>
      </c>
      <c r="B5310" s="63" t="s">
        <v>944</v>
      </c>
    </row>
    <row r="5311" spans="1:2" x14ac:dyDescent="0.25">
      <c r="A5311" s="62">
        <v>31281818</v>
      </c>
      <c r="B5311" s="63" t="s">
        <v>3314</v>
      </c>
    </row>
    <row r="5312" spans="1:2" x14ac:dyDescent="0.25">
      <c r="A5312" s="62">
        <v>31281819</v>
      </c>
      <c r="B5312" s="63" t="s">
        <v>6192</v>
      </c>
    </row>
    <row r="5313" spans="1:2" x14ac:dyDescent="0.25">
      <c r="A5313" s="62">
        <v>31281901</v>
      </c>
      <c r="B5313" s="63" t="s">
        <v>10780</v>
      </c>
    </row>
    <row r="5314" spans="1:2" x14ac:dyDescent="0.25">
      <c r="A5314" s="62">
        <v>31281902</v>
      </c>
      <c r="B5314" s="63" t="s">
        <v>5877</v>
      </c>
    </row>
    <row r="5315" spans="1:2" x14ac:dyDescent="0.25">
      <c r="A5315" s="62">
        <v>31281903</v>
      </c>
      <c r="B5315" s="63" t="s">
        <v>15198</v>
      </c>
    </row>
    <row r="5316" spans="1:2" x14ac:dyDescent="0.25">
      <c r="A5316" s="62">
        <v>31281904</v>
      </c>
      <c r="B5316" s="63" t="s">
        <v>3357</v>
      </c>
    </row>
    <row r="5317" spans="1:2" x14ac:dyDescent="0.25">
      <c r="A5317" s="62">
        <v>31281905</v>
      </c>
      <c r="B5317" s="63" t="s">
        <v>10813</v>
      </c>
    </row>
    <row r="5318" spans="1:2" x14ac:dyDescent="0.25">
      <c r="A5318" s="62">
        <v>31281906</v>
      </c>
      <c r="B5318" s="63" t="s">
        <v>15833</v>
      </c>
    </row>
    <row r="5319" spans="1:2" x14ac:dyDescent="0.25">
      <c r="A5319" s="62">
        <v>31281907</v>
      </c>
      <c r="B5319" s="63" t="s">
        <v>17829</v>
      </c>
    </row>
    <row r="5320" spans="1:2" x14ac:dyDescent="0.25">
      <c r="A5320" s="62">
        <v>31281908</v>
      </c>
      <c r="B5320" s="63" t="s">
        <v>2104</v>
      </c>
    </row>
    <row r="5321" spans="1:2" x14ac:dyDescent="0.25">
      <c r="A5321" s="62">
        <v>31281909</v>
      </c>
      <c r="B5321" s="63" t="s">
        <v>14283</v>
      </c>
    </row>
    <row r="5322" spans="1:2" x14ac:dyDescent="0.25">
      <c r="A5322" s="62">
        <v>31281910</v>
      </c>
      <c r="B5322" s="63" t="s">
        <v>13115</v>
      </c>
    </row>
    <row r="5323" spans="1:2" x14ac:dyDescent="0.25">
      <c r="A5323" s="62">
        <v>31281911</v>
      </c>
      <c r="B5323" s="63" t="s">
        <v>8099</v>
      </c>
    </row>
    <row r="5324" spans="1:2" x14ac:dyDescent="0.25">
      <c r="A5324" s="62">
        <v>31281912</v>
      </c>
      <c r="B5324" s="63" t="s">
        <v>7217</v>
      </c>
    </row>
    <row r="5325" spans="1:2" x14ac:dyDescent="0.25">
      <c r="A5325" s="62">
        <v>31281913</v>
      </c>
      <c r="B5325" s="63" t="s">
        <v>2959</v>
      </c>
    </row>
    <row r="5326" spans="1:2" x14ac:dyDescent="0.25">
      <c r="A5326" s="62">
        <v>31281914</v>
      </c>
      <c r="B5326" s="63" t="s">
        <v>7307</v>
      </c>
    </row>
    <row r="5327" spans="1:2" x14ac:dyDescent="0.25">
      <c r="A5327" s="62">
        <v>31281915</v>
      </c>
      <c r="B5327" s="63" t="s">
        <v>1899</v>
      </c>
    </row>
    <row r="5328" spans="1:2" x14ac:dyDescent="0.25">
      <c r="A5328" s="62">
        <v>31281916</v>
      </c>
      <c r="B5328" s="63" t="s">
        <v>9284</v>
      </c>
    </row>
    <row r="5329" spans="1:2" x14ac:dyDescent="0.25">
      <c r="A5329" s="62">
        <v>31281917</v>
      </c>
      <c r="B5329" s="63" t="s">
        <v>8177</v>
      </c>
    </row>
    <row r="5330" spans="1:2" x14ac:dyDescent="0.25">
      <c r="A5330" s="62">
        <v>31281918</v>
      </c>
      <c r="B5330" s="63" t="s">
        <v>8904</v>
      </c>
    </row>
    <row r="5331" spans="1:2" x14ac:dyDescent="0.25">
      <c r="A5331" s="62">
        <v>31281919</v>
      </c>
      <c r="B5331" s="63" t="s">
        <v>3479</v>
      </c>
    </row>
    <row r="5332" spans="1:2" x14ac:dyDescent="0.25">
      <c r="A5332" s="62">
        <v>31282001</v>
      </c>
      <c r="B5332" s="63" t="s">
        <v>915</v>
      </c>
    </row>
    <row r="5333" spans="1:2" x14ac:dyDescent="0.25">
      <c r="A5333" s="62">
        <v>31282002</v>
      </c>
      <c r="B5333" s="63" t="s">
        <v>1110</v>
      </c>
    </row>
    <row r="5334" spans="1:2" x14ac:dyDescent="0.25">
      <c r="A5334" s="62">
        <v>31282003</v>
      </c>
      <c r="B5334" s="63" t="s">
        <v>13141</v>
      </c>
    </row>
    <row r="5335" spans="1:2" x14ac:dyDescent="0.25">
      <c r="A5335" s="62">
        <v>31282004</v>
      </c>
      <c r="B5335" s="63" t="s">
        <v>9372</v>
      </c>
    </row>
    <row r="5336" spans="1:2" x14ac:dyDescent="0.25">
      <c r="A5336" s="62">
        <v>31282005</v>
      </c>
      <c r="B5336" s="63" t="s">
        <v>7864</v>
      </c>
    </row>
    <row r="5337" spans="1:2" x14ac:dyDescent="0.25">
      <c r="A5337" s="62">
        <v>31282006</v>
      </c>
      <c r="B5337" s="63" t="s">
        <v>16955</v>
      </c>
    </row>
    <row r="5338" spans="1:2" x14ac:dyDescent="0.25">
      <c r="A5338" s="62">
        <v>31282007</v>
      </c>
      <c r="B5338" s="63" t="s">
        <v>8737</v>
      </c>
    </row>
    <row r="5339" spans="1:2" x14ac:dyDescent="0.25">
      <c r="A5339" s="62">
        <v>31282008</v>
      </c>
      <c r="B5339" s="63" t="s">
        <v>17595</v>
      </c>
    </row>
    <row r="5340" spans="1:2" x14ac:dyDescent="0.25">
      <c r="A5340" s="62">
        <v>31282009</v>
      </c>
      <c r="B5340" s="63" t="s">
        <v>5588</v>
      </c>
    </row>
    <row r="5341" spans="1:2" x14ac:dyDescent="0.25">
      <c r="A5341" s="62">
        <v>31282010</v>
      </c>
      <c r="B5341" s="63" t="s">
        <v>9045</v>
      </c>
    </row>
    <row r="5342" spans="1:2" x14ac:dyDescent="0.25">
      <c r="A5342" s="62">
        <v>31282011</v>
      </c>
      <c r="B5342" s="63" t="s">
        <v>9616</v>
      </c>
    </row>
    <row r="5343" spans="1:2" x14ac:dyDescent="0.25">
      <c r="A5343" s="62">
        <v>31282012</v>
      </c>
      <c r="B5343" s="63" t="s">
        <v>13343</v>
      </c>
    </row>
    <row r="5344" spans="1:2" x14ac:dyDescent="0.25">
      <c r="A5344" s="62">
        <v>31282013</v>
      </c>
      <c r="B5344" s="63" t="s">
        <v>8401</v>
      </c>
    </row>
    <row r="5345" spans="1:2" x14ac:dyDescent="0.25">
      <c r="A5345" s="62">
        <v>31282014</v>
      </c>
      <c r="B5345" s="63" t="s">
        <v>14140</v>
      </c>
    </row>
    <row r="5346" spans="1:2" x14ac:dyDescent="0.25">
      <c r="A5346" s="62">
        <v>31282015</v>
      </c>
      <c r="B5346" s="63" t="s">
        <v>9582</v>
      </c>
    </row>
    <row r="5347" spans="1:2" x14ac:dyDescent="0.25">
      <c r="A5347" s="62">
        <v>31282016</v>
      </c>
      <c r="B5347" s="63" t="s">
        <v>13842</v>
      </c>
    </row>
    <row r="5348" spans="1:2" x14ac:dyDescent="0.25">
      <c r="A5348" s="62">
        <v>31282017</v>
      </c>
      <c r="B5348" s="63" t="s">
        <v>9419</v>
      </c>
    </row>
    <row r="5349" spans="1:2" x14ac:dyDescent="0.25">
      <c r="A5349" s="62">
        <v>31282018</v>
      </c>
      <c r="B5349" s="63" t="s">
        <v>10600</v>
      </c>
    </row>
    <row r="5350" spans="1:2" x14ac:dyDescent="0.25">
      <c r="A5350" s="62">
        <v>31282019</v>
      </c>
      <c r="B5350" s="63" t="s">
        <v>14224</v>
      </c>
    </row>
    <row r="5351" spans="1:2" x14ac:dyDescent="0.25">
      <c r="A5351" s="62">
        <v>31282101</v>
      </c>
      <c r="B5351" s="63" t="s">
        <v>5011</v>
      </c>
    </row>
    <row r="5352" spans="1:2" x14ac:dyDescent="0.25">
      <c r="A5352" s="62">
        <v>31282102</v>
      </c>
      <c r="B5352" s="63" t="s">
        <v>14011</v>
      </c>
    </row>
    <row r="5353" spans="1:2" x14ac:dyDescent="0.25">
      <c r="A5353" s="62">
        <v>31282103</v>
      </c>
      <c r="B5353" s="63" t="s">
        <v>8833</v>
      </c>
    </row>
    <row r="5354" spans="1:2" x14ac:dyDescent="0.25">
      <c r="A5354" s="62">
        <v>31282104</v>
      </c>
      <c r="B5354" s="63" t="s">
        <v>12985</v>
      </c>
    </row>
    <row r="5355" spans="1:2" x14ac:dyDescent="0.25">
      <c r="A5355" s="62">
        <v>31282105</v>
      </c>
      <c r="B5355" s="63" t="s">
        <v>11896</v>
      </c>
    </row>
    <row r="5356" spans="1:2" x14ac:dyDescent="0.25">
      <c r="A5356" s="62">
        <v>31282106</v>
      </c>
      <c r="B5356" s="63" t="s">
        <v>7771</v>
      </c>
    </row>
    <row r="5357" spans="1:2" x14ac:dyDescent="0.25">
      <c r="A5357" s="62">
        <v>31282107</v>
      </c>
      <c r="B5357" s="63" t="s">
        <v>9798</v>
      </c>
    </row>
    <row r="5358" spans="1:2" x14ac:dyDescent="0.25">
      <c r="A5358" s="62">
        <v>31282108</v>
      </c>
      <c r="B5358" s="63" t="s">
        <v>12351</v>
      </c>
    </row>
    <row r="5359" spans="1:2" x14ac:dyDescent="0.25">
      <c r="A5359" s="62">
        <v>31282109</v>
      </c>
      <c r="B5359" s="63" t="s">
        <v>3410</v>
      </c>
    </row>
    <row r="5360" spans="1:2" x14ac:dyDescent="0.25">
      <c r="A5360" s="62">
        <v>31282110</v>
      </c>
      <c r="B5360" s="63" t="s">
        <v>14008</v>
      </c>
    </row>
    <row r="5361" spans="1:2" x14ac:dyDescent="0.25">
      <c r="A5361" s="62">
        <v>31282111</v>
      </c>
      <c r="B5361" s="63" t="s">
        <v>8959</v>
      </c>
    </row>
    <row r="5362" spans="1:2" x14ac:dyDescent="0.25">
      <c r="A5362" s="62">
        <v>31282112</v>
      </c>
      <c r="B5362" s="63" t="s">
        <v>13863</v>
      </c>
    </row>
    <row r="5363" spans="1:2" x14ac:dyDescent="0.25">
      <c r="A5363" s="62">
        <v>31282113</v>
      </c>
      <c r="B5363" s="63" t="s">
        <v>11897</v>
      </c>
    </row>
    <row r="5364" spans="1:2" x14ac:dyDescent="0.25">
      <c r="A5364" s="62">
        <v>31282114</v>
      </c>
      <c r="B5364" s="63" t="s">
        <v>14516</v>
      </c>
    </row>
    <row r="5365" spans="1:2" x14ac:dyDescent="0.25">
      <c r="A5365" s="62">
        <v>31282115</v>
      </c>
      <c r="B5365" s="63" t="s">
        <v>11595</v>
      </c>
    </row>
    <row r="5366" spans="1:2" x14ac:dyDescent="0.25">
      <c r="A5366" s="62">
        <v>31282116</v>
      </c>
      <c r="B5366" s="63" t="s">
        <v>2863</v>
      </c>
    </row>
    <row r="5367" spans="1:2" x14ac:dyDescent="0.25">
      <c r="A5367" s="62">
        <v>31282117</v>
      </c>
      <c r="B5367" s="63" t="s">
        <v>1349</v>
      </c>
    </row>
    <row r="5368" spans="1:2" x14ac:dyDescent="0.25">
      <c r="A5368" s="62">
        <v>31282118</v>
      </c>
      <c r="B5368" s="63" t="s">
        <v>11383</v>
      </c>
    </row>
    <row r="5369" spans="1:2" x14ac:dyDescent="0.25">
      <c r="A5369" s="62">
        <v>31282119</v>
      </c>
      <c r="B5369" s="63" t="s">
        <v>6627</v>
      </c>
    </row>
    <row r="5370" spans="1:2" x14ac:dyDescent="0.25">
      <c r="A5370" s="62">
        <v>31282201</v>
      </c>
      <c r="B5370" s="63" t="s">
        <v>10839</v>
      </c>
    </row>
    <row r="5371" spans="1:2" x14ac:dyDescent="0.25">
      <c r="A5371" s="62">
        <v>31282202</v>
      </c>
      <c r="B5371" s="63" t="s">
        <v>15271</v>
      </c>
    </row>
    <row r="5372" spans="1:2" x14ac:dyDescent="0.25">
      <c r="A5372" s="62">
        <v>31282203</v>
      </c>
      <c r="B5372" s="63" t="s">
        <v>12752</v>
      </c>
    </row>
    <row r="5373" spans="1:2" x14ac:dyDescent="0.25">
      <c r="A5373" s="62">
        <v>31282204</v>
      </c>
      <c r="B5373" s="63" t="s">
        <v>6331</v>
      </c>
    </row>
    <row r="5374" spans="1:2" x14ac:dyDescent="0.25">
      <c r="A5374" s="62">
        <v>31282205</v>
      </c>
      <c r="B5374" s="63" t="s">
        <v>2245</v>
      </c>
    </row>
    <row r="5375" spans="1:2" x14ac:dyDescent="0.25">
      <c r="A5375" s="62">
        <v>31282206</v>
      </c>
      <c r="B5375" s="63" t="s">
        <v>2304</v>
      </c>
    </row>
    <row r="5376" spans="1:2" x14ac:dyDescent="0.25">
      <c r="A5376" s="62">
        <v>31282207</v>
      </c>
      <c r="B5376" s="63" t="s">
        <v>1052</v>
      </c>
    </row>
    <row r="5377" spans="1:2" x14ac:dyDescent="0.25">
      <c r="A5377" s="62">
        <v>31282208</v>
      </c>
      <c r="B5377" s="63" t="s">
        <v>10269</v>
      </c>
    </row>
    <row r="5378" spans="1:2" x14ac:dyDescent="0.25">
      <c r="A5378" s="62">
        <v>31282209</v>
      </c>
      <c r="B5378" s="63" t="s">
        <v>18595</v>
      </c>
    </row>
    <row r="5379" spans="1:2" x14ac:dyDescent="0.25">
      <c r="A5379" s="62">
        <v>31282210</v>
      </c>
      <c r="B5379" s="63" t="s">
        <v>3098</v>
      </c>
    </row>
    <row r="5380" spans="1:2" x14ac:dyDescent="0.25">
      <c r="A5380" s="62">
        <v>31282211</v>
      </c>
      <c r="B5380" s="63" t="s">
        <v>3388</v>
      </c>
    </row>
    <row r="5381" spans="1:2" x14ac:dyDescent="0.25">
      <c r="A5381" s="62">
        <v>31282212</v>
      </c>
      <c r="B5381" s="63" t="s">
        <v>7293</v>
      </c>
    </row>
    <row r="5382" spans="1:2" x14ac:dyDescent="0.25">
      <c r="A5382" s="62">
        <v>31282213</v>
      </c>
      <c r="B5382" s="63" t="s">
        <v>16593</v>
      </c>
    </row>
    <row r="5383" spans="1:2" x14ac:dyDescent="0.25">
      <c r="A5383" s="62">
        <v>31282214</v>
      </c>
      <c r="B5383" s="63" t="s">
        <v>8123</v>
      </c>
    </row>
    <row r="5384" spans="1:2" x14ac:dyDescent="0.25">
      <c r="A5384" s="62">
        <v>31282215</v>
      </c>
      <c r="B5384" s="63" t="s">
        <v>10408</v>
      </c>
    </row>
    <row r="5385" spans="1:2" x14ac:dyDescent="0.25">
      <c r="A5385" s="62">
        <v>31282216</v>
      </c>
      <c r="B5385" s="63" t="s">
        <v>6864</v>
      </c>
    </row>
    <row r="5386" spans="1:2" x14ac:dyDescent="0.25">
      <c r="A5386" s="62">
        <v>31282217</v>
      </c>
      <c r="B5386" s="63" t="s">
        <v>9431</v>
      </c>
    </row>
    <row r="5387" spans="1:2" x14ac:dyDescent="0.25">
      <c r="A5387" s="62">
        <v>31282218</v>
      </c>
      <c r="B5387" s="63" t="s">
        <v>5761</v>
      </c>
    </row>
    <row r="5388" spans="1:2" x14ac:dyDescent="0.25">
      <c r="A5388" s="62">
        <v>31282219</v>
      </c>
      <c r="B5388" s="63" t="s">
        <v>3041</v>
      </c>
    </row>
    <row r="5389" spans="1:2" x14ac:dyDescent="0.25">
      <c r="A5389" s="62">
        <v>31282301</v>
      </c>
      <c r="B5389" s="63" t="s">
        <v>17514</v>
      </c>
    </row>
    <row r="5390" spans="1:2" x14ac:dyDescent="0.25">
      <c r="A5390" s="62">
        <v>31282302</v>
      </c>
      <c r="B5390" s="63" t="s">
        <v>8345</v>
      </c>
    </row>
    <row r="5391" spans="1:2" x14ac:dyDescent="0.25">
      <c r="A5391" s="62">
        <v>31282303</v>
      </c>
      <c r="B5391" s="63" t="s">
        <v>3176</v>
      </c>
    </row>
    <row r="5392" spans="1:2" x14ac:dyDescent="0.25">
      <c r="A5392" s="62">
        <v>31282304</v>
      </c>
      <c r="B5392" s="63" t="s">
        <v>250</v>
      </c>
    </row>
    <row r="5393" spans="1:2" x14ac:dyDescent="0.25">
      <c r="A5393" s="62">
        <v>31282305</v>
      </c>
      <c r="B5393" s="63" t="s">
        <v>6186</v>
      </c>
    </row>
    <row r="5394" spans="1:2" x14ac:dyDescent="0.25">
      <c r="A5394" s="62">
        <v>31282306</v>
      </c>
      <c r="B5394" s="63" t="s">
        <v>14005</v>
      </c>
    </row>
    <row r="5395" spans="1:2" x14ac:dyDescent="0.25">
      <c r="A5395" s="62">
        <v>31282307</v>
      </c>
      <c r="B5395" s="63" t="s">
        <v>14774</v>
      </c>
    </row>
    <row r="5396" spans="1:2" x14ac:dyDescent="0.25">
      <c r="A5396" s="62">
        <v>31282308</v>
      </c>
      <c r="B5396" s="63" t="s">
        <v>8738</v>
      </c>
    </row>
    <row r="5397" spans="1:2" x14ac:dyDescent="0.25">
      <c r="A5397" s="62">
        <v>31282309</v>
      </c>
      <c r="B5397" s="63" t="s">
        <v>9797</v>
      </c>
    </row>
    <row r="5398" spans="1:2" x14ac:dyDescent="0.25">
      <c r="A5398" s="62">
        <v>31282310</v>
      </c>
      <c r="B5398" s="63" t="s">
        <v>12976</v>
      </c>
    </row>
    <row r="5399" spans="1:2" x14ac:dyDescent="0.25">
      <c r="A5399" s="62">
        <v>31282311</v>
      </c>
      <c r="B5399" s="63" t="s">
        <v>4543</v>
      </c>
    </row>
    <row r="5400" spans="1:2" x14ac:dyDescent="0.25">
      <c r="A5400" s="62">
        <v>31282312</v>
      </c>
      <c r="B5400" s="63" t="s">
        <v>8467</v>
      </c>
    </row>
    <row r="5401" spans="1:2" x14ac:dyDescent="0.25">
      <c r="A5401" s="62">
        <v>31282313</v>
      </c>
      <c r="B5401" s="63" t="s">
        <v>8813</v>
      </c>
    </row>
    <row r="5402" spans="1:2" x14ac:dyDescent="0.25">
      <c r="A5402" s="62">
        <v>31282314</v>
      </c>
      <c r="B5402" s="63" t="s">
        <v>13590</v>
      </c>
    </row>
    <row r="5403" spans="1:2" x14ac:dyDescent="0.25">
      <c r="A5403" s="62">
        <v>31282315</v>
      </c>
      <c r="B5403" s="63" t="s">
        <v>16446</v>
      </c>
    </row>
    <row r="5404" spans="1:2" x14ac:dyDescent="0.25">
      <c r="A5404" s="62">
        <v>31282316</v>
      </c>
      <c r="B5404" s="63" t="s">
        <v>5022</v>
      </c>
    </row>
    <row r="5405" spans="1:2" x14ac:dyDescent="0.25">
      <c r="A5405" s="62">
        <v>31282317</v>
      </c>
      <c r="B5405" s="63" t="s">
        <v>13437</v>
      </c>
    </row>
    <row r="5406" spans="1:2" x14ac:dyDescent="0.25">
      <c r="A5406" s="62">
        <v>31282318</v>
      </c>
      <c r="B5406" s="63" t="s">
        <v>10601</v>
      </c>
    </row>
    <row r="5407" spans="1:2" x14ac:dyDescent="0.25">
      <c r="A5407" s="62">
        <v>31282319</v>
      </c>
      <c r="B5407" s="63" t="s">
        <v>9261</v>
      </c>
    </row>
    <row r="5408" spans="1:2" x14ac:dyDescent="0.25">
      <c r="A5408" s="62">
        <v>31282401</v>
      </c>
      <c r="B5408" s="63" t="s">
        <v>13758</v>
      </c>
    </row>
    <row r="5409" spans="1:2" x14ac:dyDescent="0.25">
      <c r="A5409" s="62">
        <v>31282402</v>
      </c>
      <c r="B5409" s="63" t="s">
        <v>10045</v>
      </c>
    </row>
    <row r="5410" spans="1:2" x14ac:dyDescent="0.25">
      <c r="A5410" s="62">
        <v>31282403</v>
      </c>
      <c r="B5410" s="63" t="s">
        <v>15527</v>
      </c>
    </row>
    <row r="5411" spans="1:2" x14ac:dyDescent="0.25">
      <c r="A5411" s="62">
        <v>31282404</v>
      </c>
      <c r="B5411" s="63" t="s">
        <v>6583</v>
      </c>
    </row>
    <row r="5412" spans="1:2" x14ac:dyDescent="0.25">
      <c r="A5412" s="62">
        <v>31282405</v>
      </c>
      <c r="B5412" s="63" t="s">
        <v>13613</v>
      </c>
    </row>
    <row r="5413" spans="1:2" x14ac:dyDescent="0.25">
      <c r="A5413" s="62">
        <v>31282406</v>
      </c>
      <c r="B5413" s="63" t="s">
        <v>11350</v>
      </c>
    </row>
    <row r="5414" spans="1:2" x14ac:dyDescent="0.25">
      <c r="A5414" s="62">
        <v>31282407</v>
      </c>
      <c r="B5414" s="63" t="s">
        <v>14833</v>
      </c>
    </row>
    <row r="5415" spans="1:2" x14ac:dyDescent="0.25">
      <c r="A5415" s="62">
        <v>31282408</v>
      </c>
      <c r="B5415" s="63" t="s">
        <v>5356</v>
      </c>
    </row>
    <row r="5416" spans="1:2" x14ac:dyDescent="0.25">
      <c r="A5416" s="62">
        <v>31282409</v>
      </c>
      <c r="B5416" s="63" t="s">
        <v>2526</v>
      </c>
    </row>
    <row r="5417" spans="1:2" x14ac:dyDescent="0.25">
      <c r="A5417" s="62">
        <v>31282410</v>
      </c>
      <c r="B5417" s="63" t="s">
        <v>11570</v>
      </c>
    </row>
    <row r="5418" spans="1:2" x14ac:dyDescent="0.25">
      <c r="A5418" s="62">
        <v>31282411</v>
      </c>
      <c r="B5418" s="63" t="s">
        <v>15638</v>
      </c>
    </row>
    <row r="5419" spans="1:2" x14ac:dyDescent="0.25">
      <c r="A5419" s="62">
        <v>31282412</v>
      </c>
      <c r="B5419" s="63" t="s">
        <v>2554</v>
      </c>
    </row>
    <row r="5420" spans="1:2" x14ac:dyDescent="0.25">
      <c r="A5420" s="62">
        <v>31282413</v>
      </c>
      <c r="B5420" s="63" t="s">
        <v>11959</v>
      </c>
    </row>
    <row r="5421" spans="1:2" x14ac:dyDescent="0.25">
      <c r="A5421" s="62">
        <v>31282414</v>
      </c>
      <c r="B5421" s="63" t="s">
        <v>7566</v>
      </c>
    </row>
    <row r="5422" spans="1:2" x14ac:dyDescent="0.25">
      <c r="A5422" s="62">
        <v>31282415</v>
      </c>
      <c r="B5422" s="63" t="s">
        <v>3277</v>
      </c>
    </row>
    <row r="5423" spans="1:2" x14ac:dyDescent="0.25">
      <c r="A5423" s="62">
        <v>31282416</v>
      </c>
      <c r="B5423" s="63" t="s">
        <v>4472</v>
      </c>
    </row>
    <row r="5424" spans="1:2" x14ac:dyDescent="0.25">
      <c r="A5424" s="62">
        <v>31282417</v>
      </c>
      <c r="B5424" s="63" t="s">
        <v>5370</v>
      </c>
    </row>
    <row r="5425" spans="1:2" x14ac:dyDescent="0.25">
      <c r="A5425" s="62">
        <v>31282418</v>
      </c>
      <c r="B5425" s="63" t="s">
        <v>18264</v>
      </c>
    </row>
    <row r="5426" spans="1:2" x14ac:dyDescent="0.25">
      <c r="A5426" s="62">
        <v>31282419</v>
      </c>
      <c r="B5426" s="63" t="s">
        <v>4171</v>
      </c>
    </row>
    <row r="5427" spans="1:2" x14ac:dyDescent="0.25">
      <c r="A5427" s="62">
        <v>31291101</v>
      </c>
      <c r="B5427" s="63" t="s">
        <v>4653</v>
      </c>
    </row>
    <row r="5428" spans="1:2" x14ac:dyDescent="0.25">
      <c r="A5428" s="62">
        <v>31291102</v>
      </c>
      <c r="B5428" s="63" t="s">
        <v>18671</v>
      </c>
    </row>
    <row r="5429" spans="1:2" x14ac:dyDescent="0.25">
      <c r="A5429" s="62">
        <v>31291103</v>
      </c>
      <c r="B5429" s="63" t="s">
        <v>865</v>
      </c>
    </row>
    <row r="5430" spans="1:2" x14ac:dyDescent="0.25">
      <c r="A5430" s="62">
        <v>31291104</v>
      </c>
      <c r="B5430" s="63" t="s">
        <v>12301</v>
      </c>
    </row>
    <row r="5431" spans="1:2" x14ac:dyDescent="0.25">
      <c r="A5431" s="62">
        <v>31291105</v>
      </c>
      <c r="B5431" s="63" t="s">
        <v>13752</v>
      </c>
    </row>
    <row r="5432" spans="1:2" x14ac:dyDescent="0.25">
      <c r="A5432" s="62">
        <v>31291106</v>
      </c>
      <c r="B5432" s="63" t="s">
        <v>18063</v>
      </c>
    </row>
    <row r="5433" spans="1:2" x14ac:dyDescent="0.25">
      <c r="A5433" s="62">
        <v>31291107</v>
      </c>
      <c r="B5433" s="63" t="s">
        <v>15729</v>
      </c>
    </row>
    <row r="5434" spans="1:2" x14ac:dyDescent="0.25">
      <c r="A5434" s="62">
        <v>31291108</v>
      </c>
      <c r="B5434" s="63" t="s">
        <v>8402</v>
      </c>
    </row>
    <row r="5435" spans="1:2" x14ac:dyDescent="0.25">
      <c r="A5435" s="62">
        <v>31291109</v>
      </c>
      <c r="B5435" s="63" t="s">
        <v>2395</v>
      </c>
    </row>
    <row r="5436" spans="1:2" x14ac:dyDescent="0.25">
      <c r="A5436" s="62">
        <v>31291110</v>
      </c>
      <c r="B5436" s="63" t="s">
        <v>2019</v>
      </c>
    </row>
    <row r="5437" spans="1:2" x14ac:dyDescent="0.25">
      <c r="A5437" s="62">
        <v>31291111</v>
      </c>
      <c r="B5437" s="63" t="s">
        <v>11133</v>
      </c>
    </row>
    <row r="5438" spans="1:2" x14ac:dyDescent="0.25">
      <c r="A5438" s="62">
        <v>31291112</v>
      </c>
      <c r="B5438" s="63" t="s">
        <v>18553</v>
      </c>
    </row>
    <row r="5439" spans="1:2" x14ac:dyDescent="0.25">
      <c r="A5439" s="62">
        <v>31291113</v>
      </c>
      <c r="B5439" s="63" t="s">
        <v>12562</v>
      </c>
    </row>
    <row r="5440" spans="1:2" x14ac:dyDescent="0.25">
      <c r="A5440" s="62">
        <v>31291114</v>
      </c>
      <c r="B5440" s="63" t="s">
        <v>12233</v>
      </c>
    </row>
    <row r="5441" spans="1:2" x14ac:dyDescent="0.25">
      <c r="A5441" s="62">
        <v>31291115</v>
      </c>
      <c r="B5441" s="63" t="s">
        <v>15735</v>
      </c>
    </row>
    <row r="5442" spans="1:2" x14ac:dyDescent="0.25">
      <c r="A5442" s="62">
        <v>31291116</v>
      </c>
      <c r="B5442" s="63" t="s">
        <v>463</v>
      </c>
    </row>
    <row r="5443" spans="1:2" x14ac:dyDescent="0.25">
      <c r="A5443" s="62">
        <v>31291117</v>
      </c>
      <c r="B5443" s="63" t="s">
        <v>11497</v>
      </c>
    </row>
    <row r="5444" spans="1:2" x14ac:dyDescent="0.25">
      <c r="A5444" s="62">
        <v>31291118</v>
      </c>
      <c r="B5444" s="63" t="s">
        <v>15131</v>
      </c>
    </row>
    <row r="5445" spans="1:2" x14ac:dyDescent="0.25">
      <c r="A5445" s="62">
        <v>31291119</v>
      </c>
      <c r="B5445" s="63" t="s">
        <v>2895</v>
      </c>
    </row>
    <row r="5446" spans="1:2" x14ac:dyDescent="0.25">
      <c r="A5446" s="62">
        <v>31291120</v>
      </c>
      <c r="B5446" s="63" t="s">
        <v>13725</v>
      </c>
    </row>
    <row r="5447" spans="1:2" x14ac:dyDescent="0.25">
      <c r="A5447" s="62">
        <v>31291201</v>
      </c>
      <c r="B5447" s="63" t="s">
        <v>5991</v>
      </c>
    </row>
    <row r="5448" spans="1:2" x14ac:dyDescent="0.25">
      <c r="A5448" s="62">
        <v>31291202</v>
      </c>
      <c r="B5448" s="63" t="s">
        <v>18233</v>
      </c>
    </row>
    <row r="5449" spans="1:2" x14ac:dyDescent="0.25">
      <c r="A5449" s="62">
        <v>31291203</v>
      </c>
      <c r="B5449" s="63" t="s">
        <v>7614</v>
      </c>
    </row>
    <row r="5450" spans="1:2" x14ac:dyDescent="0.25">
      <c r="A5450" s="62">
        <v>31291204</v>
      </c>
      <c r="B5450" s="63" t="s">
        <v>12244</v>
      </c>
    </row>
    <row r="5451" spans="1:2" x14ac:dyDescent="0.25">
      <c r="A5451" s="62">
        <v>31291205</v>
      </c>
      <c r="B5451" s="63" t="s">
        <v>2519</v>
      </c>
    </row>
    <row r="5452" spans="1:2" x14ac:dyDescent="0.25">
      <c r="A5452" s="62">
        <v>31291206</v>
      </c>
      <c r="B5452" s="63" t="s">
        <v>9888</v>
      </c>
    </row>
    <row r="5453" spans="1:2" x14ac:dyDescent="0.25">
      <c r="A5453" s="62">
        <v>31291207</v>
      </c>
      <c r="B5453" s="63" t="s">
        <v>16845</v>
      </c>
    </row>
    <row r="5454" spans="1:2" x14ac:dyDescent="0.25">
      <c r="A5454" s="62">
        <v>31291208</v>
      </c>
      <c r="B5454" s="63" t="s">
        <v>14322</v>
      </c>
    </row>
    <row r="5455" spans="1:2" x14ac:dyDescent="0.25">
      <c r="A5455" s="62">
        <v>31291209</v>
      </c>
      <c r="B5455" s="63" t="s">
        <v>8337</v>
      </c>
    </row>
    <row r="5456" spans="1:2" x14ac:dyDescent="0.25">
      <c r="A5456" s="62">
        <v>31291210</v>
      </c>
      <c r="B5456" s="63" t="s">
        <v>17622</v>
      </c>
    </row>
    <row r="5457" spans="1:2" x14ac:dyDescent="0.25">
      <c r="A5457" s="62">
        <v>31291211</v>
      </c>
      <c r="B5457" s="63" t="s">
        <v>5130</v>
      </c>
    </row>
    <row r="5458" spans="1:2" x14ac:dyDescent="0.25">
      <c r="A5458" s="62">
        <v>31291212</v>
      </c>
      <c r="B5458" s="63" t="s">
        <v>7607</v>
      </c>
    </row>
    <row r="5459" spans="1:2" x14ac:dyDescent="0.25">
      <c r="A5459" s="62">
        <v>31291213</v>
      </c>
      <c r="B5459" s="63" t="s">
        <v>11824</v>
      </c>
    </row>
    <row r="5460" spans="1:2" x14ac:dyDescent="0.25">
      <c r="A5460" s="62">
        <v>31291214</v>
      </c>
      <c r="B5460" s="63" t="s">
        <v>103</v>
      </c>
    </row>
    <row r="5461" spans="1:2" x14ac:dyDescent="0.25">
      <c r="A5461" s="62">
        <v>31291215</v>
      </c>
      <c r="B5461" s="63" t="s">
        <v>9671</v>
      </c>
    </row>
    <row r="5462" spans="1:2" x14ac:dyDescent="0.25">
      <c r="A5462" s="62">
        <v>31291216</v>
      </c>
      <c r="B5462" s="63" t="s">
        <v>4233</v>
      </c>
    </row>
    <row r="5463" spans="1:2" x14ac:dyDescent="0.25">
      <c r="A5463" s="62">
        <v>31291217</v>
      </c>
      <c r="B5463" s="63" t="s">
        <v>6674</v>
      </c>
    </row>
    <row r="5464" spans="1:2" x14ac:dyDescent="0.25">
      <c r="A5464" s="62">
        <v>31291218</v>
      </c>
      <c r="B5464" s="63" t="s">
        <v>14699</v>
      </c>
    </row>
    <row r="5465" spans="1:2" x14ac:dyDescent="0.25">
      <c r="A5465" s="62">
        <v>31291219</v>
      </c>
      <c r="B5465" s="63" t="s">
        <v>12856</v>
      </c>
    </row>
    <row r="5466" spans="1:2" x14ac:dyDescent="0.25">
      <c r="A5466" s="62">
        <v>31291220</v>
      </c>
      <c r="B5466" s="63" t="s">
        <v>3838</v>
      </c>
    </row>
    <row r="5467" spans="1:2" x14ac:dyDescent="0.25">
      <c r="A5467" s="62">
        <v>31291301</v>
      </c>
      <c r="B5467" s="63" t="s">
        <v>16162</v>
      </c>
    </row>
    <row r="5468" spans="1:2" x14ac:dyDescent="0.25">
      <c r="A5468" s="62">
        <v>31291302</v>
      </c>
      <c r="B5468" s="63" t="s">
        <v>10970</v>
      </c>
    </row>
    <row r="5469" spans="1:2" x14ac:dyDescent="0.25">
      <c r="A5469" s="62">
        <v>31291303</v>
      </c>
      <c r="B5469" s="63" t="s">
        <v>6514</v>
      </c>
    </row>
    <row r="5470" spans="1:2" x14ac:dyDescent="0.25">
      <c r="A5470" s="62">
        <v>31291304</v>
      </c>
      <c r="B5470" s="63" t="s">
        <v>16632</v>
      </c>
    </row>
    <row r="5471" spans="1:2" x14ac:dyDescent="0.25">
      <c r="A5471" s="62">
        <v>31291305</v>
      </c>
      <c r="B5471" s="63" t="s">
        <v>2568</v>
      </c>
    </row>
    <row r="5472" spans="1:2" x14ac:dyDescent="0.25">
      <c r="A5472" s="62">
        <v>31291306</v>
      </c>
      <c r="B5472" s="63" t="s">
        <v>4962</v>
      </c>
    </row>
    <row r="5473" spans="1:2" x14ac:dyDescent="0.25">
      <c r="A5473" s="62">
        <v>31291307</v>
      </c>
      <c r="B5473" s="63" t="s">
        <v>13334</v>
      </c>
    </row>
    <row r="5474" spans="1:2" x14ac:dyDescent="0.25">
      <c r="A5474" s="62">
        <v>31291308</v>
      </c>
      <c r="B5474" s="63" t="s">
        <v>18610</v>
      </c>
    </row>
    <row r="5475" spans="1:2" x14ac:dyDescent="0.25">
      <c r="A5475" s="62">
        <v>31291309</v>
      </c>
      <c r="B5475" s="63" t="s">
        <v>2813</v>
      </c>
    </row>
    <row r="5476" spans="1:2" x14ac:dyDescent="0.25">
      <c r="A5476" s="62">
        <v>31291310</v>
      </c>
      <c r="B5476" s="63" t="s">
        <v>7343</v>
      </c>
    </row>
    <row r="5477" spans="1:2" x14ac:dyDescent="0.25">
      <c r="A5477" s="62">
        <v>31291311</v>
      </c>
      <c r="B5477" s="63" t="s">
        <v>5727</v>
      </c>
    </row>
    <row r="5478" spans="1:2" x14ac:dyDescent="0.25">
      <c r="A5478" s="62">
        <v>31291312</v>
      </c>
      <c r="B5478" s="63" t="s">
        <v>10266</v>
      </c>
    </row>
    <row r="5479" spans="1:2" x14ac:dyDescent="0.25">
      <c r="A5479" s="62">
        <v>31291313</v>
      </c>
      <c r="B5479" s="63" t="s">
        <v>3942</v>
      </c>
    </row>
    <row r="5480" spans="1:2" x14ac:dyDescent="0.25">
      <c r="A5480" s="62">
        <v>31291314</v>
      </c>
      <c r="B5480" s="63" t="s">
        <v>16745</v>
      </c>
    </row>
    <row r="5481" spans="1:2" x14ac:dyDescent="0.25">
      <c r="A5481" s="62">
        <v>31291315</v>
      </c>
      <c r="B5481" s="63" t="s">
        <v>10124</v>
      </c>
    </row>
    <row r="5482" spans="1:2" x14ac:dyDescent="0.25">
      <c r="A5482" s="62">
        <v>31291316</v>
      </c>
      <c r="B5482" s="63" t="s">
        <v>4843</v>
      </c>
    </row>
    <row r="5483" spans="1:2" x14ac:dyDescent="0.25">
      <c r="A5483" s="62">
        <v>31291317</v>
      </c>
      <c r="B5483" s="63" t="s">
        <v>16874</v>
      </c>
    </row>
    <row r="5484" spans="1:2" x14ac:dyDescent="0.25">
      <c r="A5484" s="62">
        <v>31291318</v>
      </c>
      <c r="B5484" s="63" t="s">
        <v>15031</v>
      </c>
    </row>
    <row r="5485" spans="1:2" x14ac:dyDescent="0.25">
      <c r="A5485" s="62">
        <v>31291319</v>
      </c>
      <c r="B5485" s="63" t="s">
        <v>4592</v>
      </c>
    </row>
    <row r="5486" spans="1:2" x14ac:dyDescent="0.25">
      <c r="A5486" s="62">
        <v>31291320</v>
      </c>
      <c r="B5486" s="63" t="s">
        <v>1717</v>
      </c>
    </row>
    <row r="5487" spans="1:2" x14ac:dyDescent="0.25">
      <c r="A5487" s="62">
        <v>31291401</v>
      </c>
      <c r="B5487" s="63" t="s">
        <v>9638</v>
      </c>
    </row>
    <row r="5488" spans="1:2" x14ac:dyDescent="0.25">
      <c r="A5488" s="62">
        <v>31291402</v>
      </c>
      <c r="B5488" s="63" t="s">
        <v>14705</v>
      </c>
    </row>
    <row r="5489" spans="1:2" x14ac:dyDescent="0.25">
      <c r="A5489" s="62">
        <v>31291403</v>
      </c>
      <c r="B5489" s="63" t="s">
        <v>9557</v>
      </c>
    </row>
    <row r="5490" spans="1:2" x14ac:dyDescent="0.25">
      <c r="A5490" s="62">
        <v>31291404</v>
      </c>
      <c r="B5490" s="63" t="s">
        <v>3123</v>
      </c>
    </row>
    <row r="5491" spans="1:2" x14ac:dyDescent="0.25">
      <c r="A5491" s="62">
        <v>31291405</v>
      </c>
      <c r="B5491" s="63" t="s">
        <v>8584</v>
      </c>
    </row>
    <row r="5492" spans="1:2" x14ac:dyDescent="0.25">
      <c r="A5492" s="62">
        <v>31291406</v>
      </c>
      <c r="B5492" s="63" t="s">
        <v>592</v>
      </c>
    </row>
    <row r="5493" spans="1:2" x14ac:dyDescent="0.25">
      <c r="A5493" s="62">
        <v>31291407</v>
      </c>
      <c r="B5493" s="63" t="s">
        <v>15652</v>
      </c>
    </row>
    <row r="5494" spans="1:2" x14ac:dyDescent="0.25">
      <c r="A5494" s="62">
        <v>31291408</v>
      </c>
      <c r="B5494" s="63" t="s">
        <v>13055</v>
      </c>
    </row>
    <row r="5495" spans="1:2" x14ac:dyDescent="0.25">
      <c r="A5495" s="62">
        <v>31291409</v>
      </c>
      <c r="B5495" s="63" t="s">
        <v>3202</v>
      </c>
    </row>
    <row r="5496" spans="1:2" x14ac:dyDescent="0.25">
      <c r="A5496" s="62">
        <v>31291410</v>
      </c>
      <c r="B5496" s="63" t="s">
        <v>17976</v>
      </c>
    </row>
    <row r="5497" spans="1:2" x14ac:dyDescent="0.25">
      <c r="A5497" s="62">
        <v>31291411</v>
      </c>
      <c r="B5497" s="63" t="s">
        <v>13762</v>
      </c>
    </row>
    <row r="5498" spans="1:2" x14ac:dyDescent="0.25">
      <c r="A5498" s="62">
        <v>31291412</v>
      </c>
      <c r="B5498" s="63" t="s">
        <v>14768</v>
      </c>
    </row>
    <row r="5499" spans="1:2" x14ac:dyDescent="0.25">
      <c r="A5499" s="62">
        <v>31291413</v>
      </c>
      <c r="B5499" s="63" t="s">
        <v>11939</v>
      </c>
    </row>
    <row r="5500" spans="1:2" x14ac:dyDescent="0.25">
      <c r="A5500" s="62">
        <v>31291414</v>
      </c>
      <c r="B5500" s="63" t="s">
        <v>14342</v>
      </c>
    </row>
    <row r="5501" spans="1:2" x14ac:dyDescent="0.25">
      <c r="A5501" s="62">
        <v>31291415</v>
      </c>
      <c r="B5501" s="63" t="s">
        <v>17436</v>
      </c>
    </row>
    <row r="5502" spans="1:2" x14ac:dyDescent="0.25">
      <c r="A5502" s="62">
        <v>31291416</v>
      </c>
      <c r="B5502" s="63" t="s">
        <v>14781</v>
      </c>
    </row>
    <row r="5503" spans="1:2" x14ac:dyDescent="0.25">
      <c r="A5503" s="62">
        <v>31291417</v>
      </c>
      <c r="B5503" s="63" t="s">
        <v>6889</v>
      </c>
    </row>
    <row r="5504" spans="1:2" x14ac:dyDescent="0.25">
      <c r="A5504" s="62">
        <v>31291418</v>
      </c>
      <c r="B5504" s="63" t="s">
        <v>9523</v>
      </c>
    </row>
    <row r="5505" spans="1:2" x14ac:dyDescent="0.25">
      <c r="A5505" s="62">
        <v>31291419</v>
      </c>
      <c r="B5505" s="63" t="s">
        <v>3353</v>
      </c>
    </row>
    <row r="5506" spans="1:2" x14ac:dyDescent="0.25">
      <c r="A5506" s="62">
        <v>31291420</v>
      </c>
      <c r="B5506" s="63" t="s">
        <v>14386</v>
      </c>
    </row>
    <row r="5507" spans="1:2" x14ac:dyDescent="0.25">
      <c r="A5507" s="62">
        <v>31301101</v>
      </c>
      <c r="B5507" s="63" t="s">
        <v>10782</v>
      </c>
    </row>
    <row r="5508" spans="1:2" x14ac:dyDescent="0.25">
      <c r="A5508" s="62">
        <v>31301102</v>
      </c>
      <c r="B5508" s="63" t="s">
        <v>10620</v>
      </c>
    </row>
    <row r="5509" spans="1:2" x14ac:dyDescent="0.25">
      <c r="A5509" s="62">
        <v>31301103</v>
      </c>
      <c r="B5509" s="63" t="s">
        <v>5457</v>
      </c>
    </row>
    <row r="5510" spans="1:2" x14ac:dyDescent="0.25">
      <c r="A5510" s="62">
        <v>31301104</v>
      </c>
      <c r="B5510" s="63" t="s">
        <v>311</v>
      </c>
    </row>
    <row r="5511" spans="1:2" x14ac:dyDescent="0.25">
      <c r="A5511" s="62">
        <v>31301105</v>
      </c>
      <c r="B5511" s="63" t="s">
        <v>11883</v>
      </c>
    </row>
    <row r="5512" spans="1:2" x14ac:dyDescent="0.25">
      <c r="A5512" s="62">
        <v>31301106</v>
      </c>
      <c r="B5512" s="63" t="s">
        <v>12673</v>
      </c>
    </row>
    <row r="5513" spans="1:2" x14ac:dyDescent="0.25">
      <c r="A5513" s="62">
        <v>31301107</v>
      </c>
      <c r="B5513" s="63" t="s">
        <v>8192</v>
      </c>
    </row>
    <row r="5514" spans="1:2" x14ac:dyDescent="0.25">
      <c r="A5514" s="62">
        <v>31301108</v>
      </c>
      <c r="B5514" s="63" t="s">
        <v>788</v>
      </c>
    </row>
    <row r="5515" spans="1:2" x14ac:dyDescent="0.25">
      <c r="A5515" s="62">
        <v>31301109</v>
      </c>
      <c r="B5515" s="63" t="s">
        <v>9618</v>
      </c>
    </row>
    <row r="5516" spans="1:2" x14ac:dyDescent="0.25">
      <c r="A5516" s="62">
        <v>31301110</v>
      </c>
      <c r="B5516" s="63" t="s">
        <v>7375</v>
      </c>
    </row>
    <row r="5517" spans="1:2" x14ac:dyDescent="0.25">
      <c r="A5517" s="62">
        <v>31301111</v>
      </c>
      <c r="B5517" s="63" t="s">
        <v>9735</v>
      </c>
    </row>
    <row r="5518" spans="1:2" x14ac:dyDescent="0.25">
      <c r="A5518" s="62">
        <v>31301112</v>
      </c>
      <c r="B5518" s="63" t="s">
        <v>6353</v>
      </c>
    </row>
    <row r="5519" spans="1:2" x14ac:dyDescent="0.25">
      <c r="A5519" s="62">
        <v>31301113</v>
      </c>
      <c r="B5519" s="63" t="s">
        <v>3877</v>
      </c>
    </row>
    <row r="5520" spans="1:2" x14ac:dyDescent="0.25">
      <c r="A5520" s="62">
        <v>31301114</v>
      </c>
      <c r="B5520" s="63" t="s">
        <v>893</v>
      </c>
    </row>
    <row r="5521" spans="1:2" x14ac:dyDescent="0.25">
      <c r="A5521" s="62">
        <v>31301115</v>
      </c>
      <c r="B5521" s="63" t="s">
        <v>10594</v>
      </c>
    </row>
    <row r="5522" spans="1:2" x14ac:dyDescent="0.25">
      <c r="A5522" s="62">
        <v>31301116</v>
      </c>
      <c r="B5522" s="63" t="s">
        <v>2244</v>
      </c>
    </row>
    <row r="5523" spans="1:2" x14ac:dyDescent="0.25">
      <c r="A5523" s="62">
        <v>31301117</v>
      </c>
      <c r="B5523" s="63" t="s">
        <v>13824</v>
      </c>
    </row>
    <row r="5524" spans="1:2" x14ac:dyDescent="0.25">
      <c r="A5524" s="62">
        <v>31301118</v>
      </c>
      <c r="B5524" s="63" t="s">
        <v>4451</v>
      </c>
    </row>
    <row r="5525" spans="1:2" x14ac:dyDescent="0.25">
      <c r="A5525" s="62">
        <v>31301119</v>
      </c>
      <c r="B5525" s="63" t="s">
        <v>13303</v>
      </c>
    </row>
    <row r="5526" spans="1:2" x14ac:dyDescent="0.25">
      <c r="A5526" s="62">
        <v>31301201</v>
      </c>
      <c r="B5526" s="63" t="s">
        <v>15256</v>
      </c>
    </row>
    <row r="5527" spans="1:2" x14ac:dyDescent="0.25">
      <c r="A5527" s="62">
        <v>31301202</v>
      </c>
      <c r="B5527" s="63" t="s">
        <v>9018</v>
      </c>
    </row>
    <row r="5528" spans="1:2" x14ac:dyDescent="0.25">
      <c r="A5528" s="62">
        <v>31301203</v>
      </c>
      <c r="B5528" s="63" t="s">
        <v>7506</v>
      </c>
    </row>
    <row r="5529" spans="1:2" x14ac:dyDescent="0.25">
      <c r="A5529" s="62">
        <v>31301204</v>
      </c>
      <c r="B5529" s="63" t="s">
        <v>1679</v>
      </c>
    </row>
    <row r="5530" spans="1:2" x14ac:dyDescent="0.25">
      <c r="A5530" s="62">
        <v>31301205</v>
      </c>
      <c r="B5530" s="63" t="s">
        <v>13475</v>
      </c>
    </row>
    <row r="5531" spans="1:2" x14ac:dyDescent="0.25">
      <c r="A5531" s="62">
        <v>31301206</v>
      </c>
      <c r="B5531" s="63" t="s">
        <v>4848</v>
      </c>
    </row>
    <row r="5532" spans="1:2" x14ac:dyDescent="0.25">
      <c r="A5532" s="62">
        <v>31301207</v>
      </c>
      <c r="B5532" s="63" t="s">
        <v>262</v>
      </c>
    </row>
    <row r="5533" spans="1:2" x14ac:dyDescent="0.25">
      <c r="A5533" s="62">
        <v>31301208</v>
      </c>
      <c r="B5533" s="63" t="s">
        <v>1565</v>
      </c>
    </row>
    <row r="5534" spans="1:2" x14ac:dyDescent="0.25">
      <c r="A5534" s="62">
        <v>31301209</v>
      </c>
      <c r="B5534" s="63" t="s">
        <v>18818</v>
      </c>
    </row>
    <row r="5535" spans="1:2" x14ac:dyDescent="0.25">
      <c r="A5535" s="62">
        <v>31301210</v>
      </c>
      <c r="B5535" s="63" t="s">
        <v>4042</v>
      </c>
    </row>
    <row r="5536" spans="1:2" x14ac:dyDescent="0.25">
      <c r="A5536" s="62">
        <v>31301211</v>
      </c>
      <c r="B5536" s="63" t="s">
        <v>11486</v>
      </c>
    </row>
    <row r="5537" spans="1:2" x14ac:dyDescent="0.25">
      <c r="A5537" s="62">
        <v>31301212</v>
      </c>
      <c r="B5537" s="63" t="s">
        <v>3412</v>
      </c>
    </row>
    <row r="5538" spans="1:2" x14ac:dyDescent="0.25">
      <c r="A5538" s="62">
        <v>31301213</v>
      </c>
      <c r="B5538" s="63" t="s">
        <v>2128</v>
      </c>
    </row>
    <row r="5539" spans="1:2" x14ac:dyDescent="0.25">
      <c r="A5539" s="62">
        <v>31301214</v>
      </c>
      <c r="B5539" s="63" t="s">
        <v>3842</v>
      </c>
    </row>
    <row r="5540" spans="1:2" x14ac:dyDescent="0.25">
      <c r="A5540" s="62">
        <v>31301215</v>
      </c>
      <c r="B5540" s="63" t="s">
        <v>4232</v>
      </c>
    </row>
    <row r="5541" spans="1:2" x14ac:dyDescent="0.25">
      <c r="A5541" s="62">
        <v>31301216</v>
      </c>
      <c r="B5541" s="63" t="s">
        <v>162</v>
      </c>
    </row>
    <row r="5542" spans="1:2" x14ac:dyDescent="0.25">
      <c r="A5542" s="62">
        <v>31301217</v>
      </c>
      <c r="B5542" s="63" t="s">
        <v>8701</v>
      </c>
    </row>
    <row r="5543" spans="1:2" x14ac:dyDescent="0.25">
      <c r="A5543" s="62">
        <v>31301218</v>
      </c>
      <c r="B5543" s="63" t="s">
        <v>2091</v>
      </c>
    </row>
    <row r="5544" spans="1:2" x14ac:dyDescent="0.25">
      <c r="A5544" s="62">
        <v>31301219</v>
      </c>
      <c r="B5544" s="63" t="s">
        <v>2056</v>
      </c>
    </row>
    <row r="5545" spans="1:2" x14ac:dyDescent="0.25">
      <c r="A5545" s="62">
        <v>31301301</v>
      </c>
      <c r="B5545" s="63" t="s">
        <v>1425</v>
      </c>
    </row>
    <row r="5546" spans="1:2" x14ac:dyDescent="0.25">
      <c r="A5546" s="62">
        <v>31301302</v>
      </c>
      <c r="B5546" s="63" t="s">
        <v>1887</v>
      </c>
    </row>
    <row r="5547" spans="1:2" x14ac:dyDescent="0.25">
      <c r="A5547" s="62">
        <v>31301303</v>
      </c>
      <c r="B5547" s="63" t="s">
        <v>10349</v>
      </c>
    </row>
    <row r="5548" spans="1:2" x14ac:dyDescent="0.25">
      <c r="A5548" s="62">
        <v>31301304</v>
      </c>
      <c r="B5548" s="63" t="s">
        <v>17221</v>
      </c>
    </row>
    <row r="5549" spans="1:2" x14ac:dyDescent="0.25">
      <c r="A5549" s="62">
        <v>31301305</v>
      </c>
      <c r="B5549" s="63" t="s">
        <v>1477</v>
      </c>
    </row>
    <row r="5550" spans="1:2" x14ac:dyDescent="0.25">
      <c r="A5550" s="62">
        <v>31301306</v>
      </c>
      <c r="B5550" s="63" t="s">
        <v>14602</v>
      </c>
    </row>
    <row r="5551" spans="1:2" x14ac:dyDescent="0.25">
      <c r="A5551" s="62">
        <v>31301307</v>
      </c>
      <c r="B5551" s="63" t="s">
        <v>9201</v>
      </c>
    </row>
    <row r="5552" spans="1:2" x14ac:dyDescent="0.25">
      <c r="A5552" s="62">
        <v>31301308</v>
      </c>
      <c r="B5552" s="63" t="s">
        <v>18789</v>
      </c>
    </row>
    <row r="5553" spans="1:2" x14ac:dyDescent="0.25">
      <c r="A5553" s="62">
        <v>31301309</v>
      </c>
      <c r="B5553" s="63" t="s">
        <v>10210</v>
      </c>
    </row>
    <row r="5554" spans="1:2" x14ac:dyDescent="0.25">
      <c r="A5554" s="62">
        <v>31301310</v>
      </c>
      <c r="B5554" s="63" t="s">
        <v>13957</v>
      </c>
    </row>
    <row r="5555" spans="1:2" x14ac:dyDescent="0.25">
      <c r="A5555" s="62">
        <v>31301311</v>
      </c>
      <c r="B5555" s="63" t="s">
        <v>17261</v>
      </c>
    </row>
    <row r="5556" spans="1:2" x14ac:dyDescent="0.25">
      <c r="A5556" s="62">
        <v>31301312</v>
      </c>
      <c r="B5556" s="63" t="s">
        <v>18717</v>
      </c>
    </row>
    <row r="5557" spans="1:2" x14ac:dyDescent="0.25">
      <c r="A5557" s="62">
        <v>31301313</v>
      </c>
      <c r="B5557" s="63" t="s">
        <v>10193</v>
      </c>
    </row>
    <row r="5558" spans="1:2" x14ac:dyDescent="0.25">
      <c r="A5558" s="62">
        <v>31301314</v>
      </c>
      <c r="B5558" s="63" t="s">
        <v>1834</v>
      </c>
    </row>
    <row r="5559" spans="1:2" x14ac:dyDescent="0.25">
      <c r="A5559" s="62">
        <v>31301315</v>
      </c>
      <c r="B5559" s="63" t="s">
        <v>11188</v>
      </c>
    </row>
    <row r="5560" spans="1:2" x14ac:dyDescent="0.25">
      <c r="A5560" s="62">
        <v>31301316</v>
      </c>
      <c r="B5560" s="63" t="s">
        <v>699</v>
      </c>
    </row>
    <row r="5561" spans="1:2" x14ac:dyDescent="0.25">
      <c r="A5561" s="62">
        <v>31301317</v>
      </c>
      <c r="B5561" s="63" t="s">
        <v>12839</v>
      </c>
    </row>
    <row r="5562" spans="1:2" x14ac:dyDescent="0.25">
      <c r="A5562" s="62">
        <v>31301318</v>
      </c>
      <c r="B5562" s="63" t="s">
        <v>17194</v>
      </c>
    </row>
    <row r="5563" spans="1:2" x14ac:dyDescent="0.25">
      <c r="A5563" s="62">
        <v>31301319</v>
      </c>
      <c r="B5563" s="63" t="s">
        <v>12044</v>
      </c>
    </row>
    <row r="5564" spans="1:2" x14ac:dyDescent="0.25">
      <c r="A5564" s="62">
        <v>31301401</v>
      </c>
      <c r="B5564" s="63" t="s">
        <v>8530</v>
      </c>
    </row>
    <row r="5565" spans="1:2" x14ac:dyDescent="0.25">
      <c r="A5565" s="62">
        <v>31301402</v>
      </c>
      <c r="B5565" s="63" t="s">
        <v>127</v>
      </c>
    </row>
    <row r="5566" spans="1:2" x14ac:dyDescent="0.25">
      <c r="A5566" s="62">
        <v>31301403</v>
      </c>
      <c r="B5566" s="63" t="s">
        <v>16271</v>
      </c>
    </row>
    <row r="5567" spans="1:2" x14ac:dyDescent="0.25">
      <c r="A5567" s="62">
        <v>31301404</v>
      </c>
      <c r="B5567" s="63" t="s">
        <v>8940</v>
      </c>
    </row>
    <row r="5568" spans="1:2" x14ac:dyDescent="0.25">
      <c r="A5568" s="62">
        <v>31301405</v>
      </c>
      <c r="B5568" s="63" t="s">
        <v>11454</v>
      </c>
    </row>
    <row r="5569" spans="1:2" x14ac:dyDescent="0.25">
      <c r="A5569" s="62">
        <v>31301406</v>
      </c>
      <c r="B5569" s="63" t="s">
        <v>12771</v>
      </c>
    </row>
    <row r="5570" spans="1:2" x14ac:dyDescent="0.25">
      <c r="A5570" s="62">
        <v>31301407</v>
      </c>
      <c r="B5570" s="63" t="s">
        <v>2825</v>
      </c>
    </row>
    <row r="5571" spans="1:2" x14ac:dyDescent="0.25">
      <c r="A5571" s="62">
        <v>31301408</v>
      </c>
      <c r="B5571" s="63" t="s">
        <v>4754</v>
      </c>
    </row>
    <row r="5572" spans="1:2" x14ac:dyDescent="0.25">
      <c r="A5572" s="62">
        <v>31301409</v>
      </c>
      <c r="B5572" s="63" t="s">
        <v>17251</v>
      </c>
    </row>
    <row r="5573" spans="1:2" x14ac:dyDescent="0.25">
      <c r="A5573" s="62">
        <v>31301410</v>
      </c>
      <c r="B5573" s="63" t="s">
        <v>11228</v>
      </c>
    </row>
    <row r="5574" spans="1:2" x14ac:dyDescent="0.25">
      <c r="A5574" s="62">
        <v>31301411</v>
      </c>
      <c r="B5574" s="63" t="s">
        <v>6998</v>
      </c>
    </row>
    <row r="5575" spans="1:2" x14ac:dyDescent="0.25">
      <c r="A5575" s="62">
        <v>31301412</v>
      </c>
      <c r="B5575" s="63" t="s">
        <v>13987</v>
      </c>
    </row>
    <row r="5576" spans="1:2" x14ac:dyDescent="0.25">
      <c r="A5576" s="62">
        <v>31301413</v>
      </c>
      <c r="B5576" s="63" t="s">
        <v>1139</v>
      </c>
    </row>
    <row r="5577" spans="1:2" x14ac:dyDescent="0.25">
      <c r="A5577" s="62">
        <v>31301414</v>
      </c>
      <c r="B5577" s="63" t="s">
        <v>18328</v>
      </c>
    </row>
    <row r="5578" spans="1:2" x14ac:dyDescent="0.25">
      <c r="A5578" s="62">
        <v>31301415</v>
      </c>
      <c r="B5578" s="63" t="s">
        <v>6838</v>
      </c>
    </row>
    <row r="5579" spans="1:2" x14ac:dyDescent="0.25">
      <c r="A5579" s="62">
        <v>31301416</v>
      </c>
      <c r="B5579" s="63" t="s">
        <v>18036</v>
      </c>
    </row>
    <row r="5580" spans="1:2" x14ac:dyDescent="0.25">
      <c r="A5580" s="62">
        <v>31301417</v>
      </c>
      <c r="B5580" s="63" t="s">
        <v>8617</v>
      </c>
    </row>
    <row r="5581" spans="1:2" x14ac:dyDescent="0.25">
      <c r="A5581" s="62">
        <v>31301418</v>
      </c>
      <c r="B5581" s="63" t="s">
        <v>2385</v>
      </c>
    </row>
    <row r="5582" spans="1:2" x14ac:dyDescent="0.25">
      <c r="A5582" s="62">
        <v>31301419</v>
      </c>
      <c r="B5582" s="63" t="s">
        <v>11020</v>
      </c>
    </row>
    <row r="5583" spans="1:2" x14ac:dyDescent="0.25">
      <c r="A5583" s="62">
        <v>31301501</v>
      </c>
      <c r="B5583" s="63" t="s">
        <v>14210</v>
      </c>
    </row>
    <row r="5584" spans="1:2" x14ac:dyDescent="0.25">
      <c r="A5584" s="62">
        <v>31301502</v>
      </c>
      <c r="B5584" s="63" t="s">
        <v>14199</v>
      </c>
    </row>
    <row r="5585" spans="1:2" x14ac:dyDescent="0.25">
      <c r="A5585" s="62">
        <v>31301503</v>
      </c>
      <c r="B5585" s="63" t="s">
        <v>12135</v>
      </c>
    </row>
    <row r="5586" spans="1:2" x14ac:dyDescent="0.25">
      <c r="A5586" s="62">
        <v>31301504</v>
      </c>
      <c r="B5586" s="63" t="s">
        <v>9909</v>
      </c>
    </row>
    <row r="5587" spans="1:2" x14ac:dyDescent="0.25">
      <c r="A5587" s="62">
        <v>31301505</v>
      </c>
      <c r="B5587" s="63" t="s">
        <v>4935</v>
      </c>
    </row>
    <row r="5588" spans="1:2" x14ac:dyDescent="0.25">
      <c r="A5588" s="62">
        <v>31301506</v>
      </c>
      <c r="B5588" s="63" t="s">
        <v>3458</v>
      </c>
    </row>
    <row r="5589" spans="1:2" x14ac:dyDescent="0.25">
      <c r="A5589" s="62">
        <v>31301507</v>
      </c>
      <c r="B5589" s="63" t="s">
        <v>13309</v>
      </c>
    </row>
    <row r="5590" spans="1:2" x14ac:dyDescent="0.25">
      <c r="A5590" s="62">
        <v>31301508</v>
      </c>
      <c r="B5590" s="63" t="s">
        <v>8788</v>
      </c>
    </row>
    <row r="5591" spans="1:2" x14ac:dyDescent="0.25">
      <c r="A5591" s="62">
        <v>31301509</v>
      </c>
      <c r="B5591" s="63" t="s">
        <v>4326</v>
      </c>
    </row>
    <row r="5592" spans="1:2" x14ac:dyDescent="0.25">
      <c r="A5592" s="62">
        <v>31301510</v>
      </c>
      <c r="B5592" s="63" t="s">
        <v>4461</v>
      </c>
    </row>
    <row r="5593" spans="1:2" x14ac:dyDescent="0.25">
      <c r="A5593" s="62">
        <v>31301511</v>
      </c>
      <c r="B5593" s="63" t="s">
        <v>6933</v>
      </c>
    </row>
    <row r="5594" spans="1:2" x14ac:dyDescent="0.25">
      <c r="A5594" s="62">
        <v>31301512</v>
      </c>
      <c r="B5594" s="63" t="s">
        <v>491</v>
      </c>
    </row>
    <row r="5595" spans="1:2" x14ac:dyDescent="0.25">
      <c r="A5595" s="62">
        <v>31301513</v>
      </c>
      <c r="B5595" s="63" t="s">
        <v>9623</v>
      </c>
    </row>
    <row r="5596" spans="1:2" x14ac:dyDescent="0.25">
      <c r="A5596" s="62">
        <v>31301514</v>
      </c>
      <c r="B5596" s="63" t="s">
        <v>3531</v>
      </c>
    </row>
    <row r="5597" spans="1:2" x14ac:dyDescent="0.25">
      <c r="A5597" s="62">
        <v>31301515</v>
      </c>
      <c r="B5597" s="63" t="s">
        <v>12965</v>
      </c>
    </row>
    <row r="5598" spans="1:2" x14ac:dyDescent="0.25">
      <c r="A5598" s="62">
        <v>31301516</v>
      </c>
      <c r="B5598" s="63" t="s">
        <v>15800</v>
      </c>
    </row>
    <row r="5599" spans="1:2" x14ac:dyDescent="0.25">
      <c r="A5599" s="62">
        <v>31301517</v>
      </c>
      <c r="B5599" s="63" t="s">
        <v>1838</v>
      </c>
    </row>
    <row r="5600" spans="1:2" x14ac:dyDescent="0.25">
      <c r="A5600" s="62">
        <v>31301518</v>
      </c>
      <c r="B5600" s="63" t="s">
        <v>15860</v>
      </c>
    </row>
    <row r="5601" spans="1:2" x14ac:dyDescent="0.25">
      <c r="A5601" s="62">
        <v>31301519</v>
      </c>
      <c r="B5601" s="63" t="s">
        <v>9145</v>
      </c>
    </row>
    <row r="5602" spans="1:2" x14ac:dyDescent="0.25">
      <c r="A5602" s="62">
        <v>31311101</v>
      </c>
      <c r="B5602" s="63" t="s">
        <v>239</v>
      </c>
    </row>
    <row r="5603" spans="1:2" x14ac:dyDescent="0.25">
      <c r="A5603" s="62">
        <v>31311102</v>
      </c>
      <c r="B5603" s="63" t="s">
        <v>15260</v>
      </c>
    </row>
    <row r="5604" spans="1:2" x14ac:dyDescent="0.25">
      <c r="A5604" s="62">
        <v>31311103</v>
      </c>
      <c r="B5604" s="63" t="s">
        <v>516</v>
      </c>
    </row>
    <row r="5605" spans="1:2" x14ac:dyDescent="0.25">
      <c r="A5605" s="62">
        <v>31311104</v>
      </c>
      <c r="B5605" s="63" t="s">
        <v>14723</v>
      </c>
    </row>
    <row r="5606" spans="1:2" x14ac:dyDescent="0.25">
      <c r="A5606" s="62">
        <v>31311105</v>
      </c>
      <c r="B5606" s="63" t="s">
        <v>12867</v>
      </c>
    </row>
    <row r="5607" spans="1:2" x14ac:dyDescent="0.25">
      <c r="A5607" s="62">
        <v>31311106</v>
      </c>
      <c r="B5607" s="63" t="s">
        <v>7794</v>
      </c>
    </row>
    <row r="5608" spans="1:2" x14ac:dyDescent="0.25">
      <c r="A5608" s="62">
        <v>31311109</v>
      </c>
      <c r="B5608" s="63" t="s">
        <v>9716</v>
      </c>
    </row>
    <row r="5609" spans="1:2" x14ac:dyDescent="0.25">
      <c r="A5609" s="62">
        <v>31311110</v>
      </c>
      <c r="B5609" s="63" t="s">
        <v>6849</v>
      </c>
    </row>
    <row r="5610" spans="1:2" x14ac:dyDescent="0.25">
      <c r="A5610" s="62">
        <v>31311111</v>
      </c>
      <c r="B5610" s="63" t="s">
        <v>14780</v>
      </c>
    </row>
    <row r="5611" spans="1:2" x14ac:dyDescent="0.25">
      <c r="A5611" s="62">
        <v>31311112</v>
      </c>
      <c r="B5611" s="63" t="s">
        <v>832</v>
      </c>
    </row>
    <row r="5612" spans="1:2" x14ac:dyDescent="0.25">
      <c r="A5612" s="62">
        <v>31311113</v>
      </c>
      <c r="B5612" s="63" t="s">
        <v>18189</v>
      </c>
    </row>
    <row r="5613" spans="1:2" x14ac:dyDescent="0.25">
      <c r="A5613" s="62">
        <v>31311201</v>
      </c>
      <c r="B5613" s="63" t="s">
        <v>7891</v>
      </c>
    </row>
    <row r="5614" spans="1:2" x14ac:dyDescent="0.25">
      <c r="A5614" s="62">
        <v>31311202</v>
      </c>
      <c r="B5614" s="63" t="s">
        <v>11247</v>
      </c>
    </row>
    <row r="5615" spans="1:2" x14ac:dyDescent="0.25">
      <c r="A5615" s="62">
        <v>31311203</v>
      </c>
      <c r="B5615" s="63" t="s">
        <v>11075</v>
      </c>
    </row>
    <row r="5616" spans="1:2" x14ac:dyDescent="0.25">
      <c r="A5616" s="62">
        <v>31311204</v>
      </c>
      <c r="B5616" s="63" t="s">
        <v>17065</v>
      </c>
    </row>
    <row r="5617" spans="1:2" x14ac:dyDescent="0.25">
      <c r="A5617" s="62">
        <v>31311205</v>
      </c>
      <c r="B5617" s="63" t="s">
        <v>15918</v>
      </c>
    </row>
    <row r="5618" spans="1:2" x14ac:dyDescent="0.25">
      <c r="A5618" s="62">
        <v>31311206</v>
      </c>
      <c r="B5618" s="63" t="s">
        <v>10095</v>
      </c>
    </row>
    <row r="5619" spans="1:2" x14ac:dyDescent="0.25">
      <c r="A5619" s="62">
        <v>31311209</v>
      </c>
      <c r="B5619" s="63" t="s">
        <v>9896</v>
      </c>
    </row>
    <row r="5620" spans="1:2" x14ac:dyDescent="0.25">
      <c r="A5620" s="62">
        <v>31311210</v>
      </c>
      <c r="B5620" s="63" t="s">
        <v>1993</v>
      </c>
    </row>
    <row r="5621" spans="1:2" x14ac:dyDescent="0.25">
      <c r="A5621" s="62">
        <v>31311211</v>
      </c>
      <c r="B5621" s="63" t="s">
        <v>12578</v>
      </c>
    </row>
    <row r="5622" spans="1:2" x14ac:dyDescent="0.25">
      <c r="A5622" s="62">
        <v>31311212</v>
      </c>
      <c r="B5622" s="63" t="s">
        <v>10833</v>
      </c>
    </row>
    <row r="5623" spans="1:2" x14ac:dyDescent="0.25">
      <c r="A5623" s="62">
        <v>31311213</v>
      </c>
      <c r="B5623" s="63" t="s">
        <v>6547</v>
      </c>
    </row>
    <row r="5624" spans="1:2" x14ac:dyDescent="0.25">
      <c r="A5624" s="62">
        <v>31311301</v>
      </c>
      <c r="B5624" s="63" t="s">
        <v>12042</v>
      </c>
    </row>
    <row r="5625" spans="1:2" x14ac:dyDescent="0.25">
      <c r="A5625" s="62">
        <v>31311302</v>
      </c>
      <c r="B5625" s="63" t="s">
        <v>17548</v>
      </c>
    </row>
    <row r="5626" spans="1:2" x14ac:dyDescent="0.25">
      <c r="A5626" s="62">
        <v>31311303</v>
      </c>
      <c r="B5626" s="63" t="s">
        <v>10283</v>
      </c>
    </row>
    <row r="5627" spans="1:2" x14ac:dyDescent="0.25">
      <c r="A5627" s="62">
        <v>31311304</v>
      </c>
      <c r="B5627" s="63" t="s">
        <v>1307</v>
      </c>
    </row>
    <row r="5628" spans="1:2" x14ac:dyDescent="0.25">
      <c r="A5628" s="62">
        <v>31311305</v>
      </c>
      <c r="B5628" s="63" t="s">
        <v>4661</v>
      </c>
    </row>
    <row r="5629" spans="1:2" x14ac:dyDescent="0.25">
      <c r="A5629" s="62">
        <v>31311306</v>
      </c>
      <c r="B5629" s="63" t="s">
        <v>630</v>
      </c>
    </row>
    <row r="5630" spans="1:2" x14ac:dyDescent="0.25">
      <c r="A5630" s="62">
        <v>31311309</v>
      </c>
      <c r="B5630" s="63" t="s">
        <v>3152</v>
      </c>
    </row>
    <row r="5631" spans="1:2" x14ac:dyDescent="0.25">
      <c r="A5631" s="62">
        <v>31311310</v>
      </c>
      <c r="B5631" s="63" t="s">
        <v>14960</v>
      </c>
    </row>
    <row r="5632" spans="1:2" x14ac:dyDescent="0.25">
      <c r="A5632" s="62">
        <v>31311311</v>
      </c>
      <c r="B5632" s="63" t="s">
        <v>12597</v>
      </c>
    </row>
    <row r="5633" spans="1:2" x14ac:dyDescent="0.25">
      <c r="A5633" s="62">
        <v>31311312</v>
      </c>
      <c r="B5633" s="63" t="s">
        <v>6439</v>
      </c>
    </row>
    <row r="5634" spans="1:2" x14ac:dyDescent="0.25">
      <c r="A5634" s="62">
        <v>31311313</v>
      </c>
      <c r="B5634" s="63" t="s">
        <v>16396</v>
      </c>
    </row>
    <row r="5635" spans="1:2" x14ac:dyDescent="0.25">
      <c r="A5635" s="62">
        <v>31311401</v>
      </c>
      <c r="B5635" s="63" t="s">
        <v>716</v>
      </c>
    </row>
    <row r="5636" spans="1:2" x14ac:dyDescent="0.25">
      <c r="A5636" s="62">
        <v>31311402</v>
      </c>
      <c r="B5636" s="63" t="s">
        <v>9812</v>
      </c>
    </row>
    <row r="5637" spans="1:2" x14ac:dyDescent="0.25">
      <c r="A5637" s="62">
        <v>31311403</v>
      </c>
      <c r="B5637" s="63" t="s">
        <v>9928</v>
      </c>
    </row>
    <row r="5638" spans="1:2" x14ac:dyDescent="0.25">
      <c r="A5638" s="62">
        <v>31311404</v>
      </c>
      <c r="B5638" s="63" t="s">
        <v>12693</v>
      </c>
    </row>
    <row r="5639" spans="1:2" x14ac:dyDescent="0.25">
      <c r="A5639" s="62">
        <v>31311405</v>
      </c>
      <c r="B5639" s="63" t="s">
        <v>12741</v>
      </c>
    </row>
    <row r="5640" spans="1:2" x14ac:dyDescent="0.25">
      <c r="A5640" s="62">
        <v>31311406</v>
      </c>
      <c r="B5640" s="63" t="s">
        <v>16128</v>
      </c>
    </row>
    <row r="5641" spans="1:2" x14ac:dyDescent="0.25">
      <c r="A5641" s="62">
        <v>31311409</v>
      </c>
      <c r="B5641" s="63" t="s">
        <v>3785</v>
      </c>
    </row>
    <row r="5642" spans="1:2" x14ac:dyDescent="0.25">
      <c r="A5642" s="62">
        <v>31311410</v>
      </c>
      <c r="B5642" s="63" t="s">
        <v>12934</v>
      </c>
    </row>
    <row r="5643" spans="1:2" x14ac:dyDescent="0.25">
      <c r="A5643" s="62">
        <v>31311411</v>
      </c>
      <c r="B5643" s="63" t="s">
        <v>4341</v>
      </c>
    </row>
    <row r="5644" spans="1:2" x14ac:dyDescent="0.25">
      <c r="A5644" s="62">
        <v>31311412</v>
      </c>
      <c r="B5644" s="63" t="s">
        <v>9729</v>
      </c>
    </row>
    <row r="5645" spans="1:2" x14ac:dyDescent="0.25">
      <c r="A5645" s="62">
        <v>31311413</v>
      </c>
      <c r="B5645" s="63" t="s">
        <v>17916</v>
      </c>
    </row>
    <row r="5646" spans="1:2" x14ac:dyDescent="0.25">
      <c r="A5646" s="62">
        <v>31311501</v>
      </c>
      <c r="B5646" s="63" t="s">
        <v>11583</v>
      </c>
    </row>
    <row r="5647" spans="1:2" x14ac:dyDescent="0.25">
      <c r="A5647" s="62">
        <v>31311502</v>
      </c>
      <c r="B5647" s="63" t="s">
        <v>9545</v>
      </c>
    </row>
    <row r="5648" spans="1:2" x14ac:dyDescent="0.25">
      <c r="A5648" s="62">
        <v>31311503</v>
      </c>
      <c r="B5648" s="63" t="s">
        <v>1444</v>
      </c>
    </row>
    <row r="5649" spans="1:2" x14ac:dyDescent="0.25">
      <c r="A5649" s="62">
        <v>31311504</v>
      </c>
      <c r="B5649" s="63" t="s">
        <v>5884</v>
      </c>
    </row>
    <row r="5650" spans="1:2" x14ac:dyDescent="0.25">
      <c r="A5650" s="62">
        <v>31311505</v>
      </c>
      <c r="B5650" s="63" t="s">
        <v>16660</v>
      </c>
    </row>
    <row r="5651" spans="1:2" x14ac:dyDescent="0.25">
      <c r="A5651" s="62">
        <v>31311506</v>
      </c>
      <c r="B5651" s="63" t="s">
        <v>12438</v>
      </c>
    </row>
    <row r="5652" spans="1:2" x14ac:dyDescent="0.25">
      <c r="A5652" s="62">
        <v>31311509</v>
      </c>
      <c r="B5652" s="63" t="s">
        <v>6585</v>
      </c>
    </row>
    <row r="5653" spans="1:2" x14ac:dyDescent="0.25">
      <c r="A5653" s="62">
        <v>31311510</v>
      </c>
      <c r="B5653" s="63" t="s">
        <v>16990</v>
      </c>
    </row>
    <row r="5654" spans="1:2" x14ac:dyDescent="0.25">
      <c r="A5654" s="62">
        <v>31311511</v>
      </c>
      <c r="B5654" s="63" t="s">
        <v>17258</v>
      </c>
    </row>
    <row r="5655" spans="1:2" x14ac:dyDescent="0.25">
      <c r="A5655" s="62">
        <v>31311512</v>
      </c>
      <c r="B5655" s="63" t="s">
        <v>10930</v>
      </c>
    </row>
    <row r="5656" spans="1:2" x14ac:dyDescent="0.25">
      <c r="A5656" s="62">
        <v>31311513</v>
      </c>
      <c r="B5656" s="63" t="s">
        <v>4982</v>
      </c>
    </row>
    <row r="5657" spans="1:2" x14ac:dyDescent="0.25">
      <c r="A5657" s="62">
        <v>31311601</v>
      </c>
      <c r="B5657" s="63" t="s">
        <v>13501</v>
      </c>
    </row>
    <row r="5658" spans="1:2" x14ac:dyDescent="0.25">
      <c r="A5658" s="62">
        <v>31311602</v>
      </c>
      <c r="B5658" s="63" t="s">
        <v>8859</v>
      </c>
    </row>
    <row r="5659" spans="1:2" x14ac:dyDescent="0.25">
      <c r="A5659" s="62">
        <v>31311603</v>
      </c>
      <c r="B5659" s="63" t="s">
        <v>13239</v>
      </c>
    </row>
    <row r="5660" spans="1:2" x14ac:dyDescent="0.25">
      <c r="A5660" s="62">
        <v>31311604</v>
      </c>
      <c r="B5660" s="63" t="s">
        <v>2473</v>
      </c>
    </row>
    <row r="5661" spans="1:2" x14ac:dyDescent="0.25">
      <c r="A5661" s="62">
        <v>31311605</v>
      </c>
      <c r="B5661" s="63" t="s">
        <v>13799</v>
      </c>
    </row>
    <row r="5662" spans="1:2" x14ac:dyDescent="0.25">
      <c r="A5662" s="62">
        <v>31311606</v>
      </c>
      <c r="B5662" s="63" t="s">
        <v>15732</v>
      </c>
    </row>
    <row r="5663" spans="1:2" x14ac:dyDescent="0.25">
      <c r="A5663" s="62">
        <v>31311609</v>
      </c>
      <c r="B5663" s="63" t="s">
        <v>7369</v>
      </c>
    </row>
    <row r="5664" spans="1:2" x14ac:dyDescent="0.25">
      <c r="A5664" s="62">
        <v>31311610</v>
      </c>
      <c r="B5664" s="63" t="s">
        <v>15506</v>
      </c>
    </row>
    <row r="5665" spans="1:2" x14ac:dyDescent="0.25">
      <c r="A5665" s="62">
        <v>31311611</v>
      </c>
      <c r="B5665" s="63" t="s">
        <v>10077</v>
      </c>
    </row>
    <row r="5666" spans="1:2" x14ac:dyDescent="0.25">
      <c r="A5666" s="62">
        <v>31311612</v>
      </c>
      <c r="B5666" s="63" t="s">
        <v>15581</v>
      </c>
    </row>
    <row r="5667" spans="1:2" x14ac:dyDescent="0.25">
      <c r="A5667" s="62">
        <v>31311613</v>
      </c>
      <c r="B5667" s="63" t="s">
        <v>11655</v>
      </c>
    </row>
    <row r="5668" spans="1:2" x14ac:dyDescent="0.25">
      <c r="A5668" s="62">
        <v>31311701</v>
      </c>
      <c r="B5668" s="63" t="s">
        <v>12575</v>
      </c>
    </row>
    <row r="5669" spans="1:2" x14ac:dyDescent="0.25">
      <c r="A5669" s="62">
        <v>31311702</v>
      </c>
      <c r="B5669" s="63" t="s">
        <v>15348</v>
      </c>
    </row>
    <row r="5670" spans="1:2" x14ac:dyDescent="0.25">
      <c r="A5670" s="62">
        <v>31311703</v>
      </c>
      <c r="B5670" s="63" t="s">
        <v>9424</v>
      </c>
    </row>
    <row r="5671" spans="1:2" x14ac:dyDescent="0.25">
      <c r="A5671" s="62">
        <v>31311704</v>
      </c>
      <c r="B5671" s="63" t="s">
        <v>6500</v>
      </c>
    </row>
    <row r="5672" spans="1:2" x14ac:dyDescent="0.25">
      <c r="A5672" s="62">
        <v>31311705</v>
      </c>
      <c r="B5672" s="63" t="s">
        <v>18060</v>
      </c>
    </row>
    <row r="5673" spans="1:2" x14ac:dyDescent="0.25">
      <c r="A5673" s="62">
        <v>31311706</v>
      </c>
      <c r="B5673" s="63" t="s">
        <v>5985</v>
      </c>
    </row>
    <row r="5674" spans="1:2" x14ac:dyDescent="0.25">
      <c r="A5674" s="62">
        <v>31311709</v>
      </c>
      <c r="B5674" s="63" t="s">
        <v>13576</v>
      </c>
    </row>
    <row r="5675" spans="1:2" x14ac:dyDescent="0.25">
      <c r="A5675" s="62">
        <v>31311710</v>
      </c>
      <c r="B5675" s="63" t="s">
        <v>6386</v>
      </c>
    </row>
    <row r="5676" spans="1:2" x14ac:dyDescent="0.25">
      <c r="A5676" s="62">
        <v>31311711</v>
      </c>
      <c r="B5676" s="63" t="s">
        <v>6102</v>
      </c>
    </row>
    <row r="5677" spans="1:2" x14ac:dyDescent="0.25">
      <c r="A5677" s="62">
        <v>31311712</v>
      </c>
      <c r="B5677" s="63" t="s">
        <v>5538</v>
      </c>
    </row>
    <row r="5678" spans="1:2" x14ac:dyDescent="0.25">
      <c r="A5678" s="62">
        <v>31311713</v>
      </c>
      <c r="B5678" s="63" t="s">
        <v>2674</v>
      </c>
    </row>
    <row r="5679" spans="1:2" x14ac:dyDescent="0.25">
      <c r="A5679" s="62">
        <v>31321101</v>
      </c>
      <c r="B5679" s="63" t="s">
        <v>9290</v>
      </c>
    </row>
    <row r="5680" spans="1:2" x14ac:dyDescent="0.25">
      <c r="A5680" s="62">
        <v>31321102</v>
      </c>
      <c r="B5680" s="63" t="s">
        <v>10180</v>
      </c>
    </row>
    <row r="5681" spans="1:2" x14ac:dyDescent="0.25">
      <c r="A5681" s="62">
        <v>31321103</v>
      </c>
      <c r="B5681" s="63" t="s">
        <v>7597</v>
      </c>
    </row>
    <row r="5682" spans="1:2" x14ac:dyDescent="0.25">
      <c r="A5682" s="62">
        <v>31321104</v>
      </c>
      <c r="B5682" s="63" t="s">
        <v>6814</v>
      </c>
    </row>
    <row r="5683" spans="1:2" x14ac:dyDescent="0.25">
      <c r="A5683" s="62">
        <v>31321105</v>
      </c>
      <c r="B5683" s="63" t="s">
        <v>14319</v>
      </c>
    </row>
    <row r="5684" spans="1:2" x14ac:dyDescent="0.25">
      <c r="A5684" s="62">
        <v>31321106</v>
      </c>
      <c r="B5684" s="63" t="s">
        <v>10959</v>
      </c>
    </row>
    <row r="5685" spans="1:2" x14ac:dyDescent="0.25">
      <c r="A5685" s="62">
        <v>31321109</v>
      </c>
      <c r="B5685" s="63" t="s">
        <v>18154</v>
      </c>
    </row>
    <row r="5686" spans="1:2" x14ac:dyDescent="0.25">
      <c r="A5686" s="62">
        <v>31321110</v>
      </c>
      <c r="B5686" s="63" t="s">
        <v>10978</v>
      </c>
    </row>
    <row r="5687" spans="1:2" x14ac:dyDescent="0.25">
      <c r="A5687" s="62">
        <v>31321111</v>
      </c>
      <c r="B5687" s="63" t="s">
        <v>10318</v>
      </c>
    </row>
    <row r="5688" spans="1:2" x14ac:dyDescent="0.25">
      <c r="A5688" s="62">
        <v>31321112</v>
      </c>
      <c r="B5688" s="63" t="s">
        <v>9532</v>
      </c>
    </row>
    <row r="5689" spans="1:2" x14ac:dyDescent="0.25">
      <c r="A5689" s="62">
        <v>31321113</v>
      </c>
      <c r="B5689" s="63" t="s">
        <v>13729</v>
      </c>
    </row>
    <row r="5690" spans="1:2" x14ac:dyDescent="0.25">
      <c r="A5690" s="62">
        <v>31321201</v>
      </c>
      <c r="B5690" s="63" t="s">
        <v>1880</v>
      </c>
    </row>
    <row r="5691" spans="1:2" x14ac:dyDescent="0.25">
      <c r="A5691" s="62">
        <v>31321202</v>
      </c>
      <c r="B5691" s="63" t="s">
        <v>4464</v>
      </c>
    </row>
    <row r="5692" spans="1:2" x14ac:dyDescent="0.25">
      <c r="A5692" s="62">
        <v>31321203</v>
      </c>
      <c r="B5692" s="63" t="s">
        <v>10118</v>
      </c>
    </row>
    <row r="5693" spans="1:2" x14ac:dyDescent="0.25">
      <c r="A5693" s="62">
        <v>31321204</v>
      </c>
      <c r="B5693" s="63" t="s">
        <v>5763</v>
      </c>
    </row>
    <row r="5694" spans="1:2" x14ac:dyDescent="0.25">
      <c r="A5694" s="62">
        <v>31321205</v>
      </c>
      <c r="B5694" s="63" t="s">
        <v>17272</v>
      </c>
    </row>
    <row r="5695" spans="1:2" x14ac:dyDescent="0.25">
      <c r="A5695" s="62">
        <v>31321206</v>
      </c>
      <c r="B5695" s="63" t="s">
        <v>17599</v>
      </c>
    </row>
    <row r="5696" spans="1:2" x14ac:dyDescent="0.25">
      <c r="A5696" s="62">
        <v>31321209</v>
      </c>
      <c r="B5696" s="63" t="s">
        <v>4430</v>
      </c>
    </row>
    <row r="5697" spans="1:2" x14ac:dyDescent="0.25">
      <c r="A5697" s="62">
        <v>31321210</v>
      </c>
      <c r="B5697" s="63" t="s">
        <v>15162</v>
      </c>
    </row>
    <row r="5698" spans="1:2" x14ac:dyDescent="0.25">
      <c r="A5698" s="62">
        <v>31321211</v>
      </c>
      <c r="B5698" s="63" t="s">
        <v>8269</v>
      </c>
    </row>
    <row r="5699" spans="1:2" x14ac:dyDescent="0.25">
      <c r="A5699" s="62">
        <v>31321212</v>
      </c>
      <c r="B5699" s="63" t="s">
        <v>7086</v>
      </c>
    </row>
    <row r="5700" spans="1:2" x14ac:dyDescent="0.25">
      <c r="A5700" s="62">
        <v>31321213</v>
      </c>
      <c r="B5700" s="63" t="s">
        <v>3686</v>
      </c>
    </row>
    <row r="5701" spans="1:2" x14ac:dyDescent="0.25">
      <c r="A5701" s="62">
        <v>31321301</v>
      </c>
      <c r="B5701" s="63" t="s">
        <v>3865</v>
      </c>
    </row>
    <row r="5702" spans="1:2" x14ac:dyDescent="0.25">
      <c r="A5702" s="62">
        <v>31321302</v>
      </c>
      <c r="B5702" s="63" t="s">
        <v>16129</v>
      </c>
    </row>
    <row r="5703" spans="1:2" x14ac:dyDescent="0.25">
      <c r="A5703" s="62">
        <v>31321303</v>
      </c>
      <c r="B5703" s="63" t="s">
        <v>2305</v>
      </c>
    </row>
    <row r="5704" spans="1:2" x14ac:dyDescent="0.25">
      <c r="A5704" s="62">
        <v>31321304</v>
      </c>
      <c r="B5704" s="63" t="s">
        <v>16261</v>
      </c>
    </row>
    <row r="5705" spans="1:2" x14ac:dyDescent="0.25">
      <c r="A5705" s="62">
        <v>31321305</v>
      </c>
      <c r="B5705" s="63" t="s">
        <v>5007</v>
      </c>
    </row>
    <row r="5706" spans="1:2" x14ac:dyDescent="0.25">
      <c r="A5706" s="62">
        <v>31321306</v>
      </c>
      <c r="B5706" s="63" t="s">
        <v>5049</v>
      </c>
    </row>
    <row r="5707" spans="1:2" x14ac:dyDescent="0.25">
      <c r="A5707" s="62">
        <v>31321309</v>
      </c>
      <c r="B5707" s="63" t="s">
        <v>17557</v>
      </c>
    </row>
    <row r="5708" spans="1:2" x14ac:dyDescent="0.25">
      <c r="A5708" s="62">
        <v>31321310</v>
      </c>
      <c r="B5708" s="63" t="s">
        <v>4547</v>
      </c>
    </row>
    <row r="5709" spans="1:2" x14ac:dyDescent="0.25">
      <c r="A5709" s="62">
        <v>31321311</v>
      </c>
      <c r="B5709" s="63" t="s">
        <v>12272</v>
      </c>
    </row>
    <row r="5710" spans="1:2" x14ac:dyDescent="0.25">
      <c r="A5710" s="62">
        <v>31321312</v>
      </c>
      <c r="B5710" s="63" t="s">
        <v>8282</v>
      </c>
    </row>
    <row r="5711" spans="1:2" x14ac:dyDescent="0.25">
      <c r="A5711" s="62">
        <v>31321313</v>
      </c>
      <c r="B5711" s="63" t="s">
        <v>7376</v>
      </c>
    </row>
    <row r="5712" spans="1:2" x14ac:dyDescent="0.25">
      <c r="A5712" s="62">
        <v>31321401</v>
      </c>
      <c r="B5712" s="63" t="s">
        <v>13248</v>
      </c>
    </row>
    <row r="5713" spans="1:2" x14ac:dyDescent="0.25">
      <c r="A5713" s="62">
        <v>31321402</v>
      </c>
      <c r="B5713" s="63" t="s">
        <v>2716</v>
      </c>
    </row>
    <row r="5714" spans="1:2" x14ac:dyDescent="0.25">
      <c r="A5714" s="62">
        <v>31321403</v>
      </c>
      <c r="B5714" s="63" t="s">
        <v>1863</v>
      </c>
    </row>
    <row r="5715" spans="1:2" x14ac:dyDescent="0.25">
      <c r="A5715" s="62">
        <v>31321404</v>
      </c>
      <c r="B5715" s="63" t="s">
        <v>10539</v>
      </c>
    </row>
    <row r="5716" spans="1:2" x14ac:dyDescent="0.25">
      <c r="A5716" s="62">
        <v>31321405</v>
      </c>
      <c r="B5716" s="63" t="s">
        <v>11046</v>
      </c>
    </row>
    <row r="5717" spans="1:2" x14ac:dyDescent="0.25">
      <c r="A5717" s="62">
        <v>31321406</v>
      </c>
      <c r="B5717" s="63" t="s">
        <v>12175</v>
      </c>
    </row>
    <row r="5718" spans="1:2" x14ac:dyDescent="0.25">
      <c r="A5718" s="62">
        <v>31321409</v>
      </c>
      <c r="B5718" s="63" t="s">
        <v>5014</v>
      </c>
    </row>
    <row r="5719" spans="1:2" x14ac:dyDescent="0.25">
      <c r="A5719" s="62">
        <v>31321410</v>
      </c>
      <c r="B5719" s="63" t="s">
        <v>8077</v>
      </c>
    </row>
    <row r="5720" spans="1:2" x14ac:dyDescent="0.25">
      <c r="A5720" s="62">
        <v>31321411</v>
      </c>
      <c r="B5720" s="63" t="s">
        <v>6532</v>
      </c>
    </row>
    <row r="5721" spans="1:2" x14ac:dyDescent="0.25">
      <c r="A5721" s="62">
        <v>31321412</v>
      </c>
      <c r="B5721" s="63" t="s">
        <v>12540</v>
      </c>
    </row>
    <row r="5722" spans="1:2" x14ac:dyDescent="0.25">
      <c r="A5722" s="62">
        <v>31321413</v>
      </c>
      <c r="B5722" s="63" t="s">
        <v>9294</v>
      </c>
    </row>
    <row r="5723" spans="1:2" x14ac:dyDescent="0.25">
      <c r="A5723" s="62">
        <v>31321501</v>
      </c>
      <c r="B5723" s="63" t="s">
        <v>2339</v>
      </c>
    </row>
    <row r="5724" spans="1:2" x14ac:dyDescent="0.25">
      <c r="A5724" s="62">
        <v>31321502</v>
      </c>
      <c r="B5724" s="63" t="s">
        <v>9730</v>
      </c>
    </row>
    <row r="5725" spans="1:2" x14ac:dyDescent="0.25">
      <c r="A5725" s="62">
        <v>31321503</v>
      </c>
      <c r="B5725" s="63" t="s">
        <v>2274</v>
      </c>
    </row>
    <row r="5726" spans="1:2" x14ac:dyDescent="0.25">
      <c r="A5726" s="62">
        <v>31321504</v>
      </c>
      <c r="B5726" s="63" t="s">
        <v>3905</v>
      </c>
    </row>
    <row r="5727" spans="1:2" x14ac:dyDescent="0.25">
      <c r="A5727" s="62">
        <v>31321505</v>
      </c>
      <c r="B5727" s="63" t="s">
        <v>8433</v>
      </c>
    </row>
    <row r="5728" spans="1:2" x14ac:dyDescent="0.25">
      <c r="A5728" s="62">
        <v>31321506</v>
      </c>
      <c r="B5728" s="63" t="s">
        <v>8569</v>
      </c>
    </row>
    <row r="5729" spans="1:2" x14ac:dyDescent="0.25">
      <c r="A5729" s="62">
        <v>31321509</v>
      </c>
      <c r="B5729" s="63" t="s">
        <v>17242</v>
      </c>
    </row>
    <row r="5730" spans="1:2" x14ac:dyDescent="0.25">
      <c r="A5730" s="62">
        <v>31321510</v>
      </c>
      <c r="B5730" s="63" t="s">
        <v>8597</v>
      </c>
    </row>
    <row r="5731" spans="1:2" x14ac:dyDescent="0.25">
      <c r="A5731" s="62">
        <v>31321511</v>
      </c>
      <c r="B5731" s="63" t="s">
        <v>624</v>
      </c>
    </row>
    <row r="5732" spans="1:2" x14ac:dyDescent="0.25">
      <c r="A5732" s="62">
        <v>31321512</v>
      </c>
      <c r="B5732" s="63" t="s">
        <v>16656</v>
      </c>
    </row>
    <row r="5733" spans="1:2" x14ac:dyDescent="0.25">
      <c r="A5733" s="62">
        <v>31321513</v>
      </c>
      <c r="B5733" s="63" t="s">
        <v>9948</v>
      </c>
    </row>
    <row r="5734" spans="1:2" x14ac:dyDescent="0.25">
      <c r="A5734" s="62">
        <v>31321601</v>
      </c>
      <c r="B5734" s="63" t="s">
        <v>5222</v>
      </c>
    </row>
    <row r="5735" spans="1:2" x14ac:dyDescent="0.25">
      <c r="A5735" s="62">
        <v>31321602</v>
      </c>
      <c r="B5735" s="63" t="s">
        <v>4052</v>
      </c>
    </row>
    <row r="5736" spans="1:2" x14ac:dyDescent="0.25">
      <c r="A5736" s="62">
        <v>31321603</v>
      </c>
      <c r="B5736" s="63" t="s">
        <v>16115</v>
      </c>
    </row>
    <row r="5737" spans="1:2" x14ac:dyDescent="0.25">
      <c r="A5737" s="62">
        <v>31321604</v>
      </c>
      <c r="B5737" s="63" t="s">
        <v>17693</v>
      </c>
    </row>
    <row r="5738" spans="1:2" x14ac:dyDescent="0.25">
      <c r="A5738" s="62">
        <v>31321605</v>
      </c>
      <c r="B5738" s="63" t="s">
        <v>8748</v>
      </c>
    </row>
    <row r="5739" spans="1:2" x14ac:dyDescent="0.25">
      <c r="A5739" s="62">
        <v>31321606</v>
      </c>
      <c r="B5739" s="63" t="s">
        <v>18195</v>
      </c>
    </row>
    <row r="5740" spans="1:2" x14ac:dyDescent="0.25">
      <c r="A5740" s="62">
        <v>31321609</v>
      </c>
      <c r="B5740" s="63" t="s">
        <v>1890</v>
      </c>
    </row>
    <row r="5741" spans="1:2" x14ac:dyDescent="0.25">
      <c r="A5741" s="62">
        <v>31321610</v>
      </c>
      <c r="B5741" s="63" t="s">
        <v>12419</v>
      </c>
    </row>
    <row r="5742" spans="1:2" x14ac:dyDescent="0.25">
      <c r="A5742" s="62">
        <v>31321611</v>
      </c>
      <c r="B5742" s="63" t="s">
        <v>4184</v>
      </c>
    </row>
    <row r="5743" spans="1:2" x14ac:dyDescent="0.25">
      <c r="A5743" s="62">
        <v>31321612</v>
      </c>
      <c r="B5743" s="63" t="s">
        <v>14777</v>
      </c>
    </row>
    <row r="5744" spans="1:2" x14ac:dyDescent="0.25">
      <c r="A5744" s="62">
        <v>31321613</v>
      </c>
      <c r="B5744" s="63" t="s">
        <v>10538</v>
      </c>
    </row>
    <row r="5745" spans="1:2" x14ac:dyDescent="0.25">
      <c r="A5745" s="62">
        <v>31321701</v>
      </c>
      <c r="B5745" s="63" t="s">
        <v>8100</v>
      </c>
    </row>
    <row r="5746" spans="1:2" x14ac:dyDescent="0.25">
      <c r="A5746" s="62">
        <v>31321702</v>
      </c>
      <c r="B5746" s="63" t="s">
        <v>17649</v>
      </c>
    </row>
    <row r="5747" spans="1:2" x14ac:dyDescent="0.25">
      <c r="A5747" s="62">
        <v>31321703</v>
      </c>
      <c r="B5747" s="63" t="s">
        <v>5589</v>
      </c>
    </row>
    <row r="5748" spans="1:2" x14ac:dyDescent="0.25">
      <c r="A5748" s="62">
        <v>31321704</v>
      </c>
      <c r="B5748" s="63" t="s">
        <v>11440</v>
      </c>
    </row>
    <row r="5749" spans="1:2" x14ac:dyDescent="0.25">
      <c r="A5749" s="62">
        <v>31321705</v>
      </c>
      <c r="B5749" s="63" t="s">
        <v>12177</v>
      </c>
    </row>
    <row r="5750" spans="1:2" x14ac:dyDescent="0.25">
      <c r="A5750" s="62">
        <v>31321706</v>
      </c>
      <c r="B5750" s="63" t="s">
        <v>12855</v>
      </c>
    </row>
    <row r="5751" spans="1:2" x14ac:dyDescent="0.25">
      <c r="A5751" s="62">
        <v>31321709</v>
      </c>
      <c r="B5751" s="63" t="s">
        <v>6904</v>
      </c>
    </row>
    <row r="5752" spans="1:2" x14ac:dyDescent="0.25">
      <c r="A5752" s="62">
        <v>31321710</v>
      </c>
      <c r="B5752" s="63" t="s">
        <v>7781</v>
      </c>
    </row>
    <row r="5753" spans="1:2" x14ac:dyDescent="0.25">
      <c r="A5753" s="62">
        <v>31321711</v>
      </c>
      <c r="B5753" s="63" t="s">
        <v>18759</v>
      </c>
    </row>
    <row r="5754" spans="1:2" x14ac:dyDescent="0.25">
      <c r="A5754" s="62">
        <v>31321712</v>
      </c>
      <c r="B5754" s="63" t="s">
        <v>1702</v>
      </c>
    </row>
    <row r="5755" spans="1:2" x14ac:dyDescent="0.25">
      <c r="A5755" s="62">
        <v>31321713</v>
      </c>
      <c r="B5755" s="63" t="s">
        <v>7255</v>
      </c>
    </row>
    <row r="5756" spans="1:2" x14ac:dyDescent="0.25">
      <c r="A5756" s="62">
        <v>31331101</v>
      </c>
      <c r="B5756" s="63" t="s">
        <v>2117</v>
      </c>
    </row>
    <row r="5757" spans="1:2" x14ac:dyDescent="0.25">
      <c r="A5757" s="62">
        <v>31331102</v>
      </c>
      <c r="B5757" s="63" t="s">
        <v>6135</v>
      </c>
    </row>
    <row r="5758" spans="1:2" x14ac:dyDescent="0.25">
      <c r="A5758" s="62">
        <v>31331103</v>
      </c>
      <c r="B5758" s="63" t="s">
        <v>13751</v>
      </c>
    </row>
    <row r="5759" spans="1:2" x14ac:dyDescent="0.25">
      <c r="A5759" s="62">
        <v>31331104</v>
      </c>
      <c r="B5759" s="63" t="s">
        <v>13864</v>
      </c>
    </row>
    <row r="5760" spans="1:2" x14ac:dyDescent="0.25">
      <c r="A5760" s="62">
        <v>31331105</v>
      </c>
      <c r="B5760" s="63" t="s">
        <v>11890</v>
      </c>
    </row>
    <row r="5761" spans="1:2" x14ac:dyDescent="0.25">
      <c r="A5761" s="62">
        <v>31331106</v>
      </c>
      <c r="B5761" s="63" t="s">
        <v>4154</v>
      </c>
    </row>
    <row r="5762" spans="1:2" x14ac:dyDescent="0.25">
      <c r="A5762" s="62">
        <v>31331109</v>
      </c>
      <c r="B5762" s="63" t="s">
        <v>8877</v>
      </c>
    </row>
    <row r="5763" spans="1:2" x14ac:dyDescent="0.25">
      <c r="A5763" s="62">
        <v>31331110</v>
      </c>
      <c r="B5763" s="63" t="s">
        <v>14720</v>
      </c>
    </row>
    <row r="5764" spans="1:2" x14ac:dyDescent="0.25">
      <c r="A5764" s="62">
        <v>31331111</v>
      </c>
      <c r="B5764" s="63" t="s">
        <v>2859</v>
      </c>
    </row>
    <row r="5765" spans="1:2" x14ac:dyDescent="0.25">
      <c r="A5765" s="62">
        <v>31331112</v>
      </c>
      <c r="B5765" s="63" t="s">
        <v>7528</v>
      </c>
    </row>
    <row r="5766" spans="1:2" x14ac:dyDescent="0.25">
      <c r="A5766" s="62">
        <v>31331113</v>
      </c>
      <c r="B5766" s="63" t="s">
        <v>4256</v>
      </c>
    </row>
    <row r="5767" spans="1:2" x14ac:dyDescent="0.25">
      <c r="A5767" s="62">
        <v>31331201</v>
      </c>
      <c r="B5767" s="63" t="s">
        <v>9368</v>
      </c>
    </row>
    <row r="5768" spans="1:2" x14ac:dyDescent="0.25">
      <c r="A5768" s="62">
        <v>31331202</v>
      </c>
      <c r="B5768" s="63" t="s">
        <v>9120</v>
      </c>
    </row>
    <row r="5769" spans="1:2" x14ac:dyDescent="0.25">
      <c r="A5769" s="62">
        <v>31331203</v>
      </c>
      <c r="B5769" s="63" t="s">
        <v>10091</v>
      </c>
    </row>
    <row r="5770" spans="1:2" x14ac:dyDescent="0.25">
      <c r="A5770" s="62">
        <v>31331204</v>
      </c>
      <c r="B5770" s="63" t="s">
        <v>4405</v>
      </c>
    </row>
    <row r="5771" spans="1:2" x14ac:dyDescent="0.25">
      <c r="A5771" s="62">
        <v>31331205</v>
      </c>
      <c r="B5771" s="63" t="s">
        <v>12259</v>
      </c>
    </row>
    <row r="5772" spans="1:2" x14ac:dyDescent="0.25">
      <c r="A5772" s="62">
        <v>31331206</v>
      </c>
      <c r="B5772" s="63" t="s">
        <v>10872</v>
      </c>
    </row>
    <row r="5773" spans="1:2" x14ac:dyDescent="0.25">
      <c r="A5773" s="62">
        <v>31331209</v>
      </c>
      <c r="B5773" s="63" t="s">
        <v>11786</v>
      </c>
    </row>
    <row r="5774" spans="1:2" x14ac:dyDescent="0.25">
      <c r="A5774" s="62">
        <v>31331210</v>
      </c>
      <c r="B5774" s="63" t="s">
        <v>15611</v>
      </c>
    </row>
    <row r="5775" spans="1:2" x14ac:dyDescent="0.25">
      <c r="A5775" s="62">
        <v>31331211</v>
      </c>
      <c r="B5775" s="63" t="s">
        <v>17230</v>
      </c>
    </row>
    <row r="5776" spans="1:2" x14ac:dyDescent="0.25">
      <c r="A5776" s="62">
        <v>31331212</v>
      </c>
      <c r="B5776" s="63" t="s">
        <v>16517</v>
      </c>
    </row>
    <row r="5777" spans="1:2" x14ac:dyDescent="0.25">
      <c r="A5777" s="62">
        <v>31331213</v>
      </c>
      <c r="B5777" s="63" t="s">
        <v>496</v>
      </c>
    </row>
    <row r="5778" spans="1:2" x14ac:dyDescent="0.25">
      <c r="A5778" s="62">
        <v>31331301</v>
      </c>
      <c r="B5778" s="63" t="s">
        <v>15196</v>
      </c>
    </row>
    <row r="5779" spans="1:2" x14ac:dyDescent="0.25">
      <c r="A5779" s="62">
        <v>31331302</v>
      </c>
      <c r="B5779" s="63" t="s">
        <v>10447</v>
      </c>
    </row>
    <row r="5780" spans="1:2" x14ac:dyDescent="0.25">
      <c r="A5780" s="62">
        <v>31331303</v>
      </c>
      <c r="B5780" s="63" t="s">
        <v>14884</v>
      </c>
    </row>
    <row r="5781" spans="1:2" x14ac:dyDescent="0.25">
      <c r="A5781" s="62">
        <v>31331304</v>
      </c>
      <c r="B5781" s="63" t="s">
        <v>11800</v>
      </c>
    </row>
    <row r="5782" spans="1:2" x14ac:dyDescent="0.25">
      <c r="A5782" s="62">
        <v>31331305</v>
      </c>
      <c r="B5782" s="63" t="s">
        <v>2643</v>
      </c>
    </row>
    <row r="5783" spans="1:2" x14ac:dyDescent="0.25">
      <c r="A5783" s="62">
        <v>31331306</v>
      </c>
      <c r="B5783" s="63" t="s">
        <v>17794</v>
      </c>
    </row>
    <row r="5784" spans="1:2" x14ac:dyDescent="0.25">
      <c r="A5784" s="62">
        <v>31331309</v>
      </c>
      <c r="B5784" s="63" t="s">
        <v>1164</v>
      </c>
    </row>
    <row r="5785" spans="1:2" x14ac:dyDescent="0.25">
      <c r="A5785" s="62">
        <v>31331310</v>
      </c>
      <c r="B5785" s="63" t="s">
        <v>18680</v>
      </c>
    </row>
    <row r="5786" spans="1:2" x14ac:dyDescent="0.25">
      <c r="A5786" s="62">
        <v>31331311</v>
      </c>
      <c r="B5786" s="63" t="s">
        <v>13217</v>
      </c>
    </row>
    <row r="5787" spans="1:2" x14ac:dyDescent="0.25">
      <c r="A5787" s="62">
        <v>31331312</v>
      </c>
      <c r="B5787" s="63" t="s">
        <v>2429</v>
      </c>
    </row>
    <row r="5788" spans="1:2" x14ac:dyDescent="0.25">
      <c r="A5788" s="62">
        <v>31331313</v>
      </c>
      <c r="B5788" s="63" t="s">
        <v>18801</v>
      </c>
    </row>
    <row r="5789" spans="1:2" x14ac:dyDescent="0.25">
      <c r="A5789" s="62">
        <v>31331401</v>
      </c>
      <c r="B5789" s="63" t="s">
        <v>12362</v>
      </c>
    </row>
    <row r="5790" spans="1:2" x14ac:dyDescent="0.25">
      <c r="A5790" s="62">
        <v>31331402</v>
      </c>
      <c r="B5790" s="63" t="s">
        <v>11329</v>
      </c>
    </row>
    <row r="5791" spans="1:2" x14ac:dyDescent="0.25">
      <c r="A5791" s="62">
        <v>31331403</v>
      </c>
      <c r="B5791" s="63" t="s">
        <v>11355</v>
      </c>
    </row>
    <row r="5792" spans="1:2" x14ac:dyDescent="0.25">
      <c r="A5792" s="62">
        <v>31331404</v>
      </c>
      <c r="B5792" s="63" t="s">
        <v>18811</v>
      </c>
    </row>
    <row r="5793" spans="1:2" x14ac:dyDescent="0.25">
      <c r="A5793" s="62">
        <v>31331405</v>
      </c>
      <c r="B5793" s="63" t="s">
        <v>2710</v>
      </c>
    </row>
    <row r="5794" spans="1:2" x14ac:dyDescent="0.25">
      <c r="A5794" s="62">
        <v>31331406</v>
      </c>
      <c r="B5794" s="63" t="s">
        <v>9854</v>
      </c>
    </row>
    <row r="5795" spans="1:2" x14ac:dyDescent="0.25">
      <c r="A5795" s="62">
        <v>31331409</v>
      </c>
      <c r="B5795" s="63" t="s">
        <v>12238</v>
      </c>
    </row>
    <row r="5796" spans="1:2" x14ac:dyDescent="0.25">
      <c r="A5796" s="62">
        <v>31331410</v>
      </c>
      <c r="B5796" s="63" t="s">
        <v>6922</v>
      </c>
    </row>
    <row r="5797" spans="1:2" x14ac:dyDescent="0.25">
      <c r="A5797" s="62">
        <v>31331411</v>
      </c>
      <c r="B5797" s="63" t="s">
        <v>15934</v>
      </c>
    </row>
    <row r="5798" spans="1:2" x14ac:dyDescent="0.25">
      <c r="A5798" s="62">
        <v>31331412</v>
      </c>
      <c r="B5798" s="63" t="s">
        <v>11516</v>
      </c>
    </row>
    <row r="5799" spans="1:2" x14ac:dyDescent="0.25">
      <c r="A5799" s="62">
        <v>31331413</v>
      </c>
      <c r="B5799" s="63" t="s">
        <v>3673</v>
      </c>
    </row>
    <row r="5800" spans="1:2" x14ac:dyDescent="0.25">
      <c r="A5800" s="62">
        <v>31331501</v>
      </c>
      <c r="B5800" s="63" t="s">
        <v>1776</v>
      </c>
    </row>
    <row r="5801" spans="1:2" x14ac:dyDescent="0.25">
      <c r="A5801" s="62">
        <v>31331502</v>
      </c>
      <c r="B5801" s="63" t="s">
        <v>14059</v>
      </c>
    </row>
    <row r="5802" spans="1:2" x14ac:dyDescent="0.25">
      <c r="A5802" s="62">
        <v>31331503</v>
      </c>
      <c r="B5802" s="63" t="s">
        <v>7731</v>
      </c>
    </row>
    <row r="5803" spans="1:2" x14ac:dyDescent="0.25">
      <c r="A5803" s="62">
        <v>31331504</v>
      </c>
      <c r="B5803" s="63" t="s">
        <v>17607</v>
      </c>
    </row>
    <row r="5804" spans="1:2" x14ac:dyDescent="0.25">
      <c r="A5804" s="62">
        <v>31331505</v>
      </c>
      <c r="B5804" s="63" t="s">
        <v>7828</v>
      </c>
    </row>
    <row r="5805" spans="1:2" x14ac:dyDescent="0.25">
      <c r="A5805" s="62">
        <v>31331506</v>
      </c>
      <c r="B5805" s="63" t="s">
        <v>6875</v>
      </c>
    </row>
    <row r="5806" spans="1:2" x14ac:dyDescent="0.25">
      <c r="A5806" s="62">
        <v>31331509</v>
      </c>
      <c r="B5806" s="63" t="s">
        <v>3605</v>
      </c>
    </row>
    <row r="5807" spans="1:2" x14ac:dyDescent="0.25">
      <c r="A5807" s="62">
        <v>31331510</v>
      </c>
      <c r="B5807" s="63" t="s">
        <v>4484</v>
      </c>
    </row>
    <row r="5808" spans="1:2" x14ac:dyDescent="0.25">
      <c r="A5808" s="62">
        <v>31331511</v>
      </c>
      <c r="B5808" s="63" t="s">
        <v>15160</v>
      </c>
    </row>
    <row r="5809" spans="1:2" x14ac:dyDescent="0.25">
      <c r="A5809" s="62">
        <v>31331512</v>
      </c>
      <c r="B5809" s="63" t="s">
        <v>17323</v>
      </c>
    </row>
    <row r="5810" spans="1:2" x14ac:dyDescent="0.25">
      <c r="A5810" s="62">
        <v>31331513</v>
      </c>
      <c r="B5810" s="63" t="s">
        <v>6188</v>
      </c>
    </row>
    <row r="5811" spans="1:2" x14ac:dyDescent="0.25">
      <c r="A5811" s="62">
        <v>31331601</v>
      </c>
      <c r="B5811" s="63" t="s">
        <v>2237</v>
      </c>
    </row>
    <row r="5812" spans="1:2" x14ac:dyDescent="0.25">
      <c r="A5812" s="62">
        <v>31331602</v>
      </c>
      <c r="B5812" s="63" t="s">
        <v>8078</v>
      </c>
    </row>
    <row r="5813" spans="1:2" x14ac:dyDescent="0.25">
      <c r="A5813" s="62">
        <v>31331603</v>
      </c>
      <c r="B5813" s="63" t="s">
        <v>13187</v>
      </c>
    </row>
    <row r="5814" spans="1:2" x14ac:dyDescent="0.25">
      <c r="A5814" s="62">
        <v>31331604</v>
      </c>
      <c r="B5814" s="63" t="s">
        <v>903</v>
      </c>
    </row>
    <row r="5815" spans="1:2" x14ac:dyDescent="0.25">
      <c r="A5815" s="62">
        <v>31331605</v>
      </c>
      <c r="B5815" s="63" t="s">
        <v>12469</v>
      </c>
    </row>
    <row r="5816" spans="1:2" x14ac:dyDescent="0.25">
      <c r="A5816" s="62">
        <v>31331606</v>
      </c>
      <c r="B5816" s="63" t="s">
        <v>9137</v>
      </c>
    </row>
    <row r="5817" spans="1:2" x14ac:dyDescent="0.25">
      <c r="A5817" s="62">
        <v>31331609</v>
      </c>
      <c r="B5817" s="63" t="s">
        <v>14083</v>
      </c>
    </row>
    <row r="5818" spans="1:2" x14ac:dyDescent="0.25">
      <c r="A5818" s="62">
        <v>31331610</v>
      </c>
      <c r="B5818" s="63" t="s">
        <v>7587</v>
      </c>
    </row>
    <row r="5819" spans="1:2" x14ac:dyDescent="0.25">
      <c r="A5819" s="62">
        <v>31331611</v>
      </c>
      <c r="B5819" s="63" t="s">
        <v>11598</v>
      </c>
    </row>
    <row r="5820" spans="1:2" x14ac:dyDescent="0.25">
      <c r="A5820" s="62">
        <v>31331612</v>
      </c>
      <c r="B5820" s="63" t="s">
        <v>13478</v>
      </c>
    </row>
    <row r="5821" spans="1:2" x14ac:dyDescent="0.25">
      <c r="A5821" s="62">
        <v>31331613</v>
      </c>
      <c r="B5821" s="63" t="s">
        <v>18345</v>
      </c>
    </row>
    <row r="5822" spans="1:2" x14ac:dyDescent="0.25">
      <c r="A5822" s="62">
        <v>31331701</v>
      </c>
      <c r="B5822" s="63" t="s">
        <v>14913</v>
      </c>
    </row>
    <row r="5823" spans="1:2" x14ac:dyDescent="0.25">
      <c r="A5823" s="62">
        <v>31331702</v>
      </c>
      <c r="B5823" s="63" t="s">
        <v>1420</v>
      </c>
    </row>
    <row r="5824" spans="1:2" x14ac:dyDescent="0.25">
      <c r="A5824" s="62">
        <v>31331703</v>
      </c>
      <c r="B5824" s="63" t="s">
        <v>16140</v>
      </c>
    </row>
    <row r="5825" spans="1:2" x14ac:dyDescent="0.25">
      <c r="A5825" s="62">
        <v>31331704</v>
      </c>
      <c r="B5825" s="63" t="s">
        <v>17654</v>
      </c>
    </row>
    <row r="5826" spans="1:2" x14ac:dyDescent="0.25">
      <c r="A5826" s="62">
        <v>31331705</v>
      </c>
      <c r="B5826" s="63" t="s">
        <v>18312</v>
      </c>
    </row>
    <row r="5827" spans="1:2" x14ac:dyDescent="0.25">
      <c r="A5827" s="62">
        <v>31331706</v>
      </c>
      <c r="B5827" s="63" t="s">
        <v>16966</v>
      </c>
    </row>
    <row r="5828" spans="1:2" x14ac:dyDescent="0.25">
      <c r="A5828" s="62">
        <v>31331709</v>
      </c>
      <c r="B5828" s="63" t="s">
        <v>9331</v>
      </c>
    </row>
    <row r="5829" spans="1:2" x14ac:dyDescent="0.25">
      <c r="A5829" s="62">
        <v>31331710</v>
      </c>
      <c r="B5829" s="63" t="s">
        <v>5420</v>
      </c>
    </row>
    <row r="5830" spans="1:2" x14ac:dyDescent="0.25">
      <c r="A5830" s="62">
        <v>31331711</v>
      </c>
      <c r="B5830" s="63" t="s">
        <v>2464</v>
      </c>
    </row>
    <row r="5831" spans="1:2" x14ac:dyDescent="0.25">
      <c r="A5831" s="62">
        <v>31331712</v>
      </c>
      <c r="B5831" s="63" t="s">
        <v>11148</v>
      </c>
    </row>
    <row r="5832" spans="1:2" x14ac:dyDescent="0.25">
      <c r="A5832" s="62">
        <v>31331713</v>
      </c>
      <c r="B5832" s="63" t="s">
        <v>12505</v>
      </c>
    </row>
    <row r="5833" spans="1:2" x14ac:dyDescent="0.25">
      <c r="A5833" s="62">
        <v>31341101</v>
      </c>
      <c r="B5833" s="63" t="s">
        <v>17353</v>
      </c>
    </row>
    <row r="5834" spans="1:2" x14ac:dyDescent="0.25">
      <c r="A5834" s="62">
        <v>31341102</v>
      </c>
      <c r="B5834" s="63" t="s">
        <v>3391</v>
      </c>
    </row>
    <row r="5835" spans="1:2" x14ac:dyDescent="0.25">
      <c r="A5835" s="62">
        <v>31341103</v>
      </c>
      <c r="B5835" s="63" t="s">
        <v>1448</v>
      </c>
    </row>
    <row r="5836" spans="1:2" x14ac:dyDescent="0.25">
      <c r="A5836" s="62">
        <v>31341104</v>
      </c>
      <c r="B5836" s="63" t="s">
        <v>1483</v>
      </c>
    </row>
    <row r="5837" spans="1:2" x14ac:dyDescent="0.25">
      <c r="A5837" s="62">
        <v>31341105</v>
      </c>
      <c r="B5837" s="63" t="s">
        <v>1786</v>
      </c>
    </row>
    <row r="5838" spans="1:2" x14ac:dyDescent="0.25">
      <c r="A5838" s="62">
        <v>31341106</v>
      </c>
      <c r="B5838" s="63" t="s">
        <v>10762</v>
      </c>
    </row>
    <row r="5839" spans="1:2" x14ac:dyDescent="0.25">
      <c r="A5839" s="62">
        <v>31341109</v>
      </c>
      <c r="B5839" s="63" t="s">
        <v>6005</v>
      </c>
    </row>
    <row r="5840" spans="1:2" x14ac:dyDescent="0.25">
      <c r="A5840" s="62">
        <v>31341110</v>
      </c>
      <c r="B5840" s="63" t="s">
        <v>18018</v>
      </c>
    </row>
    <row r="5841" spans="1:2" x14ac:dyDescent="0.25">
      <c r="A5841" s="62">
        <v>31341111</v>
      </c>
      <c r="B5841" s="63" t="s">
        <v>4161</v>
      </c>
    </row>
    <row r="5842" spans="1:2" x14ac:dyDescent="0.25">
      <c r="A5842" s="62">
        <v>31341112</v>
      </c>
      <c r="B5842" s="63" t="s">
        <v>4835</v>
      </c>
    </row>
    <row r="5843" spans="1:2" x14ac:dyDescent="0.25">
      <c r="A5843" s="62">
        <v>31341113</v>
      </c>
      <c r="B5843" s="63" t="s">
        <v>12902</v>
      </c>
    </row>
    <row r="5844" spans="1:2" x14ac:dyDescent="0.25">
      <c r="A5844" s="62">
        <v>31341201</v>
      </c>
      <c r="B5844" s="63" t="s">
        <v>8156</v>
      </c>
    </row>
    <row r="5845" spans="1:2" x14ac:dyDescent="0.25">
      <c r="A5845" s="62">
        <v>31341202</v>
      </c>
      <c r="B5845" s="63" t="s">
        <v>1841</v>
      </c>
    </row>
    <row r="5846" spans="1:2" x14ac:dyDescent="0.25">
      <c r="A5846" s="62">
        <v>31341203</v>
      </c>
      <c r="B5846" s="63" t="s">
        <v>12708</v>
      </c>
    </row>
    <row r="5847" spans="1:2" x14ac:dyDescent="0.25">
      <c r="A5847" s="62">
        <v>31341204</v>
      </c>
      <c r="B5847" s="63" t="s">
        <v>8760</v>
      </c>
    </row>
    <row r="5848" spans="1:2" x14ac:dyDescent="0.25">
      <c r="A5848" s="62">
        <v>31341205</v>
      </c>
      <c r="B5848" s="63" t="s">
        <v>9059</v>
      </c>
    </row>
    <row r="5849" spans="1:2" x14ac:dyDescent="0.25">
      <c r="A5849" s="62">
        <v>31341206</v>
      </c>
      <c r="B5849" s="63" t="s">
        <v>7071</v>
      </c>
    </row>
    <row r="5850" spans="1:2" x14ac:dyDescent="0.25">
      <c r="A5850" s="62">
        <v>31341209</v>
      </c>
      <c r="B5850" s="63" t="s">
        <v>14527</v>
      </c>
    </row>
    <row r="5851" spans="1:2" x14ac:dyDescent="0.25">
      <c r="A5851" s="62">
        <v>31341210</v>
      </c>
      <c r="B5851" s="63" t="s">
        <v>14974</v>
      </c>
    </row>
    <row r="5852" spans="1:2" x14ac:dyDescent="0.25">
      <c r="A5852" s="62">
        <v>31341211</v>
      </c>
      <c r="B5852" s="63" t="s">
        <v>2164</v>
      </c>
    </row>
    <row r="5853" spans="1:2" x14ac:dyDescent="0.25">
      <c r="A5853" s="62">
        <v>31341212</v>
      </c>
      <c r="B5853" s="63" t="s">
        <v>5577</v>
      </c>
    </row>
    <row r="5854" spans="1:2" x14ac:dyDescent="0.25">
      <c r="A5854" s="62">
        <v>31341213</v>
      </c>
      <c r="B5854" s="63" t="s">
        <v>3587</v>
      </c>
    </row>
    <row r="5855" spans="1:2" x14ac:dyDescent="0.25">
      <c r="A5855" s="62">
        <v>31341301</v>
      </c>
      <c r="B5855" s="63" t="s">
        <v>12994</v>
      </c>
    </row>
    <row r="5856" spans="1:2" x14ac:dyDescent="0.25">
      <c r="A5856" s="62">
        <v>31341302</v>
      </c>
      <c r="B5856" s="63" t="s">
        <v>17124</v>
      </c>
    </row>
    <row r="5857" spans="1:2" x14ac:dyDescent="0.25">
      <c r="A5857" s="62">
        <v>31341303</v>
      </c>
      <c r="B5857" s="63" t="s">
        <v>11419</v>
      </c>
    </row>
    <row r="5858" spans="1:2" x14ac:dyDescent="0.25">
      <c r="A5858" s="62">
        <v>31341304</v>
      </c>
      <c r="B5858" s="63" t="s">
        <v>411</v>
      </c>
    </row>
    <row r="5859" spans="1:2" x14ac:dyDescent="0.25">
      <c r="A5859" s="62">
        <v>31341305</v>
      </c>
      <c r="B5859" s="63" t="s">
        <v>11539</v>
      </c>
    </row>
    <row r="5860" spans="1:2" x14ac:dyDescent="0.25">
      <c r="A5860" s="62">
        <v>31341306</v>
      </c>
      <c r="B5860" s="63" t="s">
        <v>15268</v>
      </c>
    </row>
    <row r="5861" spans="1:2" x14ac:dyDescent="0.25">
      <c r="A5861" s="62">
        <v>31341309</v>
      </c>
      <c r="B5861" s="63" t="s">
        <v>8084</v>
      </c>
    </row>
    <row r="5862" spans="1:2" x14ac:dyDescent="0.25">
      <c r="A5862" s="62">
        <v>31341310</v>
      </c>
      <c r="B5862" s="63" t="s">
        <v>15709</v>
      </c>
    </row>
    <row r="5863" spans="1:2" x14ac:dyDescent="0.25">
      <c r="A5863" s="62">
        <v>31341311</v>
      </c>
      <c r="B5863" s="63" t="s">
        <v>7014</v>
      </c>
    </row>
    <row r="5864" spans="1:2" x14ac:dyDescent="0.25">
      <c r="A5864" s="62">
        <v>31341312</v>
      </c>
      <c r="B5864" s="63" t="s">
        <v>7467</v>
      </c>
    </row>
    <row r="5865" spans="1:2" x14ac:dyDescent="0.25">
      <c r="A5865" s="62">
        <v>31341313</v>
      </c>
      <c r="B5865" s="63" t="s">
        <v>7815</v>
      </c>
    </row>
    <row r="5866" spans="1:2" x14ac:dyDescent="0.25">
      <c r="A5866" s="62">
        <v>31341401</v>
      </c>
      <c r="B5866" s="63" t="s">
        <v>13340</v>
      </c>
    </row>
    <row r="5867" spans="1:2" x14ac:dyDescent="0.25">
      <c r="A5867" s="62">
        <v>31341402</v>
      </c>
      <c r="B5867" s="63" t="s">
        <v>10786</v>
      </c>
    </row>
    <row r="5868" spans="1:2" x14ac:dyDescent="0.25">
      <c r="A5868" s="62">
        <v>31341403</v>
      </c>
      <c r="B5868" s="63" t="s">
        <v>15742</v>
      </c>
    </row>
    <row r="5869" spans="1:2" x14ac:dyDescent="0.25">
      <c r="A5869" s="62">
        <v>31341404</v>
      </c>
      <c r="B5869" s="63" t="s">
        <v>11679</v>
      </c>
    </row>
    <row r="5870" spans="1:2" x14ac:dyDescent="0.25">
      <c r="A5870" s="62">
        <v>31341405</v>
      </c>
      <c r="B5870" s="63" t="s">
        <v>10555</v>
      </c>
    </row>
    <row r="5871" spans="1:2" x14ac:dyDescent="0.25">
      <c r="A5871" s="62">
        <v>31341406</v>
      </c>
      <c r="B5871" s="63" t="s">
        <v>10626</v>
      </c>
    </row>
    <row r="5872" spans="1:2" x14ac:dyDescent="0.25">
      <c r="A5872" s="62">
        <v>31341409</v>
      </c>
      <c r="B5872" s="63" t="s">
        <v>13279</v>
      </c>
    </row>
    <row r="5873" spans="1:2" x14ac:dyDescent="0.25">
      <c r="A5873" s="62">
        <v>31341410</v>
      </c>
      <c r="B5873" s="63" t="s">
        <v>9670</v>
      </c>
    </row>
    <row r="5874" spans="1:2" x14ac:dyDescent="0.25">
      <c r="A5874" s="62">
        <v>31341411</v>
      </c>
      <c r="B5874" s="63" t="s">
        <v>7624</v>
      </c>
    </row>
    <row r="5875" spans="1:2" x14ac:dyDescent="0.25">
      <c r="A5875" s="62">
        <v>31341412</v>
      </c>
      <c r="B5875" s="63" t="s">
        <v>2713</v>
      </c>
    </row>
    <row r="5876" spans="1:2" x14ac:dyDescent="0.25">
      <c r="A5876" s="62">
        <v>31341413</v>
      </c>
      <c r="B5876" s="63" t="s">
        <v>17626</v>
      </c>
    </row>
    <row r="5877" spans="1:2" x14ac:dyDescent="0.25">
      <c r="A5877" s="62">
        <v>31341501</v>
      </c>
      <c r="B5877" s="63" t="s">
        <v>1414</v>
      </c>
    </row>
    <row r="5878" spans="1:2" x14ac:dyDescent="0.25">
      <c r="A5878" s="62">
        <v>31341502</v>
      </c>
      <c r="B5878" s="63" t="s">
        <v>5778</v>
      </c>
    </row>
    <row r="5879" spans="1:2" x14ac:dyDescent="0.25">
      <c r="A5879" s="62">
        <v>31341503</v>
      </c>
      <c r="B5879" s="63" t="s">
        <v>303</v>
      </c>
    </row>
    <row r="5880" spans="1:2" x14ac:dyDescent="0.25">
      <c r="A5880" s="62">
        <v>31341504</v>
      </c>
      <c r="B5880" s="63" t="s">
        <v>11949</v>
      </c>
    </row>
    <row r="5881" spans="1:2" x14ac:dyDescent="0.25">
      <c r="A5881" s="62">
        <v>31341505</v>
      </c>
      <c r="B5881" s="63" t="s">
        <v>17828</v>
      </c>
    </row>
    <row r="5882" spans="1:2" x14ac:dyDescent="0.25">
      <c r="A5882" s="62">
        <v>31341506</v>
      </c>
      <c r="B5882" s="63" t="s">
        <v>9503</v>
      </c>
    </row>
    <row r="5883" spans="1:2" x14ac:dyDescent="0.25">
      <c r="A5883" s="62">
        <v>31341509</v>
      </c>
      <c r="B5883" s="63" t="s">
        <v>11965</v>
      </c>
    </row>
    <row r="5884" spans="1:2" x14ac:dyDescent="0.25">
      <c r="A5884" s="62">
        <v>31341510</v>
      </c>
      <c r="B5884" s="63" t="s">
        <v>15277</v>
      </c>
    </row>
    <row r="5885" spans="1:2" x14ac:dyDescent="0.25">
      <c r="A5885" s="62">
        <v>31341511</v>
      </c>
      <c r="B5885" s="63" t="s">
        <v>13105</v>
      </c>
    </row>
    <row r="5886" spans="1:2" x14ac:dyDescent="0.25">
      <c r="A5886" s="62">
        <v>31341512</v>
      </c>
      <c r="B5886" s="63" t="s">
        <v>10657</v>
      </c>
    </row>
    <row r="5887" spans="1:2" x14ac:dyDescent="0.25">
      <c r="A5887" s="62">
        <v>31341513</v>
      </c>
      <c r="B5887" s="63" t="s">
        <v>658</v>
      </c>
    </row>
    <row r="5888" spans="1:2" x14ac:dyDescent="0.25">
      <c r="A5888" s="62">
        <v>31341601</v>
      </c>
      <c r="B5888" s="63" t="s">
        <v>18674</v>
      </c>
    </row>
    <row r="5889" spans="1:2" x14ac:dyDescent="0.25">
      <c r="A5889" s="62">
        <v>31341602</v>
      </c>
      <c r="B5889" s="63" t="s">
        <v>6694</v>
      </c>
    </row>
    <row r="5890" spans="1:2" x14ac:dyDescent="0.25">
      <c r="A5890" s="62">
        <v>31341603</v>
      </c>
      <c r="B5890" s="63" t="s">
        <v>13536</v>
      </c>
    </row>
    <row r="5891" spans="1:2" x14ac:dyDescent="0.25">
      <c r="A5891" s="62">
        <v>31341604</v>
      </c>
      <c r="B5891" s="63" t="s">
        <v>4745</v>
      </c>
    </row>
    <row r="5892" spans="1:2" x14ac:dyDescent="0.25">
      <c r="A5892" s="62">
        <v>31341605</v>
      </c>
      <c r="B5892" s="63" t="s">
        <v>3489</v>
      </c>
    </row>
    <row r="5893" spans="1:2" x14ac:dyDescent="0.25">
      <c r="A5893" s="62">
        <v>31341606</v>
      </c>
      <c r="B5893" s="63" t="s">
        <v>4153</v>
      </c>
    </row>
    <row r="5894" spans="1:2" x14ac:dyDescent="0.25">
      <c r="A5894" s="62">
        <v>31341609</v>
      </c>
      <c r="B5894" s="63" t="s">
        <v>7450</v>
      </c>
    </row>
    <row r="5895" spans="1:2" x14ac:dyDescent="0.25">
      <c r="A5895" s="62">
        <v>31341610</v>
      </c>
      <c r="B5895" s="63" t="s">
        <v>16839</v>
      </c>
    </row>
    <row r="5896" spans="1:2" x14ac:dyDescent="0.25">
      <c r="A5896" s="62">
        <v>31341611</v>
      </c>
      <c r="B5896" s="63" t="s">
        <v>4857</v>
      </c>
    </row>
    <row r="5897" spans="1:2" x14ac:dyDescent="0.25">
      <c r="A5897" s="62">
        <v>31341612</v>
      </c>
      <c r="B5897" s="63" t="s">
        <v>10450</v>
      </c>
    </row>
    <row r="5898" spans="1:2" x14ac:dyDescent="0.25">
      <c r="A5898" s="62">
        <v>31341613</v>
      </c>
      <c r="B5898" s="63" t="s">
        <v>9082</v>
      </c>
    </row>
    <row r="5899" spans="1:2" x14ac:dyDescent="0.25">
      <c r="A5899" s="62">
        <v>31341701</v>
      </c>
      <c r="B5899" s="63" t="s">
        <v>6879</v>
      </c>
    </row>
    <row r="5900" spans="1:2" x14ac:dyDescent="0.25">
      <c r="A5900" s="62">
        <v>31341702</v>
      </c>
      <c r="B5900" s="63" t="s">
        <v>6580</v>
      </c>
    </row>
    <row r="5901" spans="1:2" x14ac:dyDescent="0.25">
      <c r="A5901" s="62">
        <v>31341703</v>
      </c>
      <c r="B5901" s="63" t="s">
        <v>18772</v>
      </c>
    </row>
    <row r="5902" spans="1:2" x14ac:dyDescent="0.25">
      <c r="A5902" s="62">
        <v>31341704</v>
      </c>
      <c r="B5902" s="63" t="s">
        <v>14120</v>
      </c>
    </row>
    <row r="5903" spans="1:2" x14ac:dyDescent="0.25">
      <c r="A5903" s="62">
        <v>31341705</v>
      </c>
      <c r="B5903" s="63" t="s">
        <v>17460</v>
      </c>
    </row>
    <row r="5904" spans="1:2" x14ac:dyDescent="0.25">
      <c r="A5904" s="62">
        <v>31341706</v>
      </c>
      <c r="B5904" s="63" t="s">
        <v>2081</v>
      </c>
    </row>
    <row r="5905" spans="1:2" x14ac:dyDescent="0.25">
      <c r="A5905" s="62">
        <v>31341709</v>
      </c>
      <c r="B5905" s="63" t="s">
        <v>14037</v>
      </c>
    </row>
    <row r="5906" spans="1:2" x14ac:dyDescent="0.25">
      <c r="A5906" s="62">
        <v>31341710</v>
      </c>
      <c r="B5906" s="63" t="s">
        <v>4629</v>
      </c>
    </row>
    <row r="5907" spans="1:2" x14ac:dyDescent="0.25">
      <c r="A5907" s="62">
        <v>31341711</v>
      </c>
      <c r="B5907" s="63" t="s">
        <v>16875</v>
      </c>
    </row>
    <row r="5908" spans="1:2" x14ac:dyDescent="0.25">
      <c r="A5908" s="62">
        <v>31341712</v>
      </c>
      <c r="B5908" s="63" t="s">
        <v>6266</v>
      </c>
    </row>
    <row r="5909" spans="1:2" x14ac:dyDescent="0.25">
      <c r="A5909" s="62">
        <v>31341713</v>
      </c>
      <c r="B5909" s="63" t="s">
        <v>17792</v>
      </c>
    </row>
    <row r="5910" spans="1:2" x14ac:dyDescent="0.25">
      <c r="A5910" s="62">
        <v>31351101</v>
      </c>
      <c r="B5910" s="63" t="s">
        <v>2592</v>
      </c>
    </row>
    <row r="5911" spans="1:2" x14ac:dyDescent="0.25">
      <c r="A5911" s="62">
        <v>31351102</v>
      </c>
      <c r="B5911" s="63" t="s">
        <v>2828</v>
      </c>
    </row>
    <row r="5912" spans="1:2" x14ac:dyDescent="0.25">
      <c r="A5912" s="62">
        <v>31351103</v>
      </c>
      <c r="B5912" s="63" t="s">
        <v>1276</v>
      </c>
    </row>
    <row r="5913" spans="1:2" x14ac:dyDescent="0.25">
      <c r="A5913" s="62">
        <v>31351104</v>
      </c>
      <c r="B5913" s="63" t="s">
        <v>6925</v>
      </c>
    </row>
    <row r="5914" spans="1:2" x14ac:dyDescent="0.25">
      <c r="A5914" s="62">
        <v>31351105</v>
      </c>
      <c r="B5914" s="63" t="s">
        <v>578</v>
      </c>
    </row>
    <row r="5915" spans="1:2" x14ac:dyDescent="0.25">
      <c r="A5915" s="62">
        <v>31351106</v>
      </c>
      <c r="B5915" s="63" t="s">
        <v>14597</v>
      </c>
    </row>
    <row r="5916" spans="1:2" x14ac:dyDescent="0.25">
      <c r="A5916" s="62">
        <v>31351109</v>
      </c>
      <c r="B5916" s="63" t="s">
        <v>9130</v>
      </c>
    </row>
    <row r="5917" spans="1:2" x14ac:dyDescent="0.25">
      <c r="A5917" s="62">
        <v>31351110</v>
      </c>
      <c r="B5917" s="63" t="s">
        <v>14251</v>
      </c>
    </row>
    <row r="5918" spans="1:2" x14ac:dyDescent="0.25">
      <c r="A5918" s="62">
        <v>31351111</v>
      </c>
      <c r="B5918" s="63" t="s">
        <v>14885</v>
      </c>
    </row>
    <row r="5919" spans="1:2" x14ac:dyDescent="0.25">
      <c r="A5919" s="62">
        <v>31351112</v>
      </c>
      <c r="B5919" s="63" t="s">
        <v>5532</v>
      </c>
    </row>
    <row r="5920" spans="1:2" x14ac:dyDescent="0.25">
      <c r="A5920" s="62">
        <v>31351113</v>
      </c>
      <c r="B5920" s="63" t="s">
        <v>8059</v>
      </c>
    </row>
    <row r="5921" spans="1:2" x14ac:dyDescent="0.25">
      <c r="A5921" s="62">
        <v>31351201</v>
      </c>
      <c r="B5921" s="63" t="s">
        <v>1996</v>
      </c>
    </row>
    <row r="5922" spans="1:2" x14ac:dyDescent="0.25">
      <c r="A5922" s="62">
        <v>31351202</v>
      </c>
      <c r="B5922" s="63" t="s">
        <v>11393</v>
      </c>
    </row>
    <row r="5923" spans="1:2" x14ac:dyDescent="0.25">
      <c r="A5923" s="62">
        <v>31351203</v>
      </c>
      <c r="B5923" s="63" t="s">
        <v>13672</v>
      </c>
    </row>
    <row r="5924" spans="1:2" x14ac:dyDescent="0.25">
      <c r="A5924" s="62">
        <v>31351204</v>
      </c>
      <c r="B5924" s="63" t="s">
        <v>7127</v>
      </c>
    </row>
    <row r="5925" spans="1:2" x14ac:dyDescent="0.25">
      <c r="A5925" s="62">
        <v>31351205</v>
      </c>
      <c r="B5925" s="63" t="s">
        <v>16873</v>
      </c>
    </row>
    <row r="5926" spans="1:2" x14ac:dyDescent="0.25">
      <c r="A5926" s="62">
        <v>31351206</v>
      </c>
      <c r="B5926" s="63" t="s">
        <v>7907</v>
      </c>
    </row>
    <row r="5927" spans="1:2" x14ac:dyDescent="0.25">
      <c r="A5927" s="62">
        <v>31351209</v>
      </c>
      <c r="B5927" s="63" t="s">
        <v>11385</v>
      </c>
    </row>
    <row r="5928" spans="1:2" x14ac:dyDescent="0.25">
      <c r="A5928" s="62">
        <v>31351210</v>
      </c>
      <c r="B5928" s="63" t="s">
        <v>12777</v>
      </c>
    </row>
    <row r="5929" spans="1:2" x14ac:dyDescent="0.25">
      <c r="A5929" s="62">
        <v>31351211</v>
      </c>
      <c r="B5929" s="63" t="s">
        <v>16112</v>
      </c>
    </row>
    <row r="5930" spans="1:2" x14ac:dyDescent="0.25">
      <c r="A5930" s="62">
        <v>31351212</v>
      </c>
      <c r="B5930" s="63" t="s">
        <v>6559</v>
      </c>
    </row>
    <row r="5931" spans="1:2" x14ac:dyDescent="0.25">
      <c r="A5931" s="62">
        <v>31351213</v>
      </c>
      <c r="B5931" s="63" t="s">
        <v>14782</v>
      </c>
    </row>
    <row r="5932" spans="1:2" x14ac:dyDescent="0.25">
      <c r="A5932" s="62">
        <v>31351301</v>
      </c>
      <c r="B5932" s="63" t="s">
        <v>675</v>
      </c>
    </row>
    <row r="5933" spans="1:2" x14ac:dyDescent="0.25">
      <c r="A5933" s="62">
        <v>31351302</v>
      </c>
      <c r="B5933" s="63" t="s">
        <v>18291</v>
      </c>
    </row>
    <row r="5934" spans="1:2" x14ac:dyDescent="0.25">
      <c r="A5934" s="62">
        <v>31351303</v>
      </c>
      <c r="B5934" s="63" t="s">
        <v>6421</v>
      </c>
    </row>
    <row r="5935" spans="1:2" x14ac:dyDescent="0.25">
      <c r="A5935" s="62">
        <v>31351304</v>
      </c>
      <c r="B5935" s="63" t="s">
        <v>6249</v>
      </c>
    </row>
    <row r="5936" spans="1:2" x14ac:dyDescent="0.25">
      <c r="A5936" s="62">
        <v>31351305</v>
      </c>
      <c r="B5936" s="63" t="s">
        <v>7885</v>
      </c>
    </row>
    <row r="5937" spans="1:2" x14ac:dyDescent="0.25">
      <c r="A5937" s="62">
        <v>31351306</v>
      </c>
      <c r="B5937" s="63" t="s">
        <v>11006</v>
      </c>
    </row>
    <row r="5938" spans="1:2" x14ac:dyDescent="0.25">
      <c r="A5938" s="62">
        <v>31351309</v>
      </c>
      <c r="B5938" s="63" t="s">
        <v>14796</v>
      </c>
    </row>
    <row r="5939" spans="1:2" x14ac:dyDescent="0.25">
      <c r="A5939" s="62">
        <v>31351310</v>
      </c>
      <c r="B5939" s="63" t="s">
        <v>3991</v>
      </c>
    </row>
    <row r="5940" spans="1:2" x14ac:dyDescent="0.25">
      <c r="A5940" s="62">
        <v>31351311</v>
      </c>
      <c r="B5940" s="63" t="s">
        <v>5822</v>
      </c>
    </row>
    <row r="5941" spans="1:2" x14ac:dyDescent="0.25">
      <c r="A5941" s="62">
        <v>31351312</v>
      </c>
      <c r="B5941" s="63" t="s">
        <v>13417</v>
      </c>
    </row>
    <row r="5942" spans="1:2" x14ac:dyDescent="0.25">
      <c r="A5942" s="62">
        <v>31351313</v>
      </c>
      <c r="B5942" s="63" t="s">
        <v>14188</v>
      </c>
    </row>
    <row r="5943" spans="1:2" x14ac:dyDescent="0.25">
      <c r="A5943" s="62">
        <v>31351401</v>
      </c>
      <c r="B5943" s="63" t="s">
        <v>5385</v>
      </c>
    </row>
    <row r="5944" spans="1:2" x14ac:dyDescent="0.25">
      <c r="A5944" s="62">
        <v>31351402</v>
      </c>
      <c r="B5944" s="63" t="s">
        <v>7448</v>
      </c>
    </row>
    <row r="5945" spans="1:2" x14ac:dyDescent="0.25">
      <c r="A5945" s="62">
        <v>31351403</v>
      </c>
      <c r="B5945" s="63" t="s">
        <v>604</v>
      </c>
    </row>
    <row r="5946" spans="1:2" x14ac:dyDescent="0.25">
      <c r="A5946" s="62">
        <v>31351404</v>
      </c>
      <c r="B5946" s="63" t="s">
        <v>4934</v>
      </c>
    </row>
    <row r="5947" spans="1:2" x14ac:dyDescent="0.25">
      <c r="A5947" s="62">
        <v>31351405</v>
      </c>
      <c r="B5947" s="63" t="s">
        <v>7550</v>
      </c>
    </row>
    <row r="5948" spans="1:2" x14ac:dyDescent="0.25">
      <c r="A5948" s="62">
        <v>31351406</v>
      </c>
      <c r="B5948" s="63" t="s">
        <v>530</v>
      </c>
    </row>
    <row r="5949" spans="1:2" x14ac:dyDescent="0.25">
      <c r="A5949" s="62">
        <v>31351409</v>
      </c>
      <c r="B5949" s="63" t="s">
        <v>13277</v>
      </c>
    </row>
    <row r="5950" spans="1:2" x14ac:dyDescent="0.25">
      <c r="A5950" s="62">
        <v>31351410</v>
      </c>
      <c r="B5950" s="63" t="s">
        <v>6468</v>
      </c>
    </row>
    <row r="5951" spans="1:2" x14ac:dyDescent="0.25">
      <c r="A5951" s="62">
        <v>31351411</v>
      </c>
      <c r="B5951" s="63" t="s">
        <v>3789</v>
      </c>
    </row>
    <row r="5952" spans="1:2" x14ac:dyDescent="0.25">
      <c r="A5952" s="62">
        <v>31351412</v>
      </c>
      <c r="B5952" s="63" t="s">
        <v>772</v>
      </c>
    </row>
    <row r="5953" spans="1:2" x14ac:dyDescent="0.25">
      <c r="A5953" s="62">
        <v>31351413</v>
      </c>
      <c r="B5953" s="63" t="s">
        <v>5268</v>
      </c>
    </row>
    <row r="5954" spans="1:2" x14ac:dyDescent="0.25">
      <c r="A5954" s="62">
        <v>31351501</v>
      </c>
      <c r="B5954" s="63" t="s">
        <v>15491</v>
      </c>
    </row>
    <row r="5955" spans="1:2" x14ac:dyDescent="0.25">
      <c r="A5955" s="62">
        <v>31351502</v>
      </c>
      <c r="B5955" s="63" t="s">
        <v>4498</v>
      </c>
    </row>
    <row r="5956" spans="1:2" x14ac:dyDescent="0.25">
      <c r="A5956" s="62">
        <v>31351503</v>
      </c>
      <c r="B5956" s="63" t="s">
        <v>11073</v>
      </c>
    </row>
    <row r="5957" spans="1:2" x14ac:dyDescent="0.25">
      <c r="A5957" s="62">
        <v>31351504</v>
      </c>
      <c r="B5957" s="63" t="s">
        <v>1618</v>
      </c>
    </row>
    <row r="5958" spans="1:2" x14ac:dyDescent="0.25">
      <c r="A5958" s="62">
        <v>31351505</v>
      </c>
      <c r="B5958" s="63" t="s">
        <v>13436</v>
      </c>
    </row>
    <row r="5959" spans="1:2" x14ac:dyDescent="0.25">
      <c r="A5959" s="62">
        <v>31351506</v>
      </c>
      <c r="B5959" s="63" t="s">
        <v>16422</v>
      </c>
    </row>
    <row r="5960" spans="1:2" x14ac:dyDescent="0.25">
      <c r="A5960" s="62">
        <v>31351509</v>
      </c>
      <c r="B5960" s="63" t="s">
        <v>13405</v>
      </c>
    </row>
    <row r="5961" spans="1:2" x14ac:dyDescent="0.25">
      <c r="A5961" s="62">
        <v>31351510</v>
      </c>
      <c r="B5961" s="63" t="s">
        <v>328</v>
      </c>
    </row>
    <row r="5962" spans="1:2" x14ac:dyDescent="0.25">
      <c r="A5962" s="62">
        <v>31351511</v>
      </c>
      <c r="B5962" s="63" t="s">
        <v>11205</v>
      </c>
    </row>
    <row r="5963" spans="1:2" x14ac:dyDescent="0.25">
      <c r="A5963" s="62">
        <v>31351512</v>
      </c>
      <c r="B5963" s="63" t="s">
        <v>7712</v>
      </c>
    </row>
    <row r="5964" spans="1:2" x14ac:dyDescent="0.25">
      <c r="A5964" s="62">
        <v>31351513</v>
      </c>
      <c r="B5964" s="63" t="s">
        <v>6065</v>
      </c>
    </row>
    <row r="5965" spans="1:2" x14ac:dyDescent="0.25">
      <c r="A5965" s="62">
        <v>31351601</v>
      </c>
      <c r="B5965" s="63" t="s">
        <v>1612</v>
      </c>
    </row>
    <row r="5966" spans="1:2" x14ac:dyDescent="0.25">
      <c r="A5966" s="62">
        <v>31351602</v>
      </c>
      <c r="B5966" s="63" t="s">
        <v>5510</v>
      </c>
    </row>
    <row r="5967" spans="1:2" x14ac:dyDescent="0.25">
      <c r="A5967" s="62">
        <v>31351603</v>
      </c>
      <c r="B5967" s="63" t="s">
        <v>17809</v>
      </c>
    </row>
    <row r="5968" spans="1:2" x14ac:dyDescent="0.25">
      <c r="A5968" s="62">
        <v>31351604</v>
      </c>
      <c r="B5968" s="63" t="s">
        <v>12299</v>
      </c>
    </row>
    <row r="5969" spans="1:2" x14ac:dyDescent="0.25">
      <c r="A5969" s="62">
        <v>31351605</v>
      </c>
      <c r="B5969" s="63" t="s">
        <v>15197</v>
      </c>
    </row>
    <row r="5970" spans="1:2" x14ac:dyDescent="0.25">
      <c r="A5970" s="62">
        <v>31351606</v>
      </c>
      <c r="B5970" s="63" t="s">
        <v>10128</v>
      </c>
    </row>
    <row r="5971" spans="1:2" x14ac:dyDescent="0.25">
      <c r="A5971" s="62">
        <v>31351609</v>
      </c>
      <c r="B5971" s="63" t="s">
        <v>9232</v>
      </c>
    </row>
    <row r="5972" spans="1:2" x14ac:dyDescent="0.25">
      <c r="A5972" s="62">
        <v>31351610</v>
      </c>
      <c r="B5972" s="63" t="s">
        <v>1968</v>
      </c>
    </row>
    <row r="5973" spans="1:2" x14ac:dyDescent="0.25">
      <c r="A5973" s="62">
        <v>31351611</v>
      </c>
      <c r="B5973" s="63" t="s">
        <v>10592</v>
      </c>
    </row>
    <row r="5974" spans="1:2" x14ac:dyDescent="0.25">
      <c r="A5974" s="62">
        <v>31351612</v>
      </c>
      <c r="B5974" s="63" t="s">
        <v>8103</v>
      </c>
    </row>
    <row r="5975" spans="1:2" x14ac:dyDescent="0.25">
      <c r="A5975" s="62">
        <v>31351613</v>
      </c>
      <c r="B5975" s="63" t="s">
        <v>13621</v>
      </c>
    </row>
    <row r="5976" spans="1:2" x14ac:dyDescent="0.25">
      <c r="A5976" s="62">
        <v>31351701</v>
      </c>
      <c r="B5976" s="63" t="s">
        <v>1866</v>
      </c>
    </row>
    <row r="5977" spans="1:2" x14ac:dyDescent="0.25">
      <c r="A5977" s="62">
        <v>31351702</v>
      </c>
      <c r="B5977" s="63" t="s">
        <v>2417</v>
      </c>
    </row>
    <row r="5978" spans="1:2" x14ac:dyDescent="0.25">
      <c r="A5978" s="62">
        <v>31351703</v>
      </c>
      <c r="B5978" s="63" t="s">
        <v>3089</v>
      </c>
    </row>
    <row r="5979" spans="1:2" x14ac:dyDescent="0.25">
      <c r="A5979" s="62">
        <v>31351704</v>
      </c>
      <c r="B5979" s="63" t="s">
        <v>12760</v>
      </c>
    </row>
    <row r="5980" spans="1:2" x14ac:dyDescent="0.25">
      <c r="A5980" s="62">
        <v>31351705</v>
      </c>
      <c r="B5980" s="63" t="s">
        <v>7946</v>
      </c>
    </row>
    <row r="5981" spans="1:2" x14ac:dyDescent="0.25">
      <c r="A5981" s="62">
        <v>31351706</v>
      </c>
      <c r="B5981" s="63" t="s">
        <v>14298</v>
      </c>
    </row>
    <row r="5982" spans="1:2" x14ac:dyDescent="0.25">
      <c r="A5982" s="62">
        <v>31351709</v>
      </c>
      <c r="B5982" s="63" t="s">
        <v>8520</v>
      </c>
    </row>
    <row r="5983" spans="1:2" x14ac:dyDescent="0.25">
      <c r="A5983" s="62">
        <v>31351710</v>
      </c>
      <c r="B5983" s="63" t="s">
        <v>9991</v>
      </c>
    </row>
    <row r="5984" spans="1:2" x14ac:dyDescent="0.25">
      <c r="A5984" s="62">
        <v>31351711</v>
      </c>
      <c r="B5984" s="63" t="s">
        <v>18378</v>
      </c>
    </row>
    <row r="5985" spans="1:2" x14ac:dyDescent="0.25">
      <c r="A5985" s="62">
        <v>31351712</v>
      </c>
      <c r="B5985" s="63" t="s">
        <v>93</v>
      </c>
    </row>
    <row r="5986" spans="1:2" x14ac:dyDescent="0.25">
      <c r="A5986" s="62">
        <v>31351713</v>
      </c>
      <c r="B5986" s="63" t="s">
        <v>11950</v>
      </c>
    </row>
    <row r="5987" spans="1:2" x14ac:dyDescent="0.25">
      <c r="A5987" s="62">
        <v>31361101</v>
      </c>
      <c r="B5987" s="63" t="s">
        <v>7462</v>
      </c>
    </row>
    <row r="5988" spans="1:2" x14ac:dyDescent="0.25">
      <c r="A5988" s="62">
        <v>31361102</v>
      </c>
      <c r="B5988" s="63" t="s">
        <v>2854</v>
      </c>
    </row>
    <row r="5989" spans="1:2" x14ac:dyDescent="0.25">
      <c r="A5989" s="62">
        <v>31361103</v>
      </c>
      <c r="B5989" s="63" t="s">
        <v>151</v>
      </c>
    </row>
    <row r="5990" spans="1:2" x14ac:dyDescent="0.25">
      <c r="A5990" s="62">
        <v>31361104</v>
      </c>
      <c r="B5990" s="63" t="s">
        <v>10351</v>
      </c>
    </row>
    <row r="5991" spans="1:2" x14ac:dyDescent="0.25">
      <c r="A5991" s="62">
        <v>31361105</v>
      </c>
      <c r="B5991" s="63" t="s">
        <v>14534</v>
      </c>
    </row>
    <row r="5992" spans="1:2" x14ac:dyDescent="0.25">
      <c r="A5992" s="62">
        <v>31361106</v>
      </c>
      <c r="B5992" s="63" t="s">
        <v>6403</v>
      </c>
    </row>
    <row r="5993" spans="1:2" x14ac:dyDescent="0.25">
      <c r="A5993" s="62">
        <v>31361109</v>
      </c>
      <c r="B5993" s="63" t="s">
        <v>3710</v>
      </c>
    </row>
    <row r="5994" spans="1:2" x14ac:dyDescent="0.25">
      <c r="A5994" s="62">
        <v>31361110</v>
      </c>
      <c r="B5994" s="63" t="s">
        <v>1086</v>
      </c>
    </row>
    <row r="5995" spans="1:2" x14ac:dyDescent="0.25">
      <c r="A5995" s="62">
        <v>31361111</v>
      </c>
      <c r="B5995" s="63" t="s">
        <v>16857</v>
      </c>
    </row>
    <row r="5996" spans="1:2" x14ac:dyDescent="0.25">
      <c r="A5996" s="62">
        <v>31361112</v>
      </c>
      <c r="B5996" s="63" t="s">
        <v>3201</v>
      </c>
    </row>
    <row r="5997" spans="1:2" x14ac:dyDescent="0.25">
      <c r="A5997" s="62">
        <v>31361113</v>
      </c>
      <c r="B5997" s="63" t="s">
        <v>9634</v>
      </c>
    </row>
    <row r="5998" spans="1:2" x14ac:dyDescent="0.25">
      <c r="A5998" s="62">
        <v>31361201</v>
      </c>
      <c r="B5998" s="63" t="s">
        <v>12006</v>
      </c>
    </row>
    <row r="5999" spans="1:2" x14ac:dyDescent="0.25">
      <c r="A5999" s="62">
        <v>31361202</v>
      </c>
      <c r="B5999" s="63" t="s">
        <v>17863</v>
      </c>
    </row>
    <row r="6000" spans="1:2" x14ac:dyDescent="0.25">
      <c r="A6000" s="62">
        <v>31361203</v>
      </c>
      <c r="B6000" s="63" t="s">
        <v>17597</v>
      </c>
    </row>
    <row r="6001" spans="1:2" x14ac:dyDescent="0.25">
      <c r="A6001" s="62">
        <v>31361204</v>
      </c>
      <c r="B6001" s="63" t="s">
        <v>1257</v>
      </c>
    </row>
    <row r="6002" spans="1:2" x14ac:dyDescent="0.25">
      <c r="A6002" s="62">
        <v>31361205</v>
      </c>
      <c r="B6002" s="63" t="s">
        <v>16188</v>
      </c>
    </row>
    <row r="6003" spans="1:2" x14ac:dyDescent="0.25">
      <c r="A6003" s="62">
        <v>31361206</v>
      </c>
      <c r="B6003" s="63" t="s">
        <v>15873</v>
      </c>
    </row>
    <row r="6004" spans="1:2" x14ac:dyDescent="0.25">
      <c r="A6004" s="62">
        <v>31361209</v>
      </c>
      <c r="B6004" s="63" t="s">
        <v>11886</v>
      </c>
    </row>
    <row r="6005" spans="1:2" x14ac:dyDescent="0.25">
      <c r="A6005" s="62">
        <v>31361210</v>
      </c>
      <c r="B6005" s="63" t="s">
        <v>17706</v>
      </c>
    </row>
    <row r="6006" spans="1:2" x14ac:dyDescent="0.25">
      <c r="A6006" s="62">
        <v>31361211</v>
      </c>
      <c r="B6006" s="63" t="s">
        <v>3293</v>
      </c>
    </row>
    <row r="6007" spans="1:2" x14ac:dyDescent="0.25">
      <c r="A6007" s="62">
        <v>31361212</v>
      </c>
      <c r="B6007" s="63" t="s">
        <v>1039</v>
      </c>
    </row>
    <row r="6008" spans="1:2" x14ac:dyDescent="0.25">
      <c r="A6008" s="62">
        <v>31361213</v>
      </c>
      <c r="B6008" s="63" t="s">
        <v>13589</v>
      </c>
    </row>
    <row r="6009" spans="1:2" x14ac:dyDescent="0.25">
      <c r="A6009" s="62">
        <v>31361301</v>
      </c>
      <c r="B6009" s="63" t="s">
        <v>13245</v>
      </c>
    </row>
    <row r="6010" spans="1:2" x14ac:dyDescent="0.25">
      <c r="A6010" s="62">
        <v>31361302</v>
      </c>
      <c r="B6010" s="63" t="s">
        <v>16246</v>
      </c>
    </row>
    <row r="6011" spans="1:2" x14ac:dyDescent="0.25">
      <c r="A6011" s="62">
        <v>31361303</v>
      </c>
      <c r="B6011" s="63" t="s">
        <v>6717</v>
      </c>
    </row>
    <row r="6012" spans="1:2" x14ac:dyDescent="0.25">
      <c r="A6012" s="62">
        <v>31361304</v>
      </c>
      <c r="B6012" s="63" t="s">
        <v>5186</v>
      </c>
    </row>
    <row r="6013" spans="1:2" x14ac:dyDescent="0.25">
      <c r="A6013" s="62">
        <v>31361305</v>
      </c>
      <c r="B6013" s="63" t="s">
        <v>2155</v>
      </c>
    </row>
    <row r="6014" spans="1:2" x14ac:dyDescent="0.25">
      <c r="A6014" s="62">
        <v>31361306</v>
      </c>
      <c r="B6014" s="63" t="s">
        <v>8354</v>
      </c>
    </row>
    <row r="6015" spans="1:2" x14ac:dyDescent="0.25">
      <c r="A6015" s="62">
        <v>31361309</v>
      </c>
      <c r="B6015" s="63" t="s">
        <v>14411</v>
      </c>
    </row>
    <row r="6016" spans="1:2" x14ac:dyDescent="0.25">
      <c r="A6016" s="62">
        <v>31361310</v>
      </c>
      <c r="B6016" s="63" t="s">
        <v>10563</v>
      </c>
    </row>
    <row r="6017" spans="1:2" x14ac:dyDescent="0.25">
      <c r="A6017" s="62">
        <v>31361311</v>
      </c>
      <c r="B6017" s="63" t="s">
        <v>14048</v>
      </c>
    </row>
    <row r="6018" spans="1:2" x14ac:dyDescent="0.25">
      <c r="A6018" s="62">
        <v>31361312</v>
      </c>
      <c r="B6018" s="63" t="s">
        <v>17603</v>
      </c>
    </row>
    <row r="6019" spans="1:2" x14ac:dyDescent="0.25">
      <c r="A6019" s="62">
        <v>31361313</v>
      </c>
      <c r="B6019" s="63" t="s">
        <v>16425</v>
      </c>
    </row>
    <row r="6020" spans="1:2" x14ac:dyDescent="0.25">
      <c r="A6020" s="62">
        <v>31361401</v>
      </c>
      <c r="B6020" s="63" t="s">
        <v>7569</v>
      </c>
    </row>
    <row r="6021" spans="1:2" x14ac:dyDescent="0.25">
      <c r="A6021" s="62">
        <v>31361402</v>
      </c>
      <c r="B6021" s="63" t="s">
        <v>742</v>
      </c>
    </row>
    <row r="6022" spans="1:2" x14ac:dyDescent="0.25">
      <c r="A6022" s="62">
        <v>31361403</v>
      </c>
      <c r="B6022" s="63" t="s">
        <v>17204</v>
      </c>
    </row>
    <row r="6023" spans="1:2" x14ac:dyDescent="0.25">
      <c r="A6023" s="62">
        <v>31361404</v>
      </c>
      <c r="B6023" s="63" t="s">
        <v>2223</v>
      </c>
    </row>
    <row r="6024" spans="1:2" x14ac:dyDescent="0.25">
      <c r="A6024" s="62">
        <v>31361405</v>
      </c>
      <c r="B6024" s="63" t="s">
        <v>12414</v>
      </c>
    </row>
    <row r="6025" spans="1:2" x14ac:dyDescent="0.25">
      <c r="A6025" s="62">
        <v>31361406</v>
      </c>
      <c r="B6025" s="63" t="s">
        <v>8226</v>
      </c>
    </row>
    <row r="6026" spans="1:2" x14ac:dyDescent="0.25">
      <c r="A6026" s="62">
        <v>31361409</v>
      </c>
      <c r="B6026" s="63" t="s">
        <v>14147</v>
      </c>
    </row>
    <row r="6027" spans="1:2" x14ac:dyDescent="0.25">
      <c r="A6027" s="62">
        <v>31361410</v>
      </c>
      <c r="B6027" s="63" t="s">
        <v>13079</v>
      </c>
    </row>
    <row r="6028" spans="1:2" x14ac:dyDescent="0.25">
      <c r="A6028" s="62">
        <v>31361411</v>
      </c>
      <c r="B6028" s="63" t="s">
        <v>7181</v>
      </c>
    </row>
    <row r="6029" spans="1:2" x14ac:dyDescent="0.25">
      <c r="A6029" s="62">
        <v>31361412</v>
      </c>
      <c r="B6029" s="63" t="s">
        <v>10308</v>
      </c>
    </row>
    <row r="6030" spans="1:2" x14ac:dyDescent="0.25">
      <c r="A6030" s="62">
        <v>31361413</v>
      </c>
      <c r="B6030" s="63" t="s">
        <v>10267</v>
      </c>
    </row>
    <row r="6031" spans="1:2" x14ac:dyDescent="0.25">
      <c r="A6031" s="62">
        <v>31361501</v>
      </c>
      <c r="B6031" s="63" t="s">
        <v>6359</v>
      </c>
    </row>
    <row r="6032" spans="1:2" x14ac:dyDescent="0.25">
      <c r="A6032" s="62">
        <v>31361502</v>
      </c>
      <c r="B6032" s="63" t="s">
        <v>11761</v>
      </c>
    </row>
    <row r="6033" spans="1:2" x14ac:dyDescent="0.25">
      <c r="A6033" s="62">
        <v>31361503</v>
      </c>
      <c r="B6033" s="63" t="s">
        <v>10957</v>
      </c>
    </row>
    <row r="6034" spans="1:2" x14ac:dyDescent="0.25">
      <c r="A6034" s="62">
        <v>31361504</v>
      </c>
      <c r="B6034" s="63" t="s">
        <v>5321</v>
      </c>
    </row>
    <row r="6035" spans="1:2" x14ac:dyDescent="0.25">
      <c r="A6035" s="62">
        <v>31361505</v>
      </c>
      <c r="B6035" s="63" t="s">
        <v>10260</v>
      </c>
    </row>
    <row r="6036" spans="1:2" x14ac:dyDescent="0.25">
      <c r="A6036" s="62">
        <v>31361506</v>
      </c>
      <c r="B6036" s="63" t="s">
        <v>10815</v>
      </c>
    </row>
    <row r="6037" spans="1:2" x14ac:dyDescent="0.25">
      <c r="A6037" s="62">
        <v>31361509</v>
      </c>
      <c r="B6037" s="63" t="s">
        <v>18723</v>
      </c>
    </row>
    <row r="6038" spans="1:2" x14ac:dyDescent="0.25">
      <c r="A6038" s="62">
        <v>31361510</v>
      </c>
      <c r="B6038" s="63" t="s">
        <v>6237</v>
      </c>
    </row>
    <row r="6039" spans="1:2" x14ac:dyDescent="0.25">
      <c r="A6039" s="62">
        <v>31361511</v>
      </c>
      <c r="B6039" s="63" t="s">
        <v>18545</v>
      </c>
    </row>
    <row r="6040" spans="1:2" x14ac:dyDescent="0.25">
      <c r="A6040" s="62">
        <v>31361512</v>
      </c>
      <c r="B6040" s="63" t="s">
        <v>5240</v>
      </c>
    </row>
    <row r="6041" spans="1:2" x14ac:dyDescent="0.25">
      <c r="A6041" s="62">
        <v>31361513</v>
      </c>
      <c r="B6041" s="63" t="s">
        <v>6824</v>
      </c>
    </row>
    <row r="6042" spans="1:2" x14ac:dyDescent="0.25">
      <c r="A6042" s="62">
        <v>31361601</v>
      </c>
      <c r="B6042" s="63" t="s">
        <v>6474</v>
      </c>
    </row>
    <row r="6043" spans="1:2" x14ac:dyDescent="0.25">
      <c r="A6043" s="62">
        <v>31361602</v>
      </c>
      <c r="B6043" s="63" t="s">
        <v>14540</v>
      </c>
    </row>
    <row r="6044" spans="1:2" x14ac:dyDescent="0.25">
      <c r="A6044" s="62">
        <v>31361603</v>
      </c>
      <c r="B6044" s="63" t="s">
        <v>9470</v>
      </c>
    </row>
    <row r="6045" spans="1:2" x14ac:dyDescent="0.25">
      <c r="A6045" s="62">
        <v>31361604</v>
      </c>
      <c r="B6045" s="63" t="s">
        <v>6629</v>
      </c>
    </row>
    <row r="6046" spans="1:2" x14ac:dyDescent="0.25">
      <c r="A6046" s="62">
        <v>31361605</v>
      </c>
      <c r="B6046" s="63" t="s">
        <v>11156</v>
      </c>
    </row>
    <row r="6047" spans="1:2" x14ac:dyDescent="0.25">
      <c r="A6047" s="62">
        <v>31361606</v>
      </c>
      <c r="B6047" s="63" t="s">
        <v>285</v>
      </c>
    </row>
    <row r="6048" spans="1:2" x14ac:dyDescent="0.25">
      <c r="A6048" s="62">
        <v>31361609</v>
      </c>
      <c r="B6048" s="63" t="s">
        <v>3440</v>
      </c>
    </row>
    <row r="6049" spans="1:2" x14ac:dyDescent="0.25">
      <c r="A6049" s="62">
        <v>31361610</v>
      </c>
      <c r="B6049" s="63" t="s">
        <v>16886</v>
      </c>
    </row>
    <row r="6050" spans="1:2" x14ac:dyDescent="0.25">
      <c r="A6050" s="62">
        <v>31361611</v>
      </c>
      <c r="B6050" s="63" t="s">
        <v>6901</v>
      </c>
    </row>
    <row r="6051" spans="1:2" x14ac:dyDescent="0.25">
      <c r="A6051" s="62">
        <v>31361612</v>
      </c>
      <c r="B6051" s="63" t="s">
        <v>14316</v>
      </c>
    </row>
    <row r="6052" spans="1:2" x14ac:dyDescent="0.25">
      <c r="A6052" s="62">
        <v>31361613</v>
      </c>
      <c r="B6052" s="63" t="s">
        <v>9760</v>
      </c>
    </row>
    <row r="6053" spans="1:2" x14ac:dyDescent="0.25">
      <c r="A6053" s="62">
        <v>31361701</v>
      </c>
      <c r="B6053" s="63" t="s">
        <v>15547</v>
      </c>
    </row>
    <row r="6054" spans="1:2" x14ac:dyDescent="0.25">
      <c r="A6054" s="62">
        <v>31361702</v>
      </c>
      <c r="B6054" s="63" t="s">
        <v>10822</v>
      </c>
    </row>
    <row r="6055" spans="1:2" x14ac:dyDescent="0.25">
      <c r="A6055" s="62">
        <v>31361703</v>
      </c>
      <c r="B6055" s="63" t="s">
        <v>17075</v>
      </c>
    </row>
    <row r="6056" spans="1:2" x14ac:dyDescent="0.25">
      <c r="A6056" s="62">
        <v>31361704</v>
      </c>
      <c r="B6056" s="63" t="s">
        <v>7919</v>
      </c>
    </row>
    <row r="6057" spans="1:2" x14ac:dyDescent="0.25">
      <c r="A6057" s="62">
        <v>31361705</v>
      </c>
      <c r="B6057" s="63" t="s">
        <v>404</v>
      </c>
    </row>
    <row r="6058" spans="1:2" x14ac:dyDescent="0.25">
      <c r="A6058" s="62">
        <v>31361706</v>
      </c>
      <c r="B6058" s="63" t="s">
        <v>424</v>
      </c>
    </row>
    <row r="6059" spans="1:2" x14ac:dyDescent="0.25">
      <c r="A6059" s="62">
        <v>31361709</v>
      </c>
      <c r="B6059" s="63" t="s">
        <v>16620</v>
      </c>
    </row>
    <row r="6060" spans="1:2" x14ac:dyDescent="0.25">
      <c r="A6060" s="62">
        <v>31361710</v>
      </c>
      <c r="B6060" s="63" t="s">
        <v>2390</v>
      </c>
    </row>
    <row r="6061" spans="1:2" x14ac:dyDescent="0.25">
      <c r="A6061" s="62">
        <v>31361711</v>
      </c>
      <c r="B6061" s="63" t="s">
        <v>7710</v>
      </c>
    </row>
    <row r="6062" spans="1:2" x14ac:dyDescent="0.25">
      <c r="A6062" s="62">
        <v>31361712</v>
      </c>
      <c r="B6062" s="63" t="s">
        <v>18212</v>
      </c>
    </row>
    <row r="6063" spans="1:2" x14ac:dyDescent="0.25">
      <c r="A6063" s="62">
        <v>31361713</v>
      </c>
      <c r="B6063" s="63" t="s">
        <v>4064</v>
      </c>
    </row>
    <row r="6064" spans="1:2" x14ac:dyDescent="0.25">
      <c r="A6064" s="62">
        <v>31371001</v>
      </c>
      <c r="B6064" s="63" t="s">
        <v>18140</v>
      </c>
    </row>
    <row r="6065" spans="1:2" x14ac:dyDescent="0.25">
      <c r="A6065" s="62">
        <v>31371002</v>
      </c>
      <c r="B6065" s="63" t="s">
        <v>11879</v>
      </c>
    </row>
    <row r="6066" spans="1:2" x14ac:dyDescent="0.25">
      <c r="A6066" s="62">
        <v>31371003</v>
      </c>
      <c r="B6066" s="63" t="s">
        <v>9174</v>
      </c>
    </row>
    <row r="6067" spans="1:2" x14ac:dyDescent="0.25">
      <c r="A6067" s="62">
        <v>31371101</v>
      </c>
      <c r="B6067" s="63" t="s">
        <v>7216</v>
      </c>
    </row>
    <row r="6068" spans="1:2" x14ac:dyDescent="0.25">
      <c r="A6068" s="62">
        <v>31371102</v>
      </c>
      <c r="B6068" s="63" t="s">
        <v>5905</v>
      </c>
    </row>
    <row r="6069" spans="1:2" x14ac:dyDescent="0.25">
      <c r="A6069" s="62">
        <v>31371103</v>
      </c>
      <c r="B6069" s="63" t="s">
        <v>9980</v>
      </c>
    </row>
    <row r="6070" spans="1:2" x14ac:dyDescent="0.25">
      <c r="A6070" s="62">
        <v>31371104</v>
      </c>
      <c r="B6070" s="63" t="s">
        <v>18205</v>
      </c>
    </row>
    <row r="6071" spans="1:2" x14ac:dyDescent="0.25">
      <c r="A6071" s="62">
        <v>31371105</v>
      </c>
      <c r="B6071" s="63" t="s">
        <v>14879</v>
      </c>
    </row>
    <row r="6072" spans="1:2" x14ac:dyDescent="0.25">
      <c r="A6072" s="62">
        <v>31371106</v>
      </c>
      <c r="B6072" s="63" t="s">
        <v>884</v>
      </c>
    </row>
    <row r="6073" spans="1:2" x14ac:dyDescent="0.25">
      <c r="A6073" s="62">
        <v>31371107</v>
      </c>
      <c r="B6073" s="63" t="s">
        <v>13406</v>
      </c>
    </row>
    <row r="6074" spans="1:2" x14ac:dyDescent="0.25">
      <c r="A6074" s="62">
        <v>31371201</v>
      </c>
      <c r="B6074" s="63" t="s">
        <v>10223</v>
      </c>
    </row>
    <row r="6075" spans="1:2" x14ac:dyDescent="0.25">
      <c r="A6075" s="62">
        <v>31371202</v>
      </c>
      <c r="B6075" s="63" t="s">
        <v>18587</v>
      </c>
    </row>
    <row r="6076" spans="1:2" x14ac:dyDescent="0.25">
      <c r="A6076" s="62">
        <v>31371203</v>
      </c>
      <c r="B6076" s="63" t="s">
        <v>18088</v>
      </c>
    </row>
    <row r="6077" spans="1:2" x14ac:dyDescent="0.25">
      <c r="A6077" s="62">
        <v>31371204</v>
      </c>
      <c r="B6077" s="63" t="s">
        <v>7868</v>
      </c>
    </row>
    <row r="6078" spans="1:2" x14ac:dyDescent="0.25">
      <c r="A6078" s="62">
        <v>31371205</v>
      </c>
      <c r="B6078" s="63" t="s">
        <v>13017</v>
      </c>
    </row>
    <row r="6079" spans="1:2" x14ac:dyDescent="0.25">
      <c r="A6079" s="62">
        <v>31371206</v>
      </c>
      <c r="B6079" s="63" t="s">
        <v>6344</v>
      </c>
    </row>
    <row r="6080" spans="1:2" x14ac:dyDescent="0.25">
      <c r="A6080" s="62">
        <v>31371207</v>
      </c>
      <c r="B6080" s="63" t="s">
        <v>654</v>
      </c>
    </row>
    <row r="6081" spans="1:2" x14ac:dyDescent="0.25">
      <c r="A6081" s="62">
        <v>31371208</v>
      </c>
      <c r="B6081" s="63" t="s">
        <v>5470</v>
      </c>
    </row>
    <row r="6082" spans="1:2" x14ac:dyDescent="0.25">
      <c r="A6082" s="62">
        <v>31371209</v>
      </c>
      <c r="B6082" s="63" t="s">
        <v>15636</v>
      </c>
    </row>
    <row r="6083" spans="1:2" x14ac:dyDescent="0.25">
      <c r="A6083" s="62">
        <v>31371301</v>
      </c>
      <c r="B6083" s="63" t="s">
        <v>5545</v>
      </c>
    </row>
    <row r="6084" spans="1:2" x14ac:dyDescent="0.25">
      <c r="A6084" s="62">
        <v>31371302</v>
      </c>
      <c r="B6084" s="63" t="s">
        <v>4373</v>
      </c>
    </row>
    <row r="6085" spans="1:2" x14ac:dyDescent="0.25">
      <c r="A6085" s="62">
        <v>31371401</v>
      </c>
      <c r="B6085" s="63" t="s">
        <v>6537</v>
      </c>
    </row>
    <row r="6086" spans="1:2" x14ac:dyDescent="0.25">
      <c r="A6086" s="62">
        <v>31381001</v>
      </c>
      <c r="B6086" s="63" t="s">
        <v>10864</v>
      </c>
    </row>
    <row r="6087" spans="1:2" x14ac:dyDescent="0.25">
      <c r="A6087" s="62">
        <v>31381002</v>
      </c>
      <c r="B6087" s="63" t="s">
        <v>1458</v>
      </c>
    </row>
    <row r="6088" spans="1:2" x14ac:dyDescent="0.25">
      <c r="A6088" s="62">
        <v>31381003</v>
      </c>
      <c r="B6088" s="63" t="s">
        <v>18732</v>
      </c>
    </row>
    <row r="6089" spans="1:2" x14ac:dyDescent="0.25">
      <c r="A6089" s="62">
        <v>31381004</v>
      </c>
      <c r="B6089" s="63" t="s">
        <v>78</v>
      </c>
    </row>
    <row r="6090" spans="1:2" x14ac:dyDescent="0.25">
      <c r="A6090" s="62">
        <v>31381005</v>
      </c>
      <c r="B6090" s="63" t="s">
        <v>2211</v>
      </c>
    </row>
    <row r="6091" spans="1:2" x14ac:dyDescent="0.25">
      <c r="A6091" s="62">
        <v>32101502</v>
      </c>
      <c r="B6091" s="63" t="s">
        <v>16888</v>
      </c>
    </row>
    <row r="6092" spans="1:2" x14ac:dyDescent="0.25">
      <c r="A6092" s="62">
        <v>32101503</v>
      </c>
      <c r="B6092" s="63" t="s">
        <v>18448</v>
      </c>
    </row>
    <row r="6093" spans="1:2" x14ac:dyDescent="0.25">
      <c r="A6093" s="62">
        <v>32101504</v>
      </c>
      <c r="B6093" s="63" t="s">
        <v>4375</v>
      </c>
    </row>
    <row r="6094" spans="1:2" x14ac:dyDescent="0.25">
      <c r="A6094" s="62">
        <v>32101505</v>
      </c>
      <c r="B6094" s="63" t="s">
        <v>9761</v>
      </c>
    </row>
    <row r="6095" spans="1:2" x14ac:dyDescent="0.25">
      <c r="A6095" s="62">
        <v>32101506</v>
      </c>
      <c r="B6095" s="63" t="s">
        <v>15020</v>
      </c>
    </row>
    <row r="6096" spans="1:2" x14ac:dyDescent="0.25">
      <c r="A6096" s="62">
        <v>32101507</v>
      </c>
      <c r="B6096" s="63" t="s">
        <v>7370</v>
      </c>
    </row>
    <row r="6097" spans="1:2" x14ac:dyDescent="0.25">
      <c r="A6097" s="62">
        <v>32101508</v>
      </c>
      <c r="B6097" s="63" t="s">
        <v>5005</v>
      </c>
    </row>
    <row r="6098" spans="1:2" x14ac:dyDescent="0.25">
      <c r="A6098" s="62">
        <v>32101509</v>
      </c>
      <c r="B6098" s="63" t="s">
        <v>8107</v>
      </c>
    </row>
    <row r="6099" spans="1:2" x14ac:dyDescent="0.25">
      <c r="A6099" s="62">
        <v>32101510</v>
      </c>
      <c r="B6099" s="63" t="s">
        <v>365</v>
      </c>
    </row>
    <row r="6100" spans="1:2" x14ac:dyDescent="0.25">
      <c r="A6100" s="62">
        <v>32101512</v>
      </c>
      <c r="B6100" s="63" t="s">
        <v>16061</v>
      </c>
    </row>
    <row r="6101" spans="1:2" x14ac:dyDescent="0.25">
      <c r="A6101" s="62">
        <v>32101513</v>
      </c>
      <c r="B6101" s="63" t="s">
        <v>11525</v>
      </c>
    </row>
    <row r="6102" spans="1:2" x14ac:dyDescent="0.25">
      <c r="A6102" s="62">
        <v>32101514</v>
      </c>
      <c r="B6102" s="63" t="s">
        <v>18500</v>
      </c>
    </row>
    <row r="6103" spans="1:2" x14ac:dyDescent="0.25">
      <c r="A6103" s="62">
        <v>32101515</v>
      </c>
      <c r="B6103" s="63" t="s">
        <v>5898</v>
      </c>
    </row>
    <row r="6104" spans="1:2" x14ac:dyDescent="0.25">
      <c r="A6104" s="62">
        <v>32101516</v>
      </c>
      <c r="B6104" s="63" t="s">
        <v>6355</v>
      </c>
    </row>
    <row r="6105" spans="1:2" x14ac:dyDescent="0.25">
      <c r="A6105" s="62">
        <v>32101517</v>
      </c>
      <c r="B6105" s="63" t="s">
        <v>10121</v>
      </c>
    </row>
    <row r="6106" spans="1:2" x14ac:dyDescent="0.25">
      <c r="A6106" s="62">
        <v>32101518</v>
      </c>
      <c r="B6106" s="63" t="s">
        <v>15367</v>
      </c>
    </row>
    <row r="6107" spans="1:2" x14ac:dyDescent="0.25">
      <c r="A6107" s="62">
        <v>32101519</v>
      </c>
      <c r="B6107" s="63" t="s">
        <v>18222</v>
      </c>
    </row>
    <row r="6108" spans="1:2" x14ac:dyDescent="0.25">
      <c r="A6108" s="62">
        <v>32101520</v>
      </c>
      <c r="B6108" s="63" t="s">
        <v>11442</v>
      </c>
    </row>
    <row r="6109" spans="1:2" x14ac:dyDescent="0.25">
      <c r="A6109" s="62">
        <v>32101521</v>
      </c>
      <c r="B6109" s="63" t="s">
        <v>6181</v>
      </c>
    </row>
    <row r="6110" spans="1:2" x14ac:dyDescent="0.25">
      <c r="A6110" s="62">
        <v>32101522</v>
      </c>
      <c r="B6110" s="63" t="s">
        <v>15932</v>
      </c>
    </row>
    <row r="6111" spans="1:2" x14ac:dyDescent="0.25">
      <c r="A6111" s="62">
        <v>32101523</v>
      </c>
      <c r="B6111" s="63" t="s">
        <v>15356</v>
      </c>
    </row>
    <row r="6112" spans="1:2" x14ac:dyDescent="0.25">
      <c r="A6112" s="62">
        <v>32101524</v>
      </c>
      <c r="B6112" s="63" t="s">
        <v>18608</v>
      </c>
    </row>
    <row r="6113" spans="1:2" x14ac:dyDescent="0.25">
      <c r="A6113" s="62">
        <v>32101525</v>
      </c>
      <c r="B6113" s="63" t="s">
        <v>2823</v>
      </c>
    </row>
    <row r="6114" spans="1:2" x14ac:dyDescent="0.25">
      <c r="A6114" s="62">
        <v>32101526</v>
      </c>
      <c r="B6114" s="63" t="s">
        <v>14605</v>
      </c>
    </row>
    <row r="6115" spans="1:2" x14ac:dyDescent="0.25">
      <c r="A6115" s="62">
        <v>32101527</v>
      </c>
      <c r="B6115" s="63" t="s">
        <v>6313</v>
      </c>
    </row>
    <row r="6116" spans="1:2" x14ac:dyDescent="0.25">
      <c r="A6116" s="62">
        <v>32101528</v>
      </c>
      <c r="B6116" s="63" t="s">
        <v>16666</v>
      </c>
    </row>
    <row r="6117" spans="1:2" x14ac:dyDescent="0.25">
      <c r="A6117" s="62">
        <v>32101601</v>
      </c>
      <c r="B6117" s="63" t="s">
        <v>8122</v>
      </c>
    </row>
    <row r="6118" spans="1:2" x14ac:dyDescent="0.25">
      <c r="A6118" s="62">
        <v>32101602</v>
      </c>
      <c r="B6118" s="63" t="s">
        <v>9683</v>
      </c>
    </row>
    <row r="6119" spans="1:2" x14ac:dyDescent="0.25">
      <c r="A6119" s="62">
        <v>32101603</v>
      </c>
      <c r="B6119" s="63" t="s">
        <v>14921</v>
      </c>
    </row>
    <row r="6120" spans="1:2" x14ac:dyDescent="0.25">
      <c r="A6120" s="62">
        <v>32101604</v>
      </c>
      <c r="B6120" s="63" t="s">
        <v>10162</v>
      </c>
    </row>
    <row r="6121" spans="1:2" x14ac:dyDescent="0.25">
      <c r="A6121" s="62">
        <v>32101605</v>
      </c>
      <c r="B6121" s="63" t="s">
        <v>1599</v>
      </c>
    </row>
    <row r="6122" spans="1:2" x14ac:dyDescent="0.25">
      <c r="A6122" s="62">
        <v>32101606</v>
      </c>
      <c r="B6122" s="63" t="s">
        <v>18607</v>
      </c>
    </row>
    <row r="6123" spans="1:2" x14ac:dyDescent="0.25">
      <c r="A6123" s="62">
        <v>32101607</v>
      </c>
      <c r="B6123" s="63" t="s">
        <v>2502</v>
      </c>
    </row>
    <row r="6124" spans="1:2" x14ac:dyDescent="0.25">
      <c r="A6124" s="62">
        <v>32101608</v>
      </c>
      <c r="B6124" s="63" t="s">
        <v>11086</v>
      </c>
    </row>
    <row r="6125" spans="1:2" x14ac:dyDescent="0.25">
      <c r="A6125" s="62">
        <v>32101609</v>
      </c>
      <c r="B6125" s="63" t="s">
        <v>4457</v>
      </c>
    </row>
    <row r="6126" spans="1:2" x14ac:dyDescent="0.25">
      <c r="A6126" s="62">
        <v>32101611</v>
      </c>
      <c r="B6126" s="63" t="s">
        <v>8267</v>
      </c>
    </row>
    <row r="6127" spans="1:2" x14ac:dyDescent="0.25">
      <c r="A6127" s="62">
        <v>32101612</v>
      </c>
      <c r="B6127" s="63" t="s">
        <v>9382</v>
      </c>
    </row>
    <row r="6128" spans="1:2" x14ac:dyDescent="0.25">
      <c r="A6128" s="62">
        <v>32101613</v>
      </c>
      <c r="B6128" s="63" t="s">
        <v>1564</v>
      </c>
    </row>
    <row r="6129" spans="1:2" x14ac:dyDescent="0.25">
      <c r="A6129" s="62">
        <v>32101614</v>
      </c>
      <c r="B6129" s="63" t="s">
        <v>4851</v>
      </c>
    </row>
    <row r="6130" spans="1:2" x14ac:dyDescent="0.25">
      <c r="A6130" s="62">
        <v>32101615</v>
      </c>
      <c r="B6130" s="63" t="s">
        <v>2344</v>
      </c>
    </row>
    <row r="6131" spans="1:2" x14ac:dyDescent="0.25">
      <c r="A6131" s="62">
        <v>32101616</v>
      </c>
      <c r="B6131" s="63" t="s">
        <v>8962</v>
      </c>
    </row>
    <row r="6132" spans="1:2" x14ac:dyDescent="0.25">
      <c r="A6132" s="62">
        <v>32101617</v>
      </c>
      <c r="B6132" s="63" t="s">
        <v>8400</v>
      </c>
    </row>
    <row r="6133" spans="1:2" x14ac:dyDescent="0.25">
      <c r="A6133" s="62">
        <v>32101618</v>
      </c>
      <c r="B6133" s="63" t="s">
        <v>12314</v>
      </c>
    </row>
    <row r="6134" spans="1:2" x14ac:dyDescent="0.25">
      <c r="A6134" s="62">
        <v>32101619</v>
      </c>
      <c r="B6134" s="63" t="s">
        <v>17453</v>
      </c>
    </row>
    <row r="6135" spans="1:2" x14ac:dyDescent="0.25">
      <c r="A6135" s="62">
        <v>32101620</v>
      </c>
      <c r="B6135" s="63" t="s">
        <v>6234</v>
      </c>
    </row>
    <row r="6136" spans="1:2" x14ac:dyDescent="0.25">
      <c r="A6136" s="62">
        <v>32101621</v>
      </c>
      <c r="B6136" s="63" t="s">
        <v>683</v>
      </c>
    </row>
    <row r="6137" spans="1:2" x14ac:dyDescent="0.25">
      <c r="A6137" s="62">
        <v>32101622</v>
      </c>
      <c r="B6137" s="63" t="s">
        <v>4558</v>
      </c>
    </row>
    <row r="6138" spans="1:2" x14ac:dyDescent="0.25">
      <c r="A6138" s="62">
        <v>32101623</v>
      </c>
      <c r="B6138" s="63" t="s">
        <v>2479</v>
      </c>
    </row>
    <row r="6139" spans="1:2" x14ac:dyDescent="0.25">
      <c r="A6139" s="62">
        <v>32101624</v>
      </c>
      <c r="B6139" s="63" t="s">
        <v>12906</v>
      </c>
    </row>
    <row r="6140" spans="1:2" x14ac:dyDescent="0.25">
      <c r="A6140" s="62">
        <v>32101625</v>
      </c>
      <c r="B6140" s="63" t="s">
        <v>15786</v>
      </c>
    </row>
    <row r="6141" spans="1:2" x14ac:dyDescent="0.25">
      <c r="A6141" s="62">
        <v>32101626</v>
      </c>
      <c r="B6141" s="63" t="s">
        <v>1077</v>
      </c>
    </row>
    <row r="6142" spans="1:2" x14ac:dyDescent="0.25">
      <c r="A6142" s="62">
        <v>32101627</v>
      </c>
      <c r="B6142" s="63" t="s">
        <v>3961</v>
      </c>
    </row>
    <row r="6143" spans="1:2" x14ac:dyDescent="0.25">
      <c r="A6143" s="62">
        <v>32101628</v>
      </c>
      <c r="B6143" s="63" t="s">
        <v>18724</v>
      </c>
    </row>
    <row r="6144" spans="1:2" x14ac:dyDescent="0.25">
      <c r="A6144" s="62">
        <v>32101629</v>
      </c>
      <c r="B6144" s="63" t="s">
        <v>14142</v>
      </c>
    </row>
    <row r="6145" spans="1:2" x14ac:dyDescent="0.25">
      <c r="A6145" s="62">
        <v>32101630</v>
      </c>
      <c r="B6145" s="63" t="s">
        <v>15842</v>
      </c>
    </row>
    <row r="6146" spans="1:2" x14ac:dyDescent="0.25">
      <c r="A6146" s="62">
        <v>32101631</v>
      </c>
      <c r="B6146" s="63" t="s">
        <v>14375</v>
      </c>
    </row>
    <row r="6147" spans="1:2" x14ac:dyDescent="0.25">
      <c r="A6147" s="62">
        <v>32101632</v>
      </c>
      <c r="B6147" s="63" t="s">
        <v>17968</v>
      </c>
    </row>
    <row r="6148" spans="1:2" x14ac:dyDescent="0.25">
      <c r="A6148" s="62">
        <v>32101633</v>
      </c>
      <c r="B6148" s="63" t="s">
        <v>17849</v>
      </c>
    </row>
    <row r="6149" spans="1:2" x14ac:dyDescent="0.25">
      <c r="A6149" s="62">
        <v>32101634</v>
      </c>
      <c r="B6149" s="63" t="s">
        <v>9443</v>
      </c>
    </row>
    <row r="6150" spans="1:2" x14ac:dyDescent="0.25">
      <c r="A6150" s="62">
        <v>32101635</v>
      </c>
      <c r="B6150" s="63" t="s">
        <v>15400</v>
      </c>
    </row>
    <row r="6151" spans="1:2" x14ac:dyDescent="0.25">
      <c r="A6151" s="62">
        <v>32101636</v>
      </c>
      <c r="B6151" s="63" t="s">
        <v>3400</v>
      </c>
    </row>
    <row r="6152" spans="1:2" x14ac:dyDescent="0.25">
      <c r="A6152" s="62">
        <v>32101637</v>
      </c>
      <c r="B6152" s="63" t="s">
        <v>5536</v>
      </c>
    </row>
    <row r="6153" spans="1:2" x14ac:dyDescent="0.25">
      <c r="A6153" s="62">
        <v>32111501</v>
      </c>
      <c r="B6153" s="63" t="s">
        <v>14393</v>
      </c>
    </row>
    <row r="6154" spans="1:2" x14ac:dyDescent="0.25">
      <c r="A6154" s="62">
        <v>32111502</v>
      </c>
      <c r="B6154" s="63" t="s">
        <v>6863</v>
      </c>
    </row>
    <row r="6155" spans="1:2" x14ac:dyDescent="0.25">
      <c r="A6155" s="62">
        <v>32111503</v>
      </c>
      <c r="B6155" s="63" t="s">
        <v>9006</v>
      </c>
    </row>
    <row r="6156" spans="1:2" x14ac:dyDescent="0.25">
      <c r="A6156" s="62">
        <v>32111504</v>
      </c>
      <c r="B6156" s="63" t="s">
        <v>6711</v>
      </c>
    </row>
    <row r="6157" spans="1:2" x14ac:dyDescent="0.25">
      <c r="A6157" s="62">
        <v>32111505</v>
      </c>
      <c r="B6157" s="63" t="s">
        <v>11683</v>
      </c>
    </row>
    <row r="6158" spans="1:2" x14ac:dyDescent="0.25">
      <c r="A6158" s="62">
        <v>32111506</v>
      </c>
      <c r="B6158" s="63" t="s">
        <v>2035</v>
      </c>
    </row>
    <row r="6159" spans="1:2" x14ac:dyDescent="0.25">
      <c r="A6159" s="62">
        <v>32111507</v>
      </c>
      <c r="B6159" s="63" t="s">
        <v>3735</v>
      </c>
    </row>
    <row r="6160" spans="1:2" x14ac:dyDescent="0.25">
      <c r="A6160" s="62">
        <v>32111508</v>
      </c>
      <c r="B6160" s="63" t="s">
        <v>17911</v>
      </c>
    </row>
    <row r="6161" spans="1:2" x14ac:dyDescent="0.25">
      <c r="A6161" s="62">
        <v>32111509</v>
      </c>
      <c r="B6161" s="63" t="s">
        <v>444</v>
      </c>
    </row>
    <row r="6162" spans="1:2" x14ac:dyDescent="0.25">
      <c r="A6162" s="62">
        <v>32111510</v>
      </c>
      <c r="B6162" s="63" t="s">
        <v>4797</v>
      </c>
    </row>
    <row r="6163" spans="1:2" x14ac:dyDescent="0.25">
      <c r="A6163" s="62">
        <v>32111511</v>
      </c>
      <c r="B6163" s="63" t="s">
        <v>1800</v>
      </c>
    </row>
    <row r="6164" spans="1:2" x14ac:dyDescent="0.25">
      <c r="A6164" s="62">
        <v>32111512</v>
      </c>
      <c r="B6164" s="63" t="s">
        <v>3831</v>
      </c>
    </row>
    <row r="6165" spans="1:2" x14ac:dyDescent="0.25">
      <c r="A6165" s="62">
        <v>32111601</v>
      </c>
      <c r="B6165" s="63" t="s">
        <v>6304</v>
      </c>
    </row>
    <row r="6166" spans="1:2" x14ac:dyDescent="0.25">
      <c r="A6166" s="62">
        <v>32111602</v>
      </c>
      <c r="B6166" s="63" t="s">
        <v>14242</v>
      </c>
    </row>
    <row r="6167" spans="1:2" x14ac:dyDescent="0.25">
      <c r="A6167" s="62">
        <v>32111603</v>
      </c>
      <c r="B6167" s="63" t="s">
        <v>9732</v>
      </c>
    </row>
    <row r="6168" spans="1:2" x14ac:dyDescent="0.25">
      <c r="A6168" s="62">
        <v>32111604</v>
      </c>
      <c r="B6168" s="63" t="s">
        <v>5568</v>
      </c>
    </row>
    <row r="6169" spans="1:2" x14ac:dyDescent="0.25">
      <c r="A6169" s="62">
        <v>32111607</v>
      </c>
      <c r="B6169" s="63" t="s">
        <v>5576</v>
      </c>
    </row>
    <row r="6170" spans="1:2" x14ac:dyDescent="0.25">
      <c r="A6170" s="62">
        <v>32111608</v>
      </c>
      <c r="B6170" s="63" t="s">
        <v>3906</v>
      </c>
    </row>
    <row r="6171" spans="1:2" x14ac:dyDescent="0.25">
      <c r="A6171" s="62">
        <v>32111609</v>
      </c>
      <c r="B6171" s="63" t="s">
        <v>1070</v>
      </c>
    </row>
    <row r="6172" spans="1:2" x14ac:dyDescent="0.25">
      <c r="A6172" s="62">
        <v>32111610</v>
      </c>
      <c r="B6172" s="63" t="s">
        <v>7317</v>
      </c>
    </row>
    <row r="6173" spans="1:2" x14ac:dyDescent="0.25">
      <c r="A6173" s="62">
        <v>32111611</v>
      </c>
      <c r="B6173" s="63" t="s">
        <v>2891</v>
      </c>
    </row>
    <row r="6174" spans="1:2" x14ac:dyDescent="0.25">
      <c r="A6174" s="62">
        <v>32111701</v>
      </c>
      <c r="B6174" s="63" t="s">
        <v>2579</v>
      </c>
    </row>
    <row r="6175" spans="1:2" x14ac:dyDescent="0.25">
      <c r="A6175" s="62">
        <v>32111702</v>
      </c>
      <c r="B6175" s="63" t="s">
        <v>15601</v>
      </c>
    </row>
    <row r="6176" spans="1:2" x14ac:dyDescent="0.25">
      <c r="A6176" s="62">
        <v>32111703</v>
      </c>
      <c r="B6176" s="63" t="s">
        <v>6720</v>
      </c>
    </row>
    <row r="6177" spans="1:2" x14ac:dyDescent="0.25">
      <c r="A6177" s="62">
        <v>32111704</v>
      </c>
      <c r="B6177" s="63" t="s">
        <v>9860</v>
      </c>
    </row>
    <row r="6178" spans="1:2" x14ac:dyDescent="0.25">
      <c r="A6178" s="62">
        <v>32111705</v>
      </c>
      <c r="B6178" s="63" t="s">
        <v>519</v>
      </c>
    </row>
    <row r="6179" spans="1:2" x14ac:dyDescent="0.25">
      <c r="A6179" s="62">
        <v>32111706</v>
      </c>
      <c r="B6179" s="63" t="s">
        <v>14799</v>
      </c>
    </row>
    <row r="6180" spans="1:2" x14ac:dyDescent="0.25">
      <c r="A6180" s="62">
        <v>32121501</v>
      </c>
      <c r="B6180" s="63" t="s">
        <v>4252</v>
      </c>
    </row>
    <row r="6181" spans="1:2" x14ac:dyDescent="0.25">
      <c r="A6181" s="62">
        <v>32121502</v>
      </c>
      <c r="B6181" s="63" t="s">
        <v>8593</v>
      </c>
    </row>
    <row r="6182" spans="1:2" x14ac:dyDescent="0.25">
      <c r="A6182" s="62">
        <v>32121503</v>
      </c>
      <c r="B6182" s="63" t="s">
        <v>13399</v>
      </c>
    </row>
    <row r="6183" spans="1:2" x14ac:dyDescent="0.25">
      <c r="A6183" s="62">
        <v>32121504</v>
      </c>
      <c r="B6183" s="63" t="s">
        <v>13071</v>
      </c>
    </row>
    <row r="6184" spans="1:2" x14ac:dyDescent="0.25">
      <c r="A6184" s="62">
        <v>32121602</v>
      </c>
      <c r="B6184" s="63" t="s">
        <v>18032</v>
      </c>
    </row>
    <row r="6185" spans="1:2" x14ac:dyDescent="0.25">
      <c r="A6185" s="62">
        <v>32121603</v>
      </c>
      <c r="B6185" s="63" t="s">
        <v>540</v>
      </c>
    </row>
    <row r="6186" spans="1:2" x14ac:dyDescent="0.25">
      <c r="A6186" s="62">
        <v>32121607</v>
      </c>
      <c r="B6186" s="63" t="s">
        <v>10115</v>
      </c>
    </row>
    <row r="6187" spans="1:2" x14ac:dyDescent="0.25">
      <c r="A6187" s="62">
        <v>32121609</v>
      </c>
      <c r="B6187" s="63" t="s">
        <v>8184</v>
      </c>
    </row>
    <row r="6188" spans="1:2" x14ac:dyDescent="0.25">
      <c r="A6188" s="62">
        <v>32121701</v>
      </c>
      <c r="B6188" s="63" t="s">
        <v>4818</v>
      </c>
    </row>
    <row r="6189" spans="1:2" x14ac:dyDescent="0.25">
      <c r="A6189" s="62">
        <v>32121702</v>
      </c>
      <c r="B6189" s="63" t="s">
        <v>13773</v>
      </c>
    </row>
    <row r="6190" spans="1:2" x14ac:dyDescent="0.25">
      <c r="A6190" s="62">
        <v>32121703</v>
      </c>
      <c r="B6190" s="63" t="s">
        <v>16282</v>
      </c>
    </row>
    <row r="6191" spans="1:2" x14ac:dyDescent="0.25">
      <c r="A6191" s="62">
        <v>32121704</v>
      </c>
      <c r="B6191" s="63" t="s">
        <v>13629</v>
      </c>
    </row>
    <row r="6192" spans="1:2" x14ac:dyDescent="0.25">
      <c r="A6192" s="62">
        <v>32121705</v>
      </c>
      <c r="B6192" s="63" t="s">
        <v>8229</v>
      </c>
    </row>
    <row r="6193" spans="1:2" x14ac:dyDescent="0.25">
      <c r="A6193" s="62">
        <v>32121706</v>
      </c>
      <c r="B6193" s="63" t="s">
        <v>7666</v>
      </c>
    </row>
    <row r="6194" spans="1:2" x14ac:dyDescent="0.25">
      <c r="A6194" s="62">
        <v>32131001</v>
      </c>
      <c r="B6194" s="63" t="s">
        <v>4357</v>
      </c>
    </row>
    <row r="6195" spans="1:2" x14ac:dyDescent="0.25">
      <c r="A6195" s="62">
        <v>32131002</v>
      </c>
      <c r="B6195" s="63" t="s">
        <v>14154</v>
      </c>
    </row>
    <row r="6196" spans="1:2" x14ac:dyDescent="0.25">
      <c r="A6196" s="62">
        <v>32131003</v>
      </c>
      <c r="B6196" s="63" t="s">
        <v>15115</v>
      </c>
    </row>
    <row r="6197" spans="1:2" x14ac:dyDescent="0.25">
      <c r="A6197" s="62">
        <v>32131005</v>
      </c>
      <c r="B6197" s="63" t="s">
        <v>7064</v>
      </c>
    </row>
    <row r="6198" spans="1:2" x14ac:dyDescent="0.25">
      <c r="A6198" s="62">
        <v>32131006</v>
      </c>
      <c r="B6198" s="63" t="s">
        <v>18539</v>
      </c>
    </row>
    <row r="6199" spans="1:2" x14ac:dyDescent="0.25">
      <c r="A6199" s="62">
        <v>32131007</v>
      </c>
      <c r="B6199" s="63" t="s">
        <v>4314</v>
      </c>
    </row>
    <row r="6200" spans="1:2" x14ac:dyDescent="0.25">
      <c r="A6200" s="62">
        <v>32131008</v>
      </c>
      <c r="B6200" s="63" t="s">
        <v>16928</v>
      </c>
    </row>
    <row r="6201" spans="1:2" x14ac:dyDescent="0.25">
      <c r="A6201" s="62">
        <v>32131009</v>
      </c>
      <c r="B6201" s="63" t="s">
        <v>1654</v>
      </c>
    </row>
    <row r="6202" spans="1:2" x14ac:dyDescent="0.25">
      <c r="A6202" s="62">
        <v>32131010</v>
      </c>
      <c r="B6202" s="63" t="s">
        <v>9688</v>
      </c>
    </row>
    <row r="6203" spans="1:2" x14ac:dyDescent="0.25">
      <c r="A6203" s="62">
        <v>32131011</v>
      </c>
      <c r="B6203" s="63" t="s">
        <v>11259</v>
      </c>
    </row>
    <row r="6204" spans="1:2" x14ac:dyDescent="0.25">
      <c r="A6204" s="62">
        <v>32131012</v>
      </c>
      <c r="B6204" s="63" t="s">
        <v>9255</v>
      </c>
    </row>
    <row r="6205" spans="1:2" x14ac:dyDescent="0.25">
      <c r="A6205" s="62">
        <v>32141001</v>
      </c>
      <c r="B6205" s="63" t="s">
        <v>16093</v>
      </c>
    </row>
    <row r="6206" spans="1:2" x14ac:dyDescent="0.25">
      <c r="A6206" s="62">
        <v>32141002</v>
      </c>
      <c r="B6206" s="63" t="s">
        <v>9236</v>
      </c>
    </row>
    <row r="6207" spans="1:2" x14ac:dyDescent="0.25">
      <c r="A6207" s="62">
        <v>32141003</v>
      </c>
      <c r="B6207" s="63" t="s">
        <v>9077</v>
      </c>
    </row>
    <row r="6208" spans="1:2" x14ac:dyDescent="0.25">
      <c r="A6208" s="62">
        <v>32141004</v>
      </c>
      <c r="B6208" s="63" t="s">
        <v>9363</v>
      </c>
    </row>
    <row r="6209" spans="1:2" x14ac:dyDescent="0.25">
      <c r="A6209" s="62">
        <v>32141005</v>
      </c>
      <c r="B6209" s="63" t="s">
        <v>16067</v>
      </c>
    </row>
    <row r="6210" spans="1:2" x14ac:dyDescent="0.25">
      <c r="A6210" s="62">
        <v>32141006</v>
      </c>
      <c r="B6210" s="63" t="s">
        <v>7340</v>
      </c>
    </row>
    <row r="6211" spans="1:2" x14ac:dyDescent="0.25">
      <c r="A6211" s="62">
        <v>32141007</v>
      </c>
      <c r="B6211" s="63" t="s">
        <v>4718</v>
      </c>
    </row>
    <row r="6212" spans="1:2" x14ac:dyDescent="0.25">
      <c r="A6212" s="62">
        <v>32141008</v>
      </c>
      <c r="B6212" s="63" t="s">
        <v>18031</v>
      </c>
    </row>
    <row r="6213" spans="1:2" x14ac:dyDescent="0.25">
      <c r="A6213" s="62">
        <v>32141009</v>
      </c>
      <c r="B6213" s="63" t="s">
        <v>13192</v>
      </c>
    </row>
    <row r="6214" spans="1:2" x14ac:dyDescent="0.25">
      <c r="A6214" s="62">
        <v>32141010</v>
      </c>
      <c r="B6214" s="63" t="s">
        <v>11523</v>
      </c>
    </row>
    <row r="6215" spans="1:2" x14ac:dyDescent="0.25">
      <c r="A6215" s="62">
        <v>32141011</v>
      </c>
      <c r="B6215" s="63" t="s">
        <v>799</v>
      </c>
    </row>
    <row r="6216" spans="1:2" x14ac:dyDescent="0.25">
      <c r="A6216" s="62">
        <v>32141012</v>
      </c>
      <c r="B6216" s="63" t="s">
        <v>15099</v>
      </c>
    </row>
    <row r="6217" spans="1:2" x14ac:dyDescent="0.25">
      <c r="A6217" s="62">
        <v>32141013</v>
      </c>
      <c r="B6217" s="63" t="s">
        <v>10131</v>
      </c>
    </row>
    <row r="6218" spans="1:2" x14ac:dyDescent="0.25">
      <c r="A6218" s="62">
        <v>32141014</v>
      </c>
      <c r="B6218" s="63" t="s">
        <v>11174</v>
      </c>
    </row>
    <row r="6219" spans="1:2" x14ac:dyDescent="0.25">
      <c r="A6219" s="62">
        <v>32141015</v>
      </c>
      <c r="B6219" s="63" t="s">
        <v>6245</v>
      </c>
    </row>
    <row r="6220" spans="1:2" x14ac:dyDescent="0.25">
      <c r="A6220" s="62">
        <v>32141016</v>
      </c>
      <c r="B6220" s="63" t="s">
        <v>11998</v>
      </c>
    </row>
    <row r="6221" spans="1:2" x14ac:dyDescent="0.25">
      <c r="A6221" s="62">
        <v>32141101</v>
      </c>
      <c r="B6221" s="63" t="s">
        <v>3099</v>
      </c>
    </row>
    <row r="6222" spans="1:2" x14ac:dyDescent="0.25">
      <c r="A6222" s="62">
        <v>32141102</v>
      </c>
      <c r="B6222" s="63" t="s">
        <v>2133</v>
      </c>
    </row>
    <row r="6223" spans="1:2" x14ac:dyDescent="0.25">
      <c r="A6223" s="62">
        <v>32141103</v>
      </c>
      <c r="B6223" s="63" t="s">
        <v>10286</v>
      </c>
    </row>
    <row r="6224" spans="1:2" x14ac:dyDescent="0.25">
      <c r="A6224" s="62">
        <v>32141104</v>
      </c>
      <c r="B6224" s="63" t="s">
        <v>17239</v>
      </c>
    </row>
    <row r="6225" spans="1:2" x14ac:dyDescent="0.25">
      <c r="A6225" s="62">
        <v>32141105</v>
      </c>
      <c r="B6225" s="63" t="s">
        <v>16739</v>
      </c>
    </row>
    <row r="6226" spans="1:2" x14ac:dyDescent="0.25">
      <c r="A6226" s="62">
        <v>32141106</v>
      </c>
      <c r="B6226" s="63" t="s">
        <v>9178</v>
      </c>
    </row>
    <row r="6227" spans="1:2" x14ac:dyDescent="0.25">
      <c r="A6227" s="62">
        <v>32141107</v>
      </c>
      <c r="B6227" s="63" t="s">
        <v>17904</v>
      </c>
    </row>
    <row r="6228" spans="1:2" x14ac:dyDescent="0.25">
      <c r="A6228" s="62">
        <v>32141108</v>
      </c>
      <c r="B6228" s="63" t="s">
        <v>3679</v>
      </c>
    </row>
    <row r="6229" spans="1:2" x14ac:dyDescent="0.25">
      <c r="A6229" s="62">
        <v>32141109</v>
      </c>
      <c r="B6229" s="63" t="s">
        <v>15783</v>
      </c>
    </row>
    <row r="6230" spans="1:2" x14ac:dyDescent="0.25">
      <c r="A6230" s="62">
        <v>39101601</v>
      </c>
      <c r="B6230" s="63" t="s">
        <v>2688</v>
      </c>
    </row>
    <row r="6231" spans="1:2" x14ac:dyDescent="0.25">
      <c r="A6231" s="62">
        <v>39101602</v>
      </c>
      <c r="B6231" s="63" t="s">
        <v>7945</v>
      </c>
    </row>
    <row r="6232" spans="1:2" x14ac:dyDescent="0.25">
      <c r="A6232" s="62">
        <v>39101603</v>
      </c>
      <c r="B6232" s="63" t="s">
        <v>228</v>
      </c>
    </row>
    <row r="6233" spans="1:2" x14ac:dyDescent="0.25">
      <c r="A6233" s="62">
        <v>39101604</v>
      </c>
      <c r="B6233" s="63" t="s">
        <v>8666</v>
      </c>
    </row>
    <row r="6234" spans="1:2" x14ac:dyDescent="0.25">
      <c r="A6234" s="62">
        <v>39101605</v>
      </c>
      <c r="B6234" s="63" t="s">
        <v>5825</v>
      </c>
    </row>
    <row r="6235" spans="1:2" x14ac:dyDescent="0.25">
      <c r="A6235" s="62">
        <v>39101606</v>
      </c>
      <c r="B6235" s="63" t="s">
        <v>1592</v>
      </c>
    </row>
    <row r="6236" spans="1:2" x14ac:dyDescent="0.25">
      <c r="A6236" s="62">
        <v>39101608</v>
      </c>
      <c r="B6236" s="63" t="s">
        <v>6790</v>
      </c>
    </row>
    <row r="6237" spans="1:2" x14ac:dyDescent="0.25">
      <c r="A6237" s="62">
        <v>39101609</v>
      </c>
      <c r="B6237" s="63" t="s">
        <v>3859</v>
      </c>
    </row>
    <row r="6238" spans="1:2" x14ac:dyDescent="0.25">
      <c r="A6238" s="62">
        <v>39101610</v>
      </c>
      <c r="B6238" s="63" t="s">
        <v>18720</v>
      </c>
    </row>
    <row r="6239" spans="1:2" x14ac:dyDescent="0.25">
      <c r="A6239" s="62">
        <v>39101612</v>
      </c>
      <c r="B6239" s="63" t="s">
        <v>297</v>
      </c>
    </row>
    <row r="6240" spans="1:2" x14ac:dyDescent="0.25">
      <c r="A6240" s="62">
        <v>39101613</v>
      </c>
      <c r="B6240" s="63" t="s">
        <v>3770</v>
      </c>
    </row>
    <row r="6241" spans="1:2" x14ac:dyDescent="0.25">
      <c r="A6241" s="62">
        <v>39101614</v>
      </c>
      <c r="B6241" s="63" t="s">
        <v>12634</v>
      </c>
    </row>
    <row r="6242" spans="1:2" x14ac:dyDescent="0.25">
      <c r="A6242" s="62">
        <v>39101615</v>
      </c>
      <c r="B6242" s="63" t="s">
        <v>16788</v>
      </c>
    </row>
    <row r="6243" spans="1:2" x14ac:dyDescent="0.25">
      <c r="A6243" s="62">
        <v>39101616</v>
      </c>
      <c r="B6243" s="63" t="s">
        <v>11478</v>
      </c>
    </row>
    <row r="6244" spans="1:2" x14ac:dyDescent="0.25">
      <c r="A6244" s="62">
        <v>39101617</v>
      </c>
      <c r="B6244" s="63" t="s">
        <v>11059</v>
      </c>
    </row>
    <row r="6245" spans="1:2" x14ac:dyDescent="0.25">
      <c r="A6245" s="62">
        <v>39101618</v>
      </c>
      <c r="B6245" s="63" t="s">
        <v>7650</v>
      </c>
    </row>
    <row r="6246" spans="1:2" x14ac:dyDescent="0.25">
      <c r="A6246" s="62">
        <v>39101701</v>
      </c>
      <c r="B6246" s="63" t="s">
        <v>3214</v>
      </c>
    </row>
    <row r="6247" spans="1:2" x14ac:dyDescent="0.25">
      <c r="A6247" s="62">
        <v>39101801</v>
      </c>
      <c r="B6247" s="63" t="s">
        <v>18131</v>
      </c>
    </row>
    <row r="6248" spans="1:2" x14ac:dyDescent="0.25">
      <c r="A6248" s="62">
        <v>39111501</v>
      </c>
      <c r="B6248" s="63" t="s">
        <v>1545</v>
      </c>
    </row>
    <row r="6249" spans="1:2" x14ac:dyDescent="0.25">
      <c r="A6249" s="62">
        <v>39111503</v>
      </c>
      <c r="B6249" s="63" t="s">
        <v>8874</v>
      </c>
    </row>
    <row r="6250" spans="1:2" x14ac:dyDescent="0.25">
      <c r="A6250" s="62">
        <v>39111504</v>
      </c>
      <c r="B6250" s="63" t="s">
        <v>7869</v>
      </c>
    </row>
    <row r="6251" spans="1:2" x14ac:dyDescent="0.25">
      <c r="A6251" s="62">
        <v>39111505</v>
      </c>
      <c r="B6251" s="63" t="s">
        <v>15757</v>
      </c>
    </row>
    <row r="6252" spans="1:2" x14ac:dyDescent="0.25">
      <c r="A6252" s="62">
        <v>39111506</v>
      </c>
      <c r="B6252" s="63" t="s">
        <v>5197</v>
      </c>
    </row>
    <row r="6253" spans="1:2" x14ac:dyDescent="0.25">
      <c r="A6253" s="62">
        <v>39111507</v>
      </c>
      <c r="B6253" s="63" t="s">
        <v>17310</v>
      </c>
    </row>
    <row r="6254" spans="1:2" x14ac:dyDescent="0.25">
      <c r="A6254" s="62">
        <v>39111508</v>
      </c>
      <c r="B6254" s="63" t="s">
        <v>2382</v>
      </c>
    </row>
    <row r="6255" spans="1:2" x14ac:dyDescent="0.25">
      <c r="A6255" s="62">
        <v>39111509</v>
      </c>
      <c r="B6255" s="63" t="s">
        <v>15453</v>
      </c>
    </row>
    <row r="6256" spans="1:2" x14ac:dyDescent="0.25">
      <c r="A6256" s="62">
        <v>39111510</v>
      </c>
      <c r="B6256" s="63" t="s">
        <v>8239</v>
      </c>
    </row>
    <row r="6257" spans="1:2" x14ac:dyDescent="0.25">
      <c r="A6257" s="62">
        <v>39111512</v>
      </c>
      <c r="B6257" s="63" t="s">
        <v>13519</v>
      </c>
    </row>
    <row r="6258" spans="1:2" x14ac:dyDescent="0.25">
      <c r="A6258" s="62">
        <v>39111513</v>
      </c>
      <c r="B6258" s="63" t="s">
        <v>9344</v>
      </c>
    </row>
    <row r="6259" spans="1:2" x14ac:dyDescent="0.25">
      <c r="A6259" s="62">
        <v>39111514</v>
      </c>
      <c r="B6259" s="63" t="s">
        <v>14757</v>
      </c>
    </row>
    <row r="6260" spans="1:2" x14ac:dyDescent="0.25">
      <c r="A6260" s="62">
        <v>39111515</v>
      </c>
      <c r="B6260" s="63" t="s">
        <v>7427</v>
      </c>
    </row>
    <row r="6261" spans="1:2" x14ac:dyDescent="0.25">
      <c r="A6261" s="62">
        <v>39111516</v>
      </c>
      <c r="B6261" s="63" t="s">
        <v>9207</v>
      </c>
    </row>
    <row r="6262" spans="1:2" x14ac:dyDescent="0.25">
      <c r="A6262" s="62">
        <v>39111517</v>
      </c>
      <c r="B6262" s="63" t="s">
        <v>1824</v>
      </c>
    </row>
    <row r="6263" spans="1:2" x14ac:dyDescent="0.25">
      <c r="A6263" s="62">
        <v>39111518</v>
      </c>
      <c r="B6263" s="63" t="s">
        <v>1088</v>
      </c>
    </row>
    <row r="6264" spans="1:2" x14ac:dyDescent="0.25">
      <c r="A6264" s="62">
        <v>39111519</v>
      </c>
      <c r="B6264" s="63" t="s">
        <v>16591</v>
      </c>
    </row>
    <row r="6265" spans="1:2" x14ac:dyDescent="0.25">
      <c r="A6265" s="62">
        <v>39111520</v>
      </c>
      <c r="B6265" s="63" t="s">
        <v>1002</v>
      </c>
    </row>
    <row r="6266" spans="1:2" x14ac:dyDescent="0.25">
      <c r="A6266" s="62">
        <v>39111521</v>
      </c>
      <c r="B6266" s="63" t="s">
        <v>17677</v>
      </c>
    </row>
    <row r="6267" spans="1:2" x14ac:dyDescent="0.25">
      <c r="A6267" s="62">
        <v>39111603</v>
      </c>
      <c r="B6267" s="63" t="s">
        <v>13689</v>
      </c>
    </row>
    <row r="6268" spans="1:2" x14ac:dyDescent="0.25">
      <c r="A6268" s="62">
        <v>39111605</v>
      </c>
      <c r="B6268" s="63" t="s">
        <v>18791</v>
      </c>
    </row>
    <row r="6269" spans="1:2" x14ac:dyDescent="0.25">
      <c r="A6269" s="62">
        <v>39111606</v>
      </c>
      <c r="B6269" s="63" t="s">
        <v>3010</v>
      </c>
    </row>
    <row r="6270" spans="1:2" x14ac:dyDescent="0.25">
      <c r="A6270" s="62">
        <v>39111608</v>
      </c>
      <c r="B6270" s="63" t="s">
        <v>9064</v>
      </c>
    </row>
    <row r="6271" spans="1:2" x14ac:dyDescent="0.25">
      <c r="A6271" s="62">
        <v>39111609</v>
      </c>
      <c r="B6271" s="63" t="s">
        <v>3899</v>
      </c>
    </row>
    <row r="6272" spans="1:2" x14ac:dyDescent="0.25">
      <c r="A6272" s="62">
        <v>39111702</v>
      </c>
      <c r="B6272" s="63" t="s">
        <v>18369</v>
      </c>
    </row>
    <row r="6273" spans="1:2" x14ac:dyDescent="0.25">
      <c r="A6273" s="62">
        <v>39111703</v>
      </c>
      <c r="B6273" s="63" t="s">
        <v>18480</v>
      </c>
    </row>
    <row r="6274" spans="1:2" x14ac:dyDescent="0.25">
      <c r="A6274" s="62">
        <v>39111704</v>
      </c>
      <c r="B6274" s="63" t="s">
        <v>13218</v>
      </c>
    </row>
    <row r="6275" spans="1:2" x14ac:dyDescent="0.25">
      <c r="A6275" s="62">
        <v>39111705</v>
      </c>
      <c r="B6275" s="63" t="s">
        <v>17783</v>
      </c>
    </row>
    <row r="6276" spans="1:2" x14ac:dyDescent="0.25">
      <c r="A6276" s="62">
        <v>39111706</v>
      </c>
      <c r="B6276" s="63" t="s">
        <v>5989</v>
      </c>
    </row>
    <row r="6277" spans="1:2" x14ac:dyDescent="0.25">
      <c r="A6277" s="62">
        <v>39111801</v>
      </c>
      <c r="B6277" s="63" t="s">
        <v>13166</v>
      </c>
    </row>
    <row r="6278" spans="1:2" x14ac:dyDescent="0.25">
      <c r="A6278" s="62">
        <v>39111802</v>
      </c>
      <c r="B6278" s="63" t="s">
        <v>15067</v>
      </c>
    </row>
    <row r="6279" spans="1:2" x14ac:dyDescent="0.25">
      <c r="A6279" s="62">
        <v>39111803</v>
      </c>
      <c r="B6279" s="63" t="s">
        <v>13894</v>
      </c>
    </row>
    <row r="6280" spans="1:2" x14ac:dyDescent="0.25">
      <c r="A6280" s="62">
        <v>39111804</v>
      </c>
      <c r="B6280" s="63" t="s">
        <v>17726</v>
      </c>
    </row>
    <row r="6281" spans="1:2" x14ac:dyDescent="0.25">
      <c r="A6281" s="62">
        <v>39111806</v>
      </c>
      <c r="B6281" s="63" t="s">
        <v>8482</v>
      </c>
    </row>
    <row r="6282" spans="1:2" x14ac:dyDescent="0.25">
      <c r="A6282" s="62">
        <v>39111808</v>
      </c>
      <c r="B6282" s="63" t="s">
        <v>8960</v>
      </c>
    </row>
    <row r="6283" spans="1:2" x14ac:dyDescent="0.25">
      <c r="A6283" s="62">
        <v>39111809</v>
      </c>
      <c r="B6283" s="63" t="s">
        <v>3812</v>
      </c>
    </row>
    <row r="6284" spans="1:2" x14ac:dyDescent="0.25">
      <c r="A6284" s="62">
        <v>39111810</v>
      </c>
      <c r="B6284" s="63" t="s">
        <v>5257</v>
      </c>
    </row>
    <row r="6285" spans="1:2" x14ac:dyDescent="0.25">
      <c r="A6285" s="62">
        <v>39111811</v>
      </c>
      <c r="B6285" s="63" t="s">
        <v>3423</v>
      </c>
    </row>
    <row r="6286" spans="1:2" x14ac:dyDescent="0.25">
      <c r="A6286" s="62">
        <v>39111812</v>
      </c>
      <c r="B6286" s="63" t="s">
        <v>497</v>
      </c>
    </row>
    <row r="6287" spans="1:2" x14ac:dyDescent="0.25">
      <c r="A6287" s="62">
        <v>39111813</v>
      </c>
      <c r="B6287" s="63" t="s">
        <v>2805</v>
      </c>
    </row>
    <row r="6288" spans="1:2" x14ac:dyDescent="0.25">
      <c r="A6288" s="62">
        <v>39111901</v>
      </c>
      <c r="B6288" s="63" t="s">
        <v>5612</v>
      </c>
    </row>
    <row r="6289" spans="1:2" x14ac:dyDescent="0.25">
      <c r="A6289" s="62">
        <v>39111902</v>
      </c>
      <c r="B6289" s="63" t="s">
        <v>4788</v>
      </c>
    </row>
    <row r="6290" spans="1:2" x14ac:dyDescent="0.25">
      <c r="A6290" s="62">
        <v>39112001</v>
      </c>
      <c r="B6290" s="63" t="s">
        <v>14218</v>
      </c>
    </row>
    <row r="6291" spans="1:2" x14ac:dyDescent="0.25">
      <c r="A6291" s="62">
        <v>39112002</v>
      </c>
      <c r="B6291" s="63" t="s">
        <v>9413</v>
      </c>
    </row>
    <row r="6292" spans="1:2" x14ac:dyDescent="0.25">
      <c r="A6292" s="62">
        <v>39112003</v>
      </c>
      <c r="B6292" s="63" t="s">
        <v>11687</v>
      </c>
    </row>
    <row r="6293" spans="1:2" x14ac:dyDescent="0.25">
      <c r="A6293" s="62">
        <v>39121001</v>
      </c>
      <c r="B6293" s="63" t="s">
        <v>5157</v>
      </c>
    </row>
    <row r="6294" spans="1:2" x14ac:dyDescent="0.25">
      <c r="A6294" s="62">
        <v>39121002</v>
      </c>
      <c r="B6294" s="63" t="s">
        <v>16904</v>
      </c>
    </row>
    <row r="6295" spans="1:2" x14ac:dyDescent="0.25">
      <c r="A6295" s="62">
        <v>39121003</v>
      </c>
      <c r="B6295" s="63" t="s">
        <v>14509</v>
      </c>
    </row>
    <row r="6296" spans="1:2" x14ac:dyDescent="0.25">
      <c r="A6296" s="62">
        <v>39121004</v>
      </c>
      <c r="B6296" s="63" t="s">
        <v>1608</v>
      </c>
    </row>
    <row r="6297" spans="1:2" x14ac:dyDescent="0.25">
      <c r="A6297" s="62">
        <v>39121006</v>
      </c>
      <c r="B6297" s="63" t="s">
        <v>18058</v>
      </c>
    </row>
    <row r="6298" spans="1:2" x14ac:dyDescent="0.25">
      <c r="A6298" s="62">
        <v>39121007</v>
      </c>
      <c r="B6298" s="63" t="s">
        <v>2535</v>
      </c>
    </row>
    <row r="6299" spans="1:2" x14ac:dyDescent="0.25">
      <c r="A6299" s="62">
        <v>39121008</v>
      </c>
      <c r="B6299" s="63" t="s">
        <v>15512</v>
      </c>
    </row>
    <row r="6300" spans="1:2" x14ac:dyDescent="0.25">
      <c r="A6300" s="62">
        <v>39121009</v>
      </c>
      <c r="B6300" s="63" t="s">
        <v>5689</v>
      </c>
    </row>
    <row r="6301" spans="1:2" x14ac:dyDescent="0.25">
      <c r="A6301" s="62">
        <v>39121010</v>
      </c>
      <c r="B6301" s="63" t="s">
        <v>13723</v>
      </c>
    </row>
    <row r="6302" spans="1:2" x14ac:dyDescent="0.25">
      <c r="A6302" s="62">
        <v>39121011</v>
      </c>
      <c r="B6302" s="63" t="s">
        <v>10102</v>
      </c>
    </row>
    <row r="6303" spans="1:2" x14ac:dyDescent="0.25">
      <c r="A6303" s="62">
        <v>39121012</v>
      </c>
      <c r="B6303" s="63" t="s">
        <v>10439</v>
      </c>
    </row>
    <row r="6304" spans="1:2" x14ac:dyDescent="0.25">
      <c r="A6304" s="62">
        <v>39121013</v>
      </c>
      <c r="B6304" s="63" t="s">
        <v>8727</v>
      </c>
    </row>
    <row r="6305" spans="1:2" x14ac:dyDescent="0.25">
      <c r="A6305" s="62">
        <v>39121014</v>
      </c>
      <c r="B6305" s="63" t="s">
        <v>18175</v>
      </c>
    </row>
    <row r="6306" spans="1:2" x14ac:dyDescent="0.25">
      <c r="A6306" s="62">
        <v>39121015</v>
      </c>
      <c r="B6306" s="63" t="s">
        <v>247</v>
      </c>
    </row>
    <row r="6307" spans="1:2" x14ac:dyDescent="0.25">
      <c r="A6307" s="62">
        <v>39121016</v>
      </c>
      <c r="B6307" s="63" t="s">
        <v>4360</v>
      </c>
    </row>
    <row r="6308" spans="1:2" x14ac:dyDescent="0.25">
      <c r="A6308" s="62">
        <v>39121017</v>
      </c>
      <c r="B6308" s="63" t="s">
        <v>10988</v>
      </c>
    </row>
    <row r="6309" spans="1:2" x14ac:dyDescent="0.25">
      <c r="A6309" s="62">
        <v>39121018</v>
      </c>
      <c r="B6309" s="63" t="s">
        <v>8863</v>
      </c>
    </row>
    <row r="6310" spans="1:2" x14ac:dyDescent="0.25">
      <c r="A6310" s="62">
        <v>39121019</v>
      </c>
      <c r="B6310" s="63" t="s">
        <v>11930</v>
      </c>
    </row>
    <row r="6311" spans="1:2" x14ac:dyDescent="0.25">
      <c r="A6311" s="62">
        <v>39121020</v>
      </c>
      <c r="B6311" s="63" t="s">
        <v>15643</v>
      </c>
    </row>
    <row r="6312" spans="1:2" x14ac:dyDescent="0.25">
      <c r="A6312" s="62">
        <v>39121101</v>
      </c>
      <c r="B6312" s="63" t="s">
        <v>13483</v>
      </c>
    </row>
    <row r="6313" spans="1:2" x14ac:dyDescent="0.25">
      <c r="A6313" s="62">
        <v>39121102</v>
      </c>
      <c r="B6313" s="63" t="s">
        <v>15247</v>
      </c>
    </row>
    <row r="6314" spans="1:2" x14ac:dyDescent="0.25">
      <c r="A6314" s="62">
        <v>39121103</v>
      </c>
      <c r="B6314" s="63" t="s">
        <v>6217</v>
      </c>
    </row>
    <row r="6315" spans="1:2" x14ac:dyDescent="0.25">
      <c r="A6315" s="62">
        <v>39121104</v>
      </c>
      <c r="B6315" s="63" t="s">
        <v>5831</v>
      </c>
    </row>
    <row r="6316" spans="1:2" x14ac:dyDescent="0.25">
      <c r="A6316" s="62">
        <v>39121105</v>
      </c>
      <c r="B6316" s="63" t="s">
        <v>598</v>
      </c>
    </row>
    <row r="6317" spans="1:2" x14ac:dyDescent="0.25">
      <c r="A6317" s="62">
        <v>39121106</v>
      </c>
      <c r="B6317" s="63" t="s">
        <v>9587</v>
      </c>
    </row>
    <row r="6318" spans="1:2" x14ac:dyDescent="0.25">
      <c r="A6318" s="62">
        <v>39121107</v>
      </c>
      <c r="B6318" s="63" t="s">
        <v>16513</v>
      </c>
    </row>
    <row r="6319" spans="1:2" x14ac:dyDescent="0.25">
      <c r="A6319" s="62">
        <v>39121108</v>
      </c>
      <c r="B6319" s="63" t="s">
        <v>12239</v>
      </c>
    </row>
    <row r="6320" spans="1:2" x14ac:dyDescent="0.25">
      <c r="A6320" s="62">
        <v>39121109</v>
      </c>
      <c r="B6320" s="63" t="s">
        <v>13875</v>
      </c>
    </row>
    <row r="6321" spans="1:2" x14ac:dyDescent="0.25">
      <c r="A6321" s="62">
        <v>39121201</v>
      </c>
      <c r="B6321" s="63" t="s">
        <v>13627</v>
      </c>
    </row>
    <row r="6322" spans="1:2" x14ac:dyDescent="0.25">
      <c r="A6322" s="62">
        <v>39121202</v>
      </c>
      <c r="B6322" s="63" t="s">
        <v>10804</v>
      </c>
    </row>
    <row r="6323" spans="1:2" x14ac:dyDescent="0.25">
      <c r="A6323" s="62">
        <v>39121203</v>
      </c>
      <c r="B6323" s="63" t="s">
        <v>2574</v>
      </c>
    </row>
    <row r="6324" spans="1:2" x14ac:dyDescent="0.25">
      <c r="A6324" s="62">
        <v>39121204</v>
      </c>
      <c r="B6324" s="63" t="s">
        <v>4287</v>
      </c>
    </row>
    <row r="6325" spans="1:2" x14ac:dyDescent="0.25">
      <c r="A6325" s="62">
        <v>39121205</v>
      </c>
      <c r="B6325" s="63" t="s">
        <v>1610</v>
      </c>
    </row>
    <row r="6326" spans="1:2" x14ac:dyDescent="0.25">
      <c r="A6326" s="62">
        <v>39121206</v>
      </c>
      <c r="B6326" s="63" t="s">
        <v>15292</v>
      </c>
    </row>
    <row r="6327" spans="1:2" x14ac:dyDescent="0.25">
      <c r="A6327" s="62">
        <v>39121207</v>
      </c>
      <c r="B6327" s="63" t="s">
        <v>11725</v>
      </c>
    </row>
    <row r="6328" spans="1:2" x14ac:dyDescent="0.25">
      <c r="A6328" s="62">
        <v>39121301</v>
      </c>
      <c r="B6328" s="63" t="s">
        <v>9316</v>
      </c>
    </row>
    <row r="6329" spans="1:2" x14ac:dyDescent="0.25">
      <c r="A6329" s="62">
        <v>39121302</v>
      </c>
      <c r="B6329" s="63" t="s">
        <v>1097</v>
      </c>
    </row>
    <row r="6330" spans="1:2" x14ac:dyDescent="0.25">
      <c r="A6330" s="62">
        <v>39121303</v>
      </c>
      <c r="B6330" s="63" t="s">
        <v>18235</v>
      </c>
    </row>
    <row r="6331" spans="1:2" x14ac:dyDescent="0.25">
      <c r="A6331" s="62">
        <v>39121304</v>
      </c>
      <c r="B6331" s="63" t="s">
        <v>10058</v>
      </c>
    </row>
    <row r="6332" spans="1:2" x14ac:dyDescent="0.25">
      <c r="A6332" s="62">
        <v>39121305</v>
      </c>
      <c r="B6332" s="63" t="s">
        <v>7313</v>
      </c>
    </row>
    <row r="6333" spans="1:2" x14ac:dyDescent="0.25">
      <c r="A6333" s="62">
        <v>39121306</v>
      </c>
      <c r="B6333" s="63" t="s">
        <v>2215</v>
      </c>
    </row>
    <row r="6334" spans="1:2" x14ac:dyDescent="0.25">
      <c r="A6334" s="62">
        <v>39121307</v>
      </c>
      <c r="B6334" s="63" t="s">
        <v>12646</v>
      </c>
    </row>
    <row r="6335" spans="1:2" x14ac:dyDescent="0.25">
      <c r="A6335" s="62">
        <v>39121308</v>
      </c>
      <c r="B6335" s="63" t="s">
        <v>2219</v>
      </c>
    </row>
    <row r="6336" spans="1:2" x14ac:dyDescent="0.25">
      <c r="A6336" s="62">
        <v>39121309</v>
      </c>
      <c r="B6336" s="63" t="s">
        <v>14733</v>
      </c>
    </row>
    <row r="6337" spans="1:2" x14ac:dyDescent="0.25">
      <c r="A6337" s="62">
        <v>39121310</v>
      </c>
      <c r="B6337" s="63" t="s">
        <v>17003</v>
      </c>
    </row>
    <row r="6338" spans="1:2" x14ac:dyDescent="0.25">
      <c r="A6338" s="62">
        <v>39121311</v>
      </c>
      <c r="B6338" s="63" t="s">
        <v>12269</v>
      </c>
    </row>
    <row r="6339" spans="1:2" x14ac:dyDescent="0.25">
      <c r="A6339" s="62">
        <v>39121312</v>
      </c>
      <c r="B6339" s="63" t="s">
        <v>15759</v>
      </c>
    </row>
    <row r="6340" spans="1:2" x14ac:dyDescent="0.25">
      <c r="A6340" s="62">
        <v>39121313</v>
      </c>
      <c r="B6340" s="63" t="s">
        <v>14356</v>
      </c>
    </row>
    <row r="6341" spans="1:2" x14ac:dyDescent="0.25">
      <c r="A6341" s="62">
        <v>39121402</v>
      </c>
      <c r="B6341" s="63" t="s">
        <v>1566</v>
      </c>
    </row>
    <row r="6342" spans="1:2" x14ac:dyDescent="0.25">
      <c r="A6342" s="62">
        <v>39121403</v>
      </c>
      <c r="B6342" s="63" t="s">
        <v>8487</v>
      </c>
    </row>
    <row r="6343" spans="1:2" x14ac:dyDescent="0.25">
      <c r="A6343" s="62">
        <v>39121404</v>
      </c>
      <c r="B6343" s="63" t="s">
        <v>11755</v>
      </c>
    </row>
    <row r="6344" spans="1:2" x14ac:dyDescent="0.25">
      <c r="A6344" s="62">
        <v>39121405</v>
      </c>
      <c r="B6344" s="63" t="s">
        <v>17768</v>
      </c>
    </row>
    <row r="6345" spans="1:2" x14ac:dyDescent="0.25">
      <c r="A6345" s="62">
        <v>39121406</v>
      </c>
      <c r="B6345" s="63" t="s">
        <v>4660</v>
      </c>
    </row>
    <row r="6346" spans="1:2" x14ac:dyDescent="0.25">
      <c r="A6346" s="62">
        <v>39121407</v>
      </c>
      <c r="B6346" s="63" t="s">
        <v>8300</v>
      </c>
    </row>
    <row r="6347" spans="1:2" x14ac:dyDescent="0.25">
      <c r="A6347" s="62">
        <v>39121408</v>
      </c>
      <c r="B6347" s="63" t="s">
        <v>8614</v>
      </c>
    </row>
    <row r="6348" spans="1:2" x14ac:dyDescent="0.25">
      <c r="A6348" s="62">
        <v>39121409</v>
      </c>
      <c r="B6348" s="63" t="s">
        <v>9263</v>
      </c>
    </row>
    <row r="6349" spans="1:2" x14ac:dyDescent="0.25">
      <c r="A6349" s="62">
        <v>39121410</v>
      </c>
      <c r="B6349" s="63" t="s">
        <v>456</v>
      </c>
    </row>
    <row r="6350" spans="1:2" x14ac:dyDescent="0.25">
      <c r="A6350" s="62">
        <v>39121411</v>
      </c>
      <c r="B6350" s="63" t="s">
        <v>6834</v>
      </c>
    </row>
    <row r="6351" spans="1:2" x14ac:dyDescent="0.25">
      <c r="A6351" s="62">
        <v>39121412</v>
      </c>
      <c r="B6351" s="63" t="s">
        <v>1001</v>
      </c>
    </row>
    <row r="6352" spans="1:2" x14ac:dyDescent="0.25">
      <c r="A6352" s="62">
        <v>39121413</v>
      </c>
      <c r="B6352" s="63" t="s">
        <v>2730</v>
      </c>
    </row>
    <row r="6353" spans="1:2" x14ac:dyDescent="0.25">
      <c r="A6353" s="62">
        <v>39121414</v>
      </c>
      <c r="B6353" s="63" t="s">
        <v>2655</v>
      </c>
    </row>
    <row r="6354" spans="1:2" x14ac:dyDescent="0.25">
      <c r="A6354" s="62">
        <v>39121415</v>
      </c>
      <c r="B6354" s="63" t="s">
        <v>6369</v>
      </c>
    </row>
    <row r="6355" spans="1:2" x14ac:dyDescent="0.25">
      <c r="A6355" s="62">
        <v>39121416</v>
      </c>
      <c r="B6355" s="63" t="s">
        <v>5906</v>
      </c>
    </row>
    <row r="6356" spans="1:2" x14ac:dyDescent="0.25">
      <c r="A6356" s="62">
        <v>39121419</v>
      </c>
      <c r="B6356" s="63" t="s">
        <v>11774</v>
      </c>
    </row>
    <row r="6357" spans="1:2" x14ac:dyDescent="0.25">
      <c r="A6357" s="62">
        <v>39121420</v>
      </c>
      <c r="B6357" s="63" t="s">
        <v>2975</v>
      </c>
    </row>
    <row r="6358" spans="1:2" x14ac:dyDescent="0.25">
      <c r="A6358" s="62">
        <v>39121421</v>
      </c>
      <c r="B6358" s="63" t="s">
        <v>8564</v>
      </c>
    </row>
    <row r="6359" spans="1:2" x14ac:dyDescent="0.25">
      <c r="A6359" s="62">
        <v>39121422</v>
      </c>
      <c r="B6359" s="63" t="s">
        <v>16247</v>
      </c>
    </row>
    <row r="6360" spans="1:2" x14ac:dyDescent="0.25">
      <c r="A6360" s="62">
        <v>39121423</v>
      </c>
      <c r="B6360" s="63" t="s">
        <v>17481</v>
      </c>
    </row>
    <row r="6361" spans="1:2" x14ac:dyDescent="0.25">
      <c r="A6361" s="62">
        <v>39121424</v>
      </c>
      <c r="B6361" s="63" t="s">
        <v>9824</v>
      </c>
    </row>
    <row r="6362" spans="1:2" x14ac:dyDescent="0.25">
      <c r="A6362" s="62">
        <v>39121425</v>
      </c>
      <c r="B6362" s="63" t="s">
        <v>2050</v>
      </c>
    </row>
    <row r="6363" spans="1:2" x14ac:dyDescent="0.25">
      <c r="A6363" s="62">
        <v>39121426</v>
      </c>
      <c r="B6363" s="63" t="s">
        <v>16108</v>
      </c>
    </row>
    <row r="6364" spans="1:2" x14ac:dyDescent="0.25">
      <c r="A6364" s="62">
        <v>39121427</v>
      </c>
      <c r="B6364" s="63" t="s">
        <v>5331</v>
      </c>
    </row>
    <row r="6365" spans="1:2" x14ac:dyDescent="0.25">
      <c r="A6365" s="62">
        <v>39121428</v>
      </c>
      <c r="B6365" s="63" t="s">
        <v>3046</v>
      </c>
    </row>
    <row r="6366" spans="1:2" x14ac:dyDescent="0.25">
      <c r="A6366" s="62">
        <v>39121429</v>
      </c>
      <c r="B6366" s="63" t="s">
        <v>4658</v>
      </c>
    </row>
    <row r="6367" spans="1:2" x14ac:dyDescent="0.25">
      <c r="A6367" s="62">
        <v>39121430</v>
      </c>
      <c r="B6367" s="63" t="s">
        <v>2664</v>
      </c>
    </row>
    <row r="6368" spans="1:2" x14ac:dyDescent="0.25">
      <c r="A6368" s="62">
        <v>39121431</v>
      </c>
      <c r="B6368" s="63" t="s">
        <v>6682</v>
      </c>
    </row>
    <row r="6369" spans="1:2" x14ac:dyDescent="0.25">
      <c r="A6369" s="62">
        <v>39121432</v>
      </c>
      <c r="B6369" s="63" t="s">
        <v>14027</v>
      </c>
    </row>
    <row r="6370" spans="1:2" x14ac:dyDescent="0.25">
      <c r="A6370" s="62">
        <v>39121433</v>
      </c>
      <c r="B6370" s="63" t="s">
        <v>12440</v>
      </c>
    </row>
    <row r="6371" spans="1:2" x14ac:dyDescent="0.25">
      <c r="A6371" s="62">
        <v>39121434</v>
      </c>
      <c r="B6371" s="63" t="s">
        <v>6428</v>
      </c>
    </row>
    <row r="6372" spans="1:2" x14ac:dyDescent="0.25">
      <c r="A6372" s="62">
        <v>39121435</v>
      </c>
      <c r="B6372" s="63" t="s">
        <v>2475</v>
      </c>
    </row>
    <row r="6373" spans="1:2" x14ac:dyDescent="0.25">
      <c r="A6373" s="62">
        <v>39121436</v>
      </c>
      <c r="B6373" s="63" t="s">
        <v>16929</v>
      </c>
    </row>
    <row r="6374" spans="1:2" x14ac:dyDescent="0.25">
      <c r="A6374" s="62">
        <v>39121437</v>
      </c>
      <c r="B6374" s="63" t="s">
        <v>16397</v>
      </c>
    </row>
    <row r="6375" spans="1:2" x14ac:dyDescent="0.25">
      <c r="A6375" s="62">
        <v>39121501</v>
      </c>
      <c r="B6375" s="63" t="s">
        <v>17094</v>
      </c>
    </row>
    <row r="6376" spans="1:2" x14ac:dyDescent="0.25">
      <c r="A6376" s="62">
        <v>39121502</v>
      </c>
      <c r="B6376" s="63" t="s">
        <v>4994</v>
      </c>
    </row>
    <row r="6377" spans="1:2" x14ac:dyDescent="0.25">
      <c r="A6377" s="62">
        <v>39121503</v>
      </c>
      <c r="B6377" s="63" t="s">
        <v>17457</v>
      </c>
    </row>
    <row r="6378" spans="1:2" x14ac:dyDescent="0.25">
      <c r="A6378" s="62">
        <v>39121504</v>
      </c>
      <c r="B6378" s="63" t="s">
        <v>15479</v>
      </c>
    </row>
    <row r="6379" spans="1:2" x14ac:dyDescent="0.25">
      <c r="A6379" s="62">
        <v>39121505</v>
      </c>
      <c r="B6379" s="63" t="s">
        <v>17516</v>
      </c>
    </row>
    <row r="6380" spans="1:2" x14ac:dyDescent="0.25">
      <c r="A6380" s="62">
        <v>39121506</v>
      </c>
      <c r="B6380" s="63" t="s">
        <v>9051</v>
      </c>
    </row>
    <row r="6381" spans="1:2" x14ac:dyDescent="0.25">
      <c r="A6381" s="62">
        <v>39121507</v>
      </c>
      <c r="B6381" s="63" t="s">
        <v>6401</v>
      </c>
    </row>
    <row r="6382" spans="1:2" x14ac:dyDescent="0.25">
      <c r="A6382" s="62">
        <v>39121508</v>
      </c>
      <c r="B6382" s="63" t="s">
        <v>9242</v>
      </c>
    </row>
    <row r="6383" spans="1:2" x14ac:dyDescent="0.25">
      <c r="A6383" s="62">
        <v>39121509</v>
      </c>
      <c r="B6383" s="63" t="s">
        <v>13803</v>
      </c>
    </row>
    <row r="6384" spans="1:2" x14ac:dyDescent="0.25">
      <c r="A6384" s="62">
        <v>39121510</v>
      </c>
      <c r="B6384" s="63" t="s">
        <v>15442</v>
      </c>
    </row>
    <row r="6385" spans="1:2" x14ac:dyDescent="0.25">
      <c r="A6385" s="62">
        <v>39121511</v>
      </c>
      <c r="B6385" s="63" t="s">
        <v>15385</v>
      </c>
    </row>
    <row r="6386" spans="1:2" x14ac:dyDescent="0.25">
      <c r="A6386" s="62">
        <v>39121512</v>
      </c>
      <c r="B6386" s="63" t="s">
        <v>6392</v>
      </c>
    </row>
    <row r="6387" spans="1:2" x14ac:dyDescent="0.25">
      <c r="A6387" s="62">
        <v>39121513</v>
      </c>
      <c r="B6387" s="63" t="s">
        <v>5314</v>
      </c>
    </row>
    <row r="6388" spans="1:2" x14ac:dyDescent="0.25">
      <c r="A6388" s="62">
        <v>39121514</v>
      </c>
      <c r="B6388" s="63" t="s">
        <v>4713</v>
      </c>
    </row>
    <row r="6389" spans="1:2" x14ac:dyDescent="0.25">
      <c r="A6389" s="62">
        <v>39121515</v>
      </c>
      <c r="B6389" s="63" t="s">
        <v>11084</v>
      </c>
    </row>
    <row r="6390" spans="1:2" x14ac:dyDescent="0.25">
      <c r="A6390" s="62">
        <v>39121516</v>
      </c>
      <c r="B6390" s="63" t="s">
        <v>13403</v>
      </c>
    </row>
    <row r="6391" spans="1:2" x14ac:dyDescent="0.25">
      <c r="A6391" s="62">
        <v>39121517</v>
      </c>
      <c r="B6391" s="63" t="s">
        <v>9220</v>
      </c>
    </row>
    <row r="6392" spans="1:2" x14ac:dyDescent="0.25">
      <c r="A6392" s="62">
        <v>39121518</v>
      </c>
      <c r="B6392" s="63" t="s">
        <v>2950</v>
      </c>
    </row>
    <row r="6393" spans="1:2" x14ac:dyDescent="0.25">
      <c r="A6393" s="62">
        <v>39121519</v>
      </c>
      <c r="B6393" s="63" t="s">
        <v>10695</v>
      </c>
    </row>
    <row r="6394" spans="1:2" x14ac:dyDescent="0.25">
      <c r="A6394" s="62">
        <v>39121520</v>
      </c>
      <c r="B6394" s="63" t="s">
        <v>15537</v>
      </c>
    </row>
    <row r="6395" spans="1:2" x14ac:dyDescent="0.25">
      <c r="A6395" s="62">
        <v>39121521</v>
      </c>
      <c r="B6395" s="63" t="s">
        <v>9519</v>
      </c>
    </row>
    <row r="6396" spans="1:2" x14ac:dyDescent="0.25">
      <c r="A6396" s="62">
        <v>39121522</v>
      </c>
      <c r="B6396" s="63" t="s">
        <v>13990</v>
      </c>
    </row>
    <row r="6397" spans="1:2" x14ac:dyDescent="0.25">
      <c r="A6397" s="62">
        <v>39121523</v>
      </c>
      <c r="B6397" s="63" t="s">
        <v>11053</v>
      </c>
    </row>
    <row r="6398" spans="1:2" x14ac:dyDescent="0.25">
      <c r="A6398" s="62">
        <v>39121524</v>
      </c>
      <c r="B6398" s="63" t="s">
        <v>18739</v>
      </c>
    </row>
    <row r="6399" spans="1:2" x14ac:dyDescent="0.25">
      <c r="A6399" s="62">
        <v>39121525</v>
      </c>
      <c r="B6399" s="63" t="s">
        <v>3590</v>
      </c>
    </row>
    <row r="6400" spans="1:2" x14ac:dyDescent="0.25">
      <c r="A6400" s="62">
        <v>39121527</v>
      </c>
      <c r="B6400" s="63" t="s">
        <v>8130</v>
      </c>
    </row>
    <row r="6401" spans="1:2" x14ac:dyDescent="0.25">
      <c r="A6401" s="62">
        <v>39121528</v>
      </c>
      <c r="B6401" s="63" t="s">
        <v>7126</v>
      </c>
    </row>
    <row r="6402" spans="1:2" x14ac:dyDescent="0.25">
      <c r="A6402" s="62">
        <v>39121529</v>
      </c>
      <c r="B6402" s="63" t="s">
        <v>16910</v>
      </c>
    </row>
    <row r="6403" spans="1:2" x14ac:dyDescent="0.25">
      <c r="A6403" s="62">
        <v>39121531</v>
      </c>
      <c r="B6403" s="63" t="s">
        <v>12075</v>
      </c>
    </row>
    <row r="6404" spans="1:2" x14ac:dyDescent="0.25">
      <c r="A6404" s="62">
        <v>39121532</v>
      </c>
      <c r="B6404" s="63" t="s">
        <v>7491</v>
      </c>
    </row>
    <row r="6405" spans="1:2" x14ac:dyDescent="0.25">
      <c r="A6405" s="62">
        <v>39121533</v>
      </c>
      <c r="B6405" s="63" t="s">
        <v>9447</v>
      </c>
    </row>
    <row r="6406" spans="1:2" x14ac:dyDescent="0.25">
      <c r="A6406" s="62">
        <v>39121534</v>
      </c>
      <c r="B6406" s="63" t="s">
        <v>15097</v>
      </c>
    </row>
    <row r="6407" spans="1:2" x14ac:dyDescent="0.25">
      <c r="A6407" s="62">
        <v>39121535</v>
      </c>
      <c r="B6407" s="63" t="s">
        <v>266</v>
      </c>
    </row>
    <row r="6408" spans="1:2" x14ac:dyDescent="0.25">
      <c r="A6408" s="62">
        <v>39121536</v>
      </c>
      <c r="B6408" s="63" t="s">
        <v>17172</v>
      </c>
    </row>
    <row r="6409" spans="1:2" x14ac:dyDescent="0.25">
      <c r="A6409" s="62">
        <v>39121537</v>
      </c>
      <c r="B6409" s="63" t="s">
        <v>8817</v>
      </c>
    </row>
    <row r="6410" spans="1:2" x14ac:dyDescent="0.25">
      <c r="A6410" s="62">
        <v>39121538</v>
      </c>
      <c r="B6410" s="63" t="s">
        <v>3703</v>
      </c>
    </row>
    <row r="6411" spans="1:2" x14ac:dyDescent="0.25">
      <c r="A6411" s="62">
        <v>39121539</v>
      </c>
      <c r="B6411" s="63" t="s">
        <v>5354</v>
      </c>
    </row>
    <row r="6412" spans="1:2" x14ac:dyDescent="0.25">
      <c r="A6412" s="62">
        <v>39121540</v>
      </c>
      <c r="B6412" s="63" t="s">
        <v>11550</v>
      </c>
    </row>
    <row r="6413" spans="1:2" x14ac:dyDescent="0.25">
      <c r="A6413" s="62">
        <v>39121541</v>
      </c>
      <c r="B6413" s="63" t="s">
        <v>15686</v>
      </c>
    </row>
    <row r="6414" spans="1:2" x14ac:dyDescent="0.25">
      <c r="A6414" s="62">
        <v>39121542</v>
      </c>
      <c r="B6414" s="63" t="s">
        <v>12947</v>
      </c>
    </row>
    <row r="6415" spans="1:2" x14ac:dyDescent="0.25">
      <c r="A6415" s="62">
        <v>39121543</v>
      </c>
      <c r="B6415" s="63" t="s">
        <v>16183</v>
      </c>
    </row>
    <row r="6416" spans="1:2" x14ac:dyDescent="0.25">
      <c r="A6416" s="62">
        <v>39121544</v>
      </c>
      <c r="B6416" s="63" t="s">
        <v>14587</v>
      </c>
    </row>
    <row r="6417" spans="1:2" x14ac:dyDescent="0.25">
      <c r="A6417" s="62">
        <v>39121545</v>
      </c>
      <c r="B6417" s="63" t="s">
        <v>2831</v>
      </c>
    </row>
    <row r="6418" spans="1:2" x14ac:dyDescent="0.25">
      <c r="A6418" s="62">
        <v>39121546</v>
      </c>
      <c r="B6418" s="63" t="s">
        <v>9936</v>
      </c>
    </row>
    <row r="6419" spans="1:2" x14ac:dyDescent="0.25">
      <c r="A6419" s="62">
        <v>39121547</v>
      </c>
      <c r="B6419" s="63" t="s">
        <v>8201</v>
      </c>
    </row>
    <row r="6420" spans="1:2" x14ac:dyDescent="0.25">
      <c r="A6420" s="62">
        <v>39121548</v>
      </c>
      <c r="B6420" s="63" t="s">
        <v>762</v>
      </c>
    </row>
    <row r="6421" spans="1:2" x14ac:dyDescent="0.25">
      <c r="A6421" s="62">
        <v>39121549</v>
      </c>
      <c r="B6421" s="63" t="s">
        <v>1250</v>
      </c>
    </row>
    <row r="6422" spans="1:2" x14ac:dyDescent="0.25">
      <c r="A6422" s="62">
        <v>39121550</v>
      </c>
      <c r="B6422" s="63" t="s">
        <v>7718</v>
      </c>
    </row>
    <row r="6423" spans="1:2" x14ac:dyDescent="0.25">
      <c r="A6423" s="62">
        <v>39121551</v>
      </c>
      <c r="B6423" s="63" t="s">
        <v>10692</v>
      </c>
    </row>
    <row r="6424" spans="1:2" x14ac:dyDescent="0.25">
      <c r="A6424" s="62">
        <v>39121601</v>
      </c>
      <c r="B6424" s="63" t="s">
        <v>991</v>
      </c>
    </row>
    <row r="6425" spans="1:2" x14ac:dyDescent="0.25">
      <c r="A6425" s="62">
        <v>39121602</v>
      </c>
      <c r="B6425" s="63" t="s">
        <v>16569</v>
      </c>
    </row>
    <row r="6426" spans="1:2" x14ac:dyDescent="0.25">
      <c r="A6426" s="62">
        <v>39121603</v>
      </c>
      <c r="B6426" s="63" t="s">
        <v>9463</v>
      </c>
    </row>
    <row r="6427" spans="1:2" x14ac:dyDescent="0.25">
      <c r="A6427" s="62">
        <v>39121604</v>
      </c>
      <c r="B6427" s="63" t="s">
        <v>12472</v>
      </c>
    </row>
    <row r="6428" spans="1:2" x14ac:dyDescent="0.25">
      <c r="A6428" s="62">
        <v>39121605</v>
      </c>
      <c r="B6428" s="63" t="s">
        <v>11948</v>
      </c>
    </row>
    <row r="6429" spans="1:2" x14ac:dyDescent="0.25">
      <c r="A6429" s="62">
        <v>39121606</v>
      </c>
      <c r="B6429" s="63" t="s">
        <v>7833</v>
      </c>
    </row>
    <row r="6430" spans="1:2" x14ac:dyDescent="0.25">
      <c r="A6430" s="62">
        <v>39121607</v>
      </c>
      <c r="B6430" s="63" t="s">
        <v>433</v>
      </c>
    </row>
    <row r="6431" spans="1:2" x14ac:dyDescent="0.25">
      <c r="A6431" s="62">
        <v>39121608</v>
      </c>
      <c r="B6431" s="63" t="s">
        <v>18102</v>
      </c>
    </row>
    <row r="6432" spans="1:2" x14ac:dyDescent="0.25">
      <c r="A6432" s="62">
        <v>39121609</v>
      </c>
      <c r="B6432" s="63" t="s">
        <v>4054</v>
      </c>
    </row>
    <row r="6433" spans="1:2" x14ac:dyDescent="0.25">
      <c r="A6433" s="62">
        <v>39121610</v>
      </c>
      <c r="B6433" s="63" t="s">
        <v>5178</v>
      </c>
    </row>
    <row r="6434" spans="1:2" x14ac:dyDescent="0.25">
      <c r="A6434" s="62">
        <v>39121611</v>
      </c>
      <c r="B6434" s="63" t="s">
        <v>5713</v>
      </c>
    </row>
    <row r="6435" spans="1:2" x14ac:dyDescent="0.25">
      <c r="A6435" s="62">
        <v>39121612</v>
      </c>
      <c r="B6435" s="63" t="s">
        <v>17370</v>
      </c>
    </row>
    <row r="6436" spans="1:2" x14ac:dyDescent="0.25">
      <c r="A6436" s="62">
        <v>39121613</v>
      </c>
      <c r="B6436" s="63" t="s">
        <v>16342</v>
      </c>
    </row>
    <row r="6437" spans="1:2" x14ac:dyDescent="0.25">
      <c r="A6437" s="62">
        <v>39121614</v>
      </c>
      <c r="B6437" s="63" t="s">
        <v>16575</v>
      </c>
    </row>
    <row r="6438" spans="1:2" x14ac:dyDescent="0.25">
      <c r="A6438" s="62">
        <v>39121615</v>
      </c>
      <c r="B6438" s="63" t="s">
        <v>647</v>
      </c>
    </row>
    <row r="6439" spans="1:2" x14ac:dyDescent="0.25">
      <c r="A6439" s="62">
        <v>39121616</v>
      </c>
      <c r="B6439" s="63" t="s">
        <v>17956</v>
      </c>
    </row>
    <row r="6440" spans="1:2" x14ac:dyDescent="0.25">
      <c r="A6440" s="62">
        <v>39121617</v>
      </c>
      <c r="B6440" s="63" t="s">
        <v>7603</v>
      </c>
    </row>
    <row r="6441" spans="1:2" x14ac:dyDescent="0.25">
      <c r="A6441" s="62">
        <v>39121618</v>
      </c>
      <c r="B6441" s="63" t="s">
        <v>18621</v>
      </c>
    </row>
    <row r="6442" spans="1:2" x14ac:dyDescent="0.25">
      <c r="A6442" s="62">
        <v>39121619</v>
      </c>
      <c r="B6442" s="63" t="s">
        <v>18089</v>
      </c>
    </row>
    <row r="6443" spans="1:2" x14ac:dyDescent="0.25">
      <c r="A6443" s="62">
        <v>39121701</v>
      </c>
      <c r="B6443" s="63" t="s">
        <v>1542</v>
      </c>
    </row>
    <row r="6444" spans="1:2" x14ac:dyDescent="0.25">
      <c r="A6444" s="62">
        <v>39121702</v>
      </c>
      <c r="B6444" s="63" t="s">
        <v>4236</v>
      </c>
    </row>
    <row r="6445" spans="1:2" x14ac:dyDescent="0.25">
      <c r="A6445" s="62">
        <v>39121703</v>
      </c>
      <c r="B6445" s="63" t="s">
        <v>12352</v>
      </c>
    </row>
    <row r="6446" spans="1:2" x14ac:dyDescent="0.25">
      <c r="A6446" s="62">
        <v>39121704</v>
      </c>
      <c r="B6446" s="63" t="s">
        <v>12802</v>
      </c>
    </row>
    <row r="6447" spans="1:2" x14ac:dyDescent="0.25">
      <c r="A6447" s="62">
        <v>39121705</v>
      </c>
      <c r="B6447" s="63" t="s">
        <v>10428</v>
      </c>
    </row>
    <row r="6448" spans="1:2" x14ac:dyDescent="0.25">
      <c r="A6448" s="62">
        <v>39121706</v>
      </c>
      <c r="B6448" s="63" t="s">
        <v>8609</v>
      </c>
    </row>
    <row r="6449" spans="1:2" x14ac:dyDescent="0.25">
      <c r="A6449" s="62">
        <v>39121707</v>
      </c>
      <c r="B6449" s="63" t="s">
        <v>1533</v>
      </c>
    </row>
    <row r="6450" spans="1:2" x14ac:dyDescent="0.25">
      <c r="A6450" s="62">
        <v>39121708</v>
      </c>
      <c r="B6450" s="63" t="s">
        <v>10109</v>
      </c>
    </row>
    <row r="6451" spans="1:2" x14ac:dyDescent="0.25">
      <c r="A6451" s="62">
        <v>39121709</v>
      </c>
      <c r="B6451" s="63" t="s">
        <v>3308</v>
      </c>
    </row>
    <row r="6452" spans="1:2" x14ac:dyDescent="0.25">
      <c r="A6452" s="62">
        <v>39121710</v>
      </c>
      <c r="B6452" s="63" t="s">
        <v>3137</v>
      </c>
    </row>
    <row r="6453" spans="1:2" x14ac:dyDescent="0.25">
      <c r="A6453" s="62">
        <v>39121711</v>
      </c>
      <c r="B6453" s="63" t="s">
        <v>13275</v>
      </c>
    </row>
    <row r="6454" spans="1:2" x14ac:dyDescent="0.25">
      <c r="A6454" s="62">
        <v>39121712</v>
      </c>
      <c r="B6454" s="63" t="s">
        <v>12767</v>
      </c>
    </row>
    <row r="6455" spans="1:2" x14ac:dyDescent="0.25">
      <c r="A6455" s="62">
        <v>39121713</v>
      </c>
      <c r="B6455" s="63" t="s">
        <v>12768</v>
      </c>
    </row>
    <row r="6456" spans="1:2" x14ac:dyDescent="0.25">
      <c r="A6456" s="62">
        <v>39121714</v>
      </c>
      <c r="B6456" s="63" t="s">
        <v>17268</v>
      </c>
    </row>
    <row r="6457" spans="1:2" x14ac:dyDescent="0.25">
      <c r="A6457" s="62">
        <v>39121715</v>
      </c>
      <c r="B6457" s="63" t="s">
        <v>7944</v>
      </c>
    </row>
    <row r="6458" spans="1:2" x14ac:dyDescent="0.25">
      <c r="A6458" s="62">
        <v>39121716</v>
      </c>
      <c r="B6458" s="63" t="s">
        <v>697</v>
      </c>
    </row>
    <row r="6459" spans="1:2" x14ac:dyDescent="0.25">
      <c r="A6459" s="62">
        <v>39121717</v>
      </c>
      <c r="B6459" s="63" t="s">
        <v>579</v>
      </c>
    </row>
    <row r="6460" spans="1:2" x14ac:dyDescent="0.25">
      <c r="A6460" s="62">
        <v>39121718</v>
      </c>
      <c r="B6460" s="63" t="s">
        <v>17131</v>
      </c>
    </row>
    <row r="6461" spans="1:2" x14ac:dyDescent="0.25">
      <c r="A6461" s="62">
        <v>39121719</v>
      </c>
      <c r="B6461" s="63" t="s">
        <v>5655</v>
      </c>
    </row>
    <row r="6462" spans="1:2" x14ac:dyDescent="0.25">
      <c r="A6462" s="62">
        <v>39121720</v>
      </c>
      <c r="B6462" s="63" t="s">
        <v>16168</v>
      </c>
    </row>
    <row r="6463" spans="1:2" x14ac:dyDescent="0.25">
      <c r="A6463" s="62">
        <v>39121721</v>
      </c>
      <c r="B6463" s="63" t="s">
        <v>16245</v>
      </c>
    </row>
    <row r="6464" spans="1:2" x14ac:dyDescent="0.25">
      <c r="A6464" s="62">
        <v>40101501</v>
      </c>
      <c r="B6464" s="63" t="s">
        <v>18191</v>
      </c>
    </row>
    <row r="6465" spans="1:2" x14ac:dyDescent="0.25">
      <c r="A6465" s="62">
        <v>40101502</v>
      </c>
      <c r="B6465" s="63" t="s">
        <v>10912</v>
      </c>
    </row>
    <row r="6466" spans="1:2" x14ac:dyDescent="0.25">
      <c r="A6466" s="62">
        <v>40101503</v>
      </c>
      <c r="B6466" s="63" t="s">
        <v>15230</v>
      </c>
    </row>
    <row r="6467" spans="1:2" x14ac:dyDescent="0.25">
      <c r="A6467" s="62">
        <v>40101504</v>
      </c>
      <c r="B6467" s="63" t="s">
        <v>17701</v>
      </c>
    </row>
    <row r="6468" spans="1:2" x14ac:dyDescent="0.25">
      <c r="A6468" s="62">
        <v>40101505</v>
      </c>
      <c r="B6468" s="63" t="s">
        <v>11131</v>
      </c>
    </row>
    <row r="6469" spans="1:2" x14ac:dyDescent="0.25">
      <c r="A6469" s="62">
        <v>40101506</v>
      </c>
      <c r="B6469" s="63" t="s">
        <v>9379</v>
      </c>
    </row>
    <row r="6470" spans="1:2" x14ac:dyDescent="0.25">
      <c r="A6470" s="62">
        <v>40101601</v>
      </c>
      <c r="B6470" s="63" t="s">
        <v>13155</v>
      </c>
    </row>
    <row r="6471" spans="1:2" x14ac:dyDescent="0.25">
      <c r="A6471" s="62">
        <v>40101602</v>
      </c>
      <c r="B6471" s="63" t="s">
        <v>4279</v>
      </c>
    </row>
    <row r="6472" spans="1:2" x14ac:dyDescent="0.25">
      <c r="A6472" s="62">
        <v>40101603</v>
      </c>
      <c r="B6472" s="63" t="s">
        <v>12380</v>
      </c>
    </row>
    <row r="6473" spans="1:2" x14ac:dyDescent="0.25">
      <c r="A6473" s="62">
        <v>40101604</v>
      </c>
      <c r="B6473" s="63" t="s">
        <v>5886</v>
      </c>
    </row>
    <row r="6474" spans="1:2" x14ac:dyDescent="0.25">
      <c r="A6474" s="62">
        <v>40101605</v>
      </c>
      <c r="B6474" s="63" t="s">
        <v>72</v>
      </c>
    </row>
    <row r="6475" spans="1:2" x14ac:dyDescent="0.25">
      <c r="A6475" s="62">
        <v>40101701</v>
      </c>
      <c r="B6475" s="63" t="s">
        <v>13945</v>
      </c>
    </row>
    <row r="6476" spans="1:2" x14ac:dyDescent="0.25">
      <c r="A6476" s="62">
        <v>40101702</v>
      </c>
      <c r="B6476" s="63" t="s">
        <v>1969</v>
      </c>
    </row>
    <row r="6477" spans="1:2" x14ac:dyDescent="0.25">
      <c r="A6477" s="62">
        <v>40101703</v>
      </c>
      <c r="B6477" s="63" t="s">
        <v>17026</v>
      </c>
    </row>
    <row r="6478" spans="1:2" x14ac:dyDescent="0.25">
      <c r="A6478" s="62">
        <v>40101704</v>
      </c>
      <c r="B6478" s="63" t="s">
        <v>10734</v>
      </c>
    </row>
    <row r="6479" spans="1:2" x14ac:dyDescent="0.25">
      <c r="A6479" s="62">
        <v>40101705</v>
      </c>
      <c r="B6479" s="63" t="s">
        <v>10477</v>
      </c>
    </row>
    <row r="6480" spans="1:2" x14ac:dyDescent="0.25">
      <c r="A6480" s="62">
        <v>40101706</v>
      </c>
      <c r="B6480" s="63" t="s">
        <v>6015</v>
      </c>
    </row>
    <row r="6481" spans="1:2" x14ac:dyDescent="0.25">
      <c r="A6481" s="62">
        <v>40101707</v>
      </c>
      <c r="B6481" s="63" t="s">
        <v>12617</v>
      </c>
    </row>
    <row r="6482" spans="1:2" x14ac:dyDescent="0.25">
      <c r="A6482" s="62">
        <v>40101801</v>
      </c>
      <c r="B6482" s="63" t="s">
        <v>10375</v>
      </c>
    </row>
    <row r="6483" spans="1:2" x14ac:dyDescent="0.25">
      <c r="A6483" s="62">
        <v>40101802</v>
      </c>
      <c r="B6483" s="63" t="s">
        <v>3316</v>
      </c>
    </row>
    <row r="6484" spans="1:2" x14ac:dyDescent="0.25">
      <c r="A6484" s="62">
        <v>40101803</v>
      </c>
      <c r="B6484" s="63" t="s">
        <v>13817</v>
      </c>
    </row>
    <row r="6485" spans="1:2" x14ac:dyDescent="0.25">
      <c r="A6485" s="62">
        <v>40101805</v>
      </c>
      <c r="B6485" s="63" t="s">
        <v>8514</v>
      </c>
    </row>
    <row r="6486" spans="1:2" x14ac:dyDescent="0.25">
      <c r="A6486" s="62">
        <v>40101806</v>
      </c>
      <c r="B6486" s="63" t="s">
        <v>17071</v>
      </c>
    </row>
    <row r="6487" spans="1:2" x14ac:dyDescent="0.25">
      <c r="A6487" s="62">
        <v>40101807</v>
      </c>
      <c r="B6487" s="63" t="s">
        <v>7636</v>
      </c>
    </row>
    <row r="6488" spans="1:2" x14ac:dyDescent="0.25">
      <c r="A6488" s="62">
        <v>40101808</v>
      </c>
      <c r="B6488" s="63" t="s">
        <v>5234</v>
      </c>
    </row>
    <row r="6489" spans="1:2" x14ac:dyDescent="0.25">
      <c r="A6489" s="62">
        <v>40101809</v>
      </c>
      <c r="B6489" s="63" t="s">
        <v>5359</v>
      </c>
    </row>
    <row r="6490" spans="1:2" x14ac:dyDescent="0.25">
      <c r="A6490" s="62">
        <v>40101810</v>
      </c>
      <c r="B6490" s="63" t="s">
        <v>4074</v>
      </c>
    </row>
    <row r="6491" spans="1:2" x14ac:dyDescent="0.25">
      <c r="A6491" s="62">
        <v>40101811</v>
      </c>
      <c r="B6491" s="63" t="s">
        <v>13438</v>
      </c>
    </row>
    <row r="6492" spans="1:2" x14ac:dyDescent="0.25">
      <c r="A6492" s="62">
        <v>40101812</v>
      </c>
      <c r="B6492" s="63" t="s">
        <v>4342</v>
      </c>
    </row>
    <row r="6493" spans="1:2" x14ac:dyDescent="0.25">
      <c r="A6493" s="62">
        <v>40101813</v>
      </c>
      <c r="B6493" s="63" t="s">
        <v>470</v>
      </c>
    </row>
    <row r="6494" spans="1:2" x14ac:dyDescent="0.25">
      <c r="A6494" s="62">
        <v>40101814</v>
      </c>
      <c r="B6494" s="63" t="s">
        <v>5695</v>
      </c>
    </row>
    <row r="6495" spans="1:2" x14ac:dyDescent="0.25">
      <c r="A6495" s="62">
        <v>40101815</v>
      </c>
      <c r="B6495" s="63" t="s">
        <v>5671</v>
      </c>
    </row>
    <row r="6496" spans="1:2" x14ac:dyDescent="0.25">
      <c r="A6496" s="62">
        <v>40101816</v>
      </c>
      <c r="B6496" s="63" t="s">
        <v>7200</v>
      </c>
    </row>
    <row r="6497" spans="1:2" x14ac:dyDescent="0.25">
      <c r="A6497" s="62">
        <v>40101817</v>
      </c>
      <c r="B6497" s="63" t="s">
        <v>7054</v>
      </c>
    </row>
    <row r="6498" spans="1:2" x14ac:dyDescent="0.25">
      <c r="A6498" s="62">
        <v>40101818</v>
      </c>
      <c r="B6498" s="63" t="s">
        <v>7378</v>
      </c>
    </row>
    <row r="6499" spans="1:2" x14ac:dyDescent="0.25">
      <c r="A6499" s="62">
        <v>40101819</v>
      </c>
      <c r="B6499" s="63" t="s">
        <v>3116</v>
      </c>
    </row>
    <row r="6500" spans="1:2" x14ac:dyDescent="0.25">
      <c r="A6500" s="62">
        <v>40101820</v>
      </c>
      <c r="B6500" s="63" t="s">
        <v>4342</v>
      </c>
    </row>
    <row r="6501" spans="1:2" x14ac:dyDescent="0.25">
      <c r="A6501" s="62">
        <v>40101821</v>
      </c>
      <c r="B6501" s="63" t="s">
        <v>367</v>
      </c>
    </row>
    <row r="6502" spans="1:2" x14ac:dyDescent="0.25">
      <c r="A6502" s="62">
        <v>40101822</v>
      </c>
      <c r="B6502" s="63" t="s">
        <v>4536</v>
      </c>
    </row>
    <row r="6503" spans="1:2" x14ac:dyDescent="0.25">
      <c r="A6503" s="62">
        <v>40101823</v>
      </c>
      <c r="B6503" s="63" t="s">
        <v>13229</v>
      </c>
    </row>
    <row r="6504" spans="1:2" x14ac:dyDescent="0.25">
      <c r="A6504" s="62">
        <v>40101824</v>
      </c>
      <c r="B6504" s="63" t="s">
        <v>17119</v>
      </c>
    </row>
    <row r="6505" spans="1:2" x14ac:dyDescent="0.25">
      <c r="A6505" s="62">
        <v>40101825</v>
      </c>
      <c r="B6505" s="63" t="s">
        <v>4189</v>
      </c>
    </row>
    <row r="6506" spans="1:2" x14ac:dyDescent="0.25">
      <c r="A6506" s="62">
        <v>40101826</v>
      </c>
      <c r="B6506" s="63" t="s">
        <v>14042</v>
      </c>
    </row>
    <row r="6507" spans="1:2" x14ac:dyDescent="0.25">
      <c r="A6507" s="62">
        <v>40101827</v>
      </c>
      <c r="B6507" s="63" t="s">
        <v>384</v>
      </c>
    </row>
    <row r="6508" spans="1:2" x14ac:dyDescent="0.25">
      <c r="A6508" s="62">
        <v>40101828</v>
      </c>
      <c r="B6508" s="63" t="s">
        <v>5821</v>
      </c>
    </row>
    <row r="6509" spans="1:2" x14ac:dyDescent="0.25">
      <c r="A6509" s="62">
        <v>40101829</v>
      </c>
      <c r="B6509" s="63" t="s">
        <v>4136</v>
      </c>
    </row>
    <row r="6510" spans="1:2" x14ac:dyDescent="0.25">
      <c r="A6510" s="62">
        <v>40101830</v>
      </c>
      <c r="B6510" s="63" t="s">
        <v>16255</v>
      </c>
    </row>
    <row r="6511" spans="1:2" x14ac:dyDescent="0.25">
      <c r="A6511" s="62">
        <v>40101831</v>
      </c>
      <c r="B6511" s="63" t="s">
        <v>6894</v>
      </c>
    </row>
    <row r="6512" spans="1:2" x14ac:dyDescent="0.25">
      <c r="A6512" s="62">
        <v>40101832</v>
      </c>
      <c r="B6512" s="63" t="s">
        <v>1690</v>
      </c>
    </row>
    <row r="6513" spans="1:2" x14ac:dyDescent="0.25">
      <c r="A6513" s="62">
        <v>40101833</v>
      </c>
      <c r="B6513" s="63" t="s">
        <v>5167</v>
      </c>
    </row>
    <row r="6514" spans="1:2" x14ac:dyDescent="0.25">
      <c r="A6514" s="62">
        <v>40101834</v>
      </c>
      <c r="B6514" s="63" t="s">
        <v>8372</v>
      </c>
    </row>
    <row r="6515" spans="1:2" x14ac:dyDescent="0.25">
      <c r="A6515" s="62">
        <v>40101901</v>
      </c>
      <c r="B6515" s="63" t="s">
        <v>2560</v>
      </c>
    </row>
    <row r="6516" spans="1:2" x14ac:dyDescent="0.25">
      <c r="A6516" s="62">
        <v>40101902</v>
      </c>
      <c r="B6516" s="63" t="s">
        <v>11626</v>
      </c>
    </row>
    <row r="6517" spans="1:2" x14ac:dyDescent="0.25">
      <c r="A6517" s="62">
        <v>40101903</v>
      </c>
      <c r="B6517" s="63" t="s">
        <v>16691</v>
      </c>
    </row>
    <row r="6518" spans="1:2" x14ac:dyDescent="0.25">
      <c r="A6518" s="62">
        <v>40102001</v>
      </c>
      <c r="B6518" s="63" t="s">
        <v>843</v>
      </c>
    </row>
    <row r="6519" spans="1:2" x14ac:dyDescent="0.25">
      <c r="A6519" s="62">
        <v>40102002</v>
      </c>
      <c r="B6519" s="63" t="s">
        <v>4435</v>
      </c>
    </row>
    <row r="6520" spans="1:2" x14ac:dyDescent="0.25">
      <c r="A6520" s="62">
        <v>40102003</v>
      </c>
      <c r="B6520" s="63" t="s">
        <v>2901</v>
      </c>
    </row>
    <row r="6521" spans="1:2" x14ac:dyDescent="0.25">
      <c r="A6521" s="62">
        <v>40102004</v>
      </c>
      <c r="B6521" s="63" t="s">
        <v>13982</v>
      </c>
    </row>
    <row r="6522" spans="1:2" x14ac:dyDescent="0.25">
      <c r="A6522" s="62">
        <v>40102005</v>
      </c>
      <c r="B6522" s="63" t="s">
        <v>1325</v>
      </c>
    </row>
    <row r="6523" spans="1:2" x14ac:dyDescent="0.25">
      <c r="A6523" s="62">
        <v>40141602</v>
      </c>
      <c r="B6523" s="63" t="s">
        <v>12490</v>
      </c>
    </row>
    <row r="6524" spans="1:2" x14ac:dyDescent="0.25">
      <c r="A6524" s="62">
        <v>40141603</v>
      </c>
      <c r="B6524" s="63" t="s">
        <v>6765</v>
      </c>
    </row>
    <row r="6525" spans="1:2" x14ac:dyDescent="0.25">
      <c r="A6525" s="62">
        <v>40141604</v>
      </c>
      <c r="B6525" s="63" t="s">
        <v>12557</v>
      </c>
    </row>
    <row r="6526" spans="1:2" x14ac:dyDescent="0.25">
      <c r="A6526" s="62">
        <v>40141605</v>
      </c>
      <c r="B6526" s="63" t="s">
        <v>1327</v>
      </c>
    </row>
    <row r="6527" spans="1:2" x14ac:dyDescent="0.25">
      <c r="A6527" s="62">
        <v>40141606</v>
      </c>
      <c r="B6527" s="63" t="s">
        <v>16091</v>
      </c>
    </row>
    <row r="6528" spans="1:2" x14ac:dyDescent="0.25">
      <c r="A6528" s="62">
        <v>40141607</v>
      </c>
      <c r="B6528" s="63" t="s">
        <v>758</v>
      </c>
    </row>
    <row r="6529" spans="1:2" x14ac:dyDescent="0.25">
      <c r="A6529" s="62">
        <v>40141608</v>
      </c>
      <c r="B6529" s="63" t="s">
        <v>7300</v>
      </c>
    </row>
    <row r="6530" spans="1:2" x14ac:dyDescent="0.25">
      <c r="A6530" s="62">
        <v>40141609</v>
      </c>
      <c r="B6530" s="63" t="s">
        <v>17655</v>
      </c>
    </row>
    <row r="6531" spans="1:2" x14ac:dyDescent="0.25">
      <c r="A6531" s="62">
        <v>40141610</v>
      </c>
      <c r="B6531" s="63" t="s">
        <v>15255</v>
      </c>
    </row>
    <row r="6532" spans="1:2" x14ac:dyDescent="0.25">
      <c r="A6532" s="62">
        <v>40141611</v>
      </c>
      <c r="B6532" s="63" t="s">
        <v>3244</v>
      </c>
    </row>
    <row r="6533" spans="1:2" x14ac:dyDescent="0.25">
      <c r="A6533" s="62">
        <v>40141612</v>
      </c>
      <c r="B6533" s="63" t="s">
        <v>16670</v>
      </c>
    </row>
    <row r="6534" spans="1:2" x14ac:dyDescent="0.25">
      <c r="A6534" s="62">
        <v>40141613</v>
      </c>
      <c r="B6534" s="63" t="s">
        <v>3674</v>
      </c>
    </row>
    <row r="6535" spans="1:2" x14ac:dyDescent="0.25">
      <c r="A6535" s="62">
        <v>40141615</v>
      </c>
      <c r="B6535" s="63" t="s">
        <v>11401</v>
      </c>
    </row>
    <row r="6536" spans="1:2" x14ac:dyDescent="0.25">
      <c r="A6536" s="62">
        <v>40141616</v>
      </c>
      <c r="B6536" s="63" t="s">
        <v>1455</v>
      </c>
    </row>
    <row r="6537" spans="1:2" x14ac:dyDescent="0.25">
      <c r="A6537" s="62">
        <v>40141617</v>
      </c>
      <c r="B6537" s="63" t="s">
        <v>10176</v>
      </c>
    </row>
    <row r="6538" spans="1:2" x14ac:dyDescent="0.25">
      <c r="A6538" s="62">
        <v>40141618</v>
      </c>
      <c r="B6538" s="63" t="s">
        <v>1178</v>
      </c>
    </row>
    <row r="6539" spans="1:2" x14ac:dyDescent="0.25">
      <c r="A6539" s="62">
        <v>40141619</v>
      </c>
      <c r="B6539" s="63" t="s">
        <v>8374</v>
      </c>
    </row>
    <row r="6540" spans="1:2" x14ac:dyDescent="0.25">
      <c r="A6540" s="62">
        <v>40141620</v>
      </c>
      <c r="B6540" s="63" t="s">
        <v>3820</v>
      </c>
    </row>
    <row r="6541" spans="1:2" x14ac:dyDescent="0.25">
      <c r="A6541" s="62">
        <v>40141621</v>
      </c>
      <c r="B6541" s="63" t="s">
        <v>4140</v>
      </c>
    </row>
    <row r="6542" spans="1:2" x14ac:dyDescent="0.25">
      <c r="A6542" s="62">
        <v>40141622</v>
      </c>
      <c r="B6542" s="63" t="s">
        <v>18055</v>
      </c>
    </row>
    <row r="6543" spans="1:2" x14ac:dyDescent="0.25">
      <c r="A6543" s="62">
        <v>40141623</v>
      </c>
      <c r="B6543" s="63" t="s">
        <v>2584</v>
      </c>
    </row>
    <row r="6544" spans="1:2" x14ac:dyDescent="0.25">
      <c r="A6544" s="62">
        <v>40141624</v>
      </c>
      <c r="B6544" s="63" t="s">
        <v>16595</v>
      </c>
    </row>
    <row r="6545" spans="1:2" x14ac:dyDescent="0.25">
      <c r="A6545" s="62">
        <v>40141625</v>
      </c>
      <c r="B6545" s="63" t="s">
        <v>5873</v>
      </c>
    </row>
    <row r="6546" spans="1:2" x14ac:dyDescent="0.25">
      <c r="A6546" s="62">
        <v>40141626</v>
      </c>
      <c r="B6546" s="63" t="s">
        <v>11208</v>
      </c>
    </row>
    <row r="6547" spans="1:2" x14ac:dyDescent="0.25">
      <c r="A6547" s="62">
        <v>40141627</v>
      </c>
      <c r="B6547" s="63" t="s">
        <v>1606</v>
      </c>
    </row>
    <row r="6548" spans="1:2" x14ac:dyDescent="0.25">
      <c r="A6548" s="62">
        <v>40141628</v>
      </c>
      <c r="B6548" s="63" t="s">
        <v>14264</v>
      </c>
    </row>
    <row r="6549" spans="1:2" x14ac:dyDescent="0.25">
      <c r="A6549" s="62">
        <v>40141629</v>
      </c>
      <c r="B6549" s="63" t="s">
        <v>15748</v>
      </c>
    </row>
    <row r="6550" spans="1:2" x14ac:dyDescent="0.25">
      <c r="A6550" s="62">
        <v>40141630</v>
      </c>
      <c r="B6550" s="63" t="s">
        <v>10499</v>
      </c>
    </row>
    <row r="6551" spans="1:2" x14ac:dyDescent="0.25">
      <c r="A6551" s="62">
        <v>40141631</v>
      </c>
      <c r="B6551" s="63" t="s">
        <v>1201</v>
      </c>
    </row>
    <row r="6552" spans="1:2" x14ac:dyDescent="0.25">
      <c r="A6552" s="62">
        <v>40141632</v>
      </c>
      <c r="B6552" s="63" t="s">
        <v>123</v>
      </c>
    </row>
    <row r="6553" spans="1:2" x14ac:dyDescent="0.25">
      <c r="A6553" s="62">
        <v>40141633</v>
      </c>
      <c r="B6553" s="63" t="s">
        <v>12310</v>
      </c>
    </row>
    <row r="6554" spans="1:2" x14ac:dyDescent="0.25">
      <c r="A6554" s="62">
        <v>40141634</v>
      </c>
      <c r="B6554" s="63" t="s">
        <v>349</v>
      </c>
    </row>
    <row r="6555" spans="1:2" x14ac:dyDescent="0.25">
      <c r="A6555" s="62">
        <v>40141635</v>
      </c>
      <c r="B6555" s="63" t="s">
        <v>1932</v>
      </c>
    </row>
    <row r="6556" spans="1:2" x14ac:dyDescent="0.25">
      <c r="A6556" s="62">
        <v>40141636</v>
      </c>
      <c r="B6556" s="63" t="s">
        <v>9276</v>
      </c>
    </row>
    <row r="6557" spans="1:2" x14ac:dyDescent="0.25">
      <c r="A6557" s="62">
        <v>40141637</v>
      </c>
      <c r="B6557" s="63" t="s">
        <v>18505</v>
      </c>
    </row>
    <row r="6558" spans="1:2" x14ac:dyDescent="0.25">
      <c r="A6558" s="62">
        <v>40141638</v>
      </c>
      <c r="B6558" s="63" t="s">
        <v>18770</v>
      </c>
    </row>
    <row r="6559" spans="1:2" x14ac:dyDescent="0.25">
      <c r="A6559" s="62">
        <v>40141701</v>
      </c>
      <c r="B6559" s="63" t="s">
        <v>10856</v>
      </c>
    </row>
    <row r="6560" spans="1:2" x14ac:dyDescent="0.25">
      <c r="A6560" s="62">
        <v>40141702</v>
      </c>
      <c r="B6560" s="63" t="s">
        <v>7125</v>
      </c>
    </row>
    <row r="6561" spans="1:2" x14ac:dyDescent="0.25">
      <c r="A6561" s="62">
        <v>40141703</v>
      </c>
      <c r="B6561" s="63" t="s">
        <v>2511</v>
      </c>
    </row>
    <row r="6562" spans="1:2" x14ac:dyDescent="0.25">
      <c r="A6562" s="62">
        <v>40141704</v>
      </c>
      <c r="B6562" s="63" t="s">
        <v>16048</v>
      </c>
    </row>
    <row r="6563" spans="1:2" x14ac:dyDescent="0.25">
      <c r="A6563" s="62">
        <v>40141705</v>
      </c>
      <c r="B6563" s="63" t="s">
        <v>13963</v>
      </c>
    </row>
    <row r="6564" spans="1:2" x14ac:dyDescent="0.25">
      <c r="A6564" s="62">
        <v>40141716</v>
      </c>
      <c r="B6564" s="63" t="s">
        <v>7848</v>
      </c>
    </row>
    <row r="6565" spans="1:2" x14ac:dyDescent="0.25">
      <c r="A6565" s="62">
        <v>40141719</v>
      </c>
      <c r="B6565" s="63" t="s">
        <v>985</v>
      </c>
    </row>
    <row r="6566" spans="1:2" x14ac:dyDescent="0.25">
      <c r="A6566" s="62">
        <v>40141720</v>
      </c>
      <c r="B6566" s="63" t="s">
        <v>16530</v>
      </c>
    </row>
    <row r="6567" spans="1:2" x14ac:dyDescent="0.25">
      <c r="A6567" s="62">
        <v>40141725</v>
      </c>
      <c r="B6567" s="63" t="s">
        <v>4951</v>
      </c>
    </row>
    <row r="6568" spans="1:2" x14ac:dyDescent="0.25">
      <c r="A6568" s="62">
        <v>40141726</v>
      </c>
      <c r="B6568" s="63" t="s">
        <v>10516</v>
      </c>
    </row>
    <row r="6569" spans="1:2" x14ac:dyDescent="0.25">
      <c r="A6569" s="62">
        <v>40141727</v>
      </c>
      <c r="B6569" s="63" t="s">
        <v>6859</v>
      </c>
    </row>
    <row r="6570" spans="1:2" x14ac:dyDescent="0.25">
      <c r="A6570" s="62">
        <v>40141731</v>
      </c>
      <c r="B6570" s="63" t="s">
        <v>17222</v>
      </c>
    </row>
    <row r="6571" spans="1:2" x14ac:dyDescent="0.25">
      <c r="A6571" s="62">
        <v>40141732</v>
      </c>
      <c r="B6571" s="63" t="s">
        <v>12461</v>
      </c>
    </row>
    <row r="6572" spans="1:2" x14ac:dyDescent="0.25">
      <c r="A6572" s="62">
        <v>40141734</v>
      </c>
      <c r="B6572" s="63" t="s">
        <v>1640</v>
      </c>
    </row>
    <row r="6573" spans="1:2" x14ac:dyDescent="0.25">
      <c r="A6573" s="62">
        <v>40141735</v>
      </c>
      <c r="B6573" s="63" t="s">
        <v>16707</v>
      </c>
    </row>
    <row r="6574" spans="1:2" x14ac:dyDescent="0.25">
      <c r="A6574" s="62">
        <v>40141736</v>
      </c>
      <c r="B6574" s="63" t="s">
        <v>170</v>
      </c>
    </row>
    <row r="6575" spans="1:2" x14ac:dyDescent="0.25">
      <c r="A6575" s="62">
        <v>40141737</v>
      </c>
      <c r="B6575" s="63" t="s">
        <v>7358</v>
      </c>
    </row>
    <row r="6576" spans="1:2" x14ac:dyDescent="0.25">
      <c r="A6576" s="62">
        <v>40141738</v>
      </c>
      <c r="B6576" s="63" t="s">
        <v>6388</v>
      </c>
    </row>
    <row r="6577" spans="1:2" x14ac:dyDescent="0.25">
      <c r="A6577" s="62">
        <v>40141739</v>
      </c>
      <c r="B6577" s="63" t="s">
        <v>662</v>
      </c>
    </row>
    <row r="6578" spans="1:2" x14ac:dyDescent="0.25">
      <c r="A6578" s="62">
        <v>40141740</v>
      </c>
      <c r="B6578" s="63" t="s">
        <v>13852</v>
      </c>
    </row>
    <row r="6579" spans="1:2" x14ac:dyDescent="0.25">
      <c r="A6579" s="62">
        <v>40141741</v>
      </c>
      <c r="B6579" s="63" t="s">
        <v>972</v>
      </c>
    </row>
    <row r="6580" spans="1:2" x14ac:dyDescent="0.25">
      <c r="A6580" s="62">
        <v>40141742</v>
      </c>
      <c r="B6580" s="63" t="s">
        <v>6390</v>
      </c>
    </row>
    <row r="6581" spans="1:2" x14ac:dyDescent="0.25">
      <c r="A6581" s="62">
        <v>40141743</v>
      </c>
      <c r="B6581" s="63" t="s">
        <v>2517</v>
      </c>
    </row>
    <row r="6582" spans="1:2" x14ac:dyDescent="0.25">
      <c r="A6582" s="62">
        <v>40141744</v>
      </c>
      <c r="B6582" s="63" t="s">
        <v>1286</v>
      </c>
    </row>
    <row r="6583" spans="1:2" x14ac:dyDescent="0.25">
      <c r="A6583" s="62">
        <v>40141745</v>
      </c>
      <c r="B6583" s="63" t="s">
        <v>14556</v>
      </c>
    </row>
    <row r="6584" spans="1:2" x14ac:dyDescent="0.25">
      <c r="A6584" s="62">
        <v>40141746</v>
      </c>
      <c r="B6584" s="63" t="s">
        <v>5651</v>
      </c>
    </row>
    <row r="6585" spans="1:2" x14ac:dyDescent="0.25">
      <c r="A6585" s="62">
        <v>40141901</v>
      </c>
      <c r="B6585" s="63" t="s">
        <v>15313</v>
      </c>
    </row>
    <row r="6586" spans="1:2" x14ac:dyDescent="0.25">
      <c r="A6586" s="62">
        <v>40141902</v>
      </c>
      <c r="B6586" s="63" t="s">
        <v>9543</v>
      </c>
    </row>
    <row r="6587" spans="1:2" x14ac:dyDescent="0.25">
      <c r="A6587" s="62">
        <v>40141903</v>
      </c>
      <c r="B6587" s="63" t="s">
        <v>10075</v>
      </c>
    </row>
    <row r="6588" spans="1:2" x14ac:dyDescent="0.25">
      <c r="A6588" s="62">
        <v>40141904</v>
      </c>
      <c r="B6588" s="63" t="s">
        <v>13116</v>
      </c>
    </row>
    <row r="6589" spans="1:2" x14ac:dyDescent="0.25">
      <c r="A6589" s="62">
        <v>40141905</v>
      </c>
      <c r="B6589" s="63" t="s">
        <v>4852</v>
      </c>
    </row>
    <row r="6590" spans="1:2" x14ac:dyDescent="0.25">
      <c r="A6590" s="62">
        <v>40141906</v>
      </c>
      <c r="B6590" s="63" t="s">
        <v>10249</v>
      </c>
    </row>
    <row r="6591" spans="1:2" x14ac:dyDescent="0.25">
      <c r="A6591" s="62">
        <v>40141907</v>
      </c>
      <c r="B6591" s="63" t="s">
        <v>10249</v>
      </c>
    </row>
    <row r="6592" spans="1:2" x14ac:dyDescent="0.25">
      <c r="A6592" s="62">
        <v>40141908</v>
      </c>
      <c r="B6592" s="63" t="s">
        <v>16793</v>
      </c>
    </row>
    <row r="6593" spans="1:2" x14ac:dyDescent="0.25">
      <c r="A6593" s="62">
        <v>40141909</v>
      </c>
      <c r="B6593" s="63" t="s">
        <v>12832</v>
      </c>
    </row>
    <row r="6594" spans="1:2" x14ac:dyDescent="0.25">
      <c r="A6594" s="62">
        <v>40141910</v>
      </c>
      <c r="B6594" s="63" t="s">
        <v>17293</v>
      </c>
    </row>
    <row r="6595" spans="1:2" x14ac:dyDescent="0.25">
      <c r="A6595" s="62">
        <v>40141911</v>
      </c>
      <c r="B6595" s="63" t="s">
        <v>17116</v>
      </c>
    </row>
    <row r="6596" spans="1:2" x14ac:dyDescent="0.25">
      <c r="A6596" s="62">
        <v>40141912</v>
      </c>
      <c r="B6596" s="63" t="s">
        <v>2263</v>
      </c>
    </row>
    <row r="6597" spans="1:2" x14ac:dyDescent="0.25">
      <c r="A6597" s="62">
        <v>40141913</v>
      </c>
      <c r="B6597" s="63" t="s">
        <v>12479</v>
      </c>
    </row>
    <row r="6598" spans="1:2" x14ac:dyDescent="0.25">
      <c r="A6598" s="62">
        <v>40141914</v>
      </c>
      <c r="B6598" s="63" t="s">
        <v>6218</v>
      </c>
    </row>
    <row r="6599" spans="1:2" x14ac:dyDescent="0.25">
      <c r="A6599" s="62">
        <v>40141915</v>
      </c>
      <c r="B6599" s="63" t="s">
        <v>4005</v>
      </c>
    </row>
    <row r="6600" spans="1:2" x14ac:dyDescent="0.25">
      <c r="A6600" s="62">
        <v>40141916</v>
      </c>
      <c r="B6600" s="63" t="s">
        <v>885</v>
      </c>
    </row>
    <row r="6601" spans="1:2" x14ac:dyDescent="0.25">
      <c r="A6601" s="62">
        <v>40141917</v>
      </c>
      <c r="B6601" s="63" t="s">
        <v>5802</v>
      </c>
    </row>
    <row r="6602" spans="1:2" x14ac:dyDescent="0.25">
      <c r="A6602" s="62">
        <v>40141918</v>
      </c>
      <c r="B6602" s="63" t="s">
        <v>15064</v>
      </c>
    </row>
    <row r="6603" spans="1:2" x14ac:dyDescent="0.25">
      <c r="A6603" s="62">
        <v>40141919</v>
      </c>
      <c r="B6603" s="63" t="s">
        <v>14110</v>
      </c>
    </row>
    <row r="6604" spans="1:2" x14ac:dyDescent="0.25">
      <c r="A6604" s="62">
        <v>40141920</v>
      </c>
      <c r="B6604" s="63" t="s">
        <v>17117</v>
      </c>
    </row>
    <row r="6605" spans="1:2" x14ac:dyDescent="0.25">
      <c r="A6605" s="62">
        <v>40141921</v>
      </c>
      <c r="B6605" s="63" t="s">
        <v>12764</v>
      </c>
    </row>
    <row r="6606" spans="1:2" x14ac:dyDescent="0.25">
      <c r="A6606" s="62">
        <v>40141922</v>
      </c>
      <c r="B6606" s="63" t="s">
        <v>3074</v>
      </c>
    </row>
    <row r="6607" spans="1:2" x14ac:dyDescent="0.25">
      <c r="A6607" s="62">
        <v>40142001</v>
      </c>
      <c r="B6607" s="63" t="s">
        <v>8762</v>
      </c>
    </row>
    <row r="6608" spans="1:2" x14ac:dyDescent="0.25">
      <c r="A6608" s="62">
        <v>40142002</v>
      </c>
      <c r="B6608" s="63" t="s">
        <v>12234</v>
      </c>
    </row>
    <row r="6609" spans="1:2" x14ac:dyDescent="0.25">
      <c r="A6609" s="62">
        <v>40142003</v>
      </c>
      <c r="B6609" s="63" t="s">
        <v>8367</v>
      </c>
    </row>
    <row r="6610" spans="1:2" x14ac:dyDescent="0.25">
      <c r="A6610" s="62">
        <v>40142004</v>
      </c>
      <c r="B6610" s="63" t="s">
        <v>13805</v>
      </c>
    </row>
    <row r="6611" spans="1:2" x14ac:dyDescent="0.25">
      <c r="A6611" s="62">
        <v>40142005</v>
      </c>
      <c r="B6611" s="63" t="s">
        <v>3248</v>
      </c>
    </row>
    <row r="6612" spans="1:2" x14ac:dyDescent="0.25">
      <c r="A6612" s="62">
        <v>40142006</v>
      </c>
      <c r="B6612" s="63" t="s">
        <v>10542</v>
      </c>
    </row>
    <row r="6613" spans="1:2" x14ac:dyDescent="0.25">
      <c r="A6613" s="62">
        <v>40142007</v>
      </c>
      <c r="B6613" s="63" t="s">
        <v>9066</v>
      </c>
    </row>
    <row r="6614" spans="1:2" x14ac:dyDescent="0.25">
      <c r="A6614" s="62">
        <v>40142008</v>
      </c>
      <c r="B6614" s="63" t="s">
        <v>13074</v>
      </c>
    </row>
    <row r="6615" spans="1:2" x14ac:dyDescent="0.25">
      <c r="A6615" s="62">
        <v>40142009</v>
      </c>
      <c r="B6615" s="63" t="s">
        <v>18170</v>
      </c>
    </row>
    <row r="6616" spans="1:2" x14ac:dyDescent="0.25">
      <c r="A6616" s="62">
        <v>40142010</v>
      </c>
      <c r="B6616" s="63" t="s">
        <v>14854</v>
      </c>
    </row>
    <row r="6617" spans="1:2" x14ac:dyDescent="0.25">
      <c r="A6617" s="62">
        <v>40142101</v>
      </c>
      <c r="B6617" s="63" t="s">
        <v>7542</v>
      </c>
    </row>
    <row r="6618" spans="1:2" x14ac:dyDescent="0.25">
      <c r="A6618" s="62">
        <v>40142102</v>
      </c>
      <c r="B6618" s="63" t="s">
        <v>1126</v>
      </c>
    </row>
    <row r="6619" spans="1:2" x14ac:dyDescent="0.25">
      <c r="A6619" s="62">
        <v>40142103</v>
      </c>
      <c r="B6619" s="63" t="s">
        <v>17953</v>
      </c>
    </row>
    <row r="6620" spans="1:2" x14ac:dyDescent="0.25">
      <c r="A6620" s="62">
        <v>40142104</v>
      </c>
      <c r="B6620" s="63" t="s">
        <v>7409</v>
      </c>
    </row>
    <row r="6621" spans="1:2" x14ac:dyDescent="0.25">
      <c r="A6621" s="62">
        <v>40142105</v>
      </c>
      <c r="B6621" s="63" t="s">
        <v>17329</v>
      </c>
    </row>
    <row r="6622" spans="1:2" x14ac:dyDescent="0.25">
      <c r="A6622" s="62">
        <v>40142106</v>
      </c>
      <c r="B6622" s="63" t="s">
        <v>15251</v>
      </c>
    </row>
    <row r="6623" spans="1:2" x14ac:dyDescent="0.25">
      <c r="A6623" s="62">
        <v>40142107</v>
      </c>
      <c r="B6623" s="63" t="s">
        <v>7655</v>
      </c>
    </row>
    <row r="6624" spans="1:2" x14ac:dyDescent="0.25">
      <c r="A6624" s="62">
        <v>40142108</v>
      </c>
      <c r="B6624" s="63" t="s">
        <v>7853</v>
      </c>
    </row>
    <row r="6625" spans="1:2" x14ac:dyDescent="0.25">
      <c r="A6625" s="62">
        <v>40142109</v>
      </c>
      <c r="B6625" s="63" t="s">
        <v>18700</v>
      </c>
    </row>
    <row r="6626" spans="1:2" x14ac:dyDescent="0.25">
      <c r="A6626" s="62">
        <v>40142110</v>
      </c>
      <c r="B6626" s="63" t="s">
        <v>11485</v>
      </c>
    </row>
    <row r="6627" spans="1:2" x14ac:dyDescent="0.25">
      <c r="A6627" s="62">
        <v>40142111</v>
      </c>
      <c r="B6627" s="63" t="s">
        <v>9188</v>
      </c>
    </row>
    <row r="6628" spans="1:2" x14ac:dyDescent="0.25">
      <c r="A6628" s="62">
        <v>40142112</v>
      </c>
      <c r="B6628" s="63" t="s">
        <v>7807</v>
      </c>
    </row>
    <row r="6629" spans="1:2" x14ac:dyDescent="0.25">
      <c r="A6629" s="62">
        <v>40142113</v>
      </c>
      <c r="B6629" s="63" t="s">
        <v>5399</v>
      </c>
    </row>
    <row r="6630" spans="1:2" x14ac:dyDescent="0.25">
      <c r="A6630" s="62">
        <v>40142114</v>
      </c>
      <c r="B6630" s="63" t="s">
        <v>13282</v>
      </c>
    </row>
    <row r="6631" spans="1:2" x14ac:dyDescent="0.25">
      <c r="A6631" s="62">
        <v>40142115</v>
      </c>
      <c r="B6631" s="63" t="s">
        <v>8951</v>
      </c>
    </row>
    <row r="6632" spans="1:2" x14ac:dyDescent="0.25">
      <c r="A6632" s="62">
        <v>40142116</v>
      </c>
      <c r="B6632" s="63" t="s">
        <v>10018</v>
      </c>
    </row>
    <row r="6633" spans="1:2" x14ac:dyDescent="0.25">
      <c r="A6633" s="62">
        <v>40142117</v>
      </c>
      <c r="B6633" s="63" t="s">
        <v>17330</v>
      </c>
    </row>
    <row r="6634" spans="1:2" x14ac:dyDescent="0.25">
      <c r="A6634" s="62">
        <v>40142118</v>
      </c>
      <c r="B6634" s="63" t="s">
        <v>8</v>
      </c>
    </row>
    <row r="6635" spans="1:2" x14ac:dyDescent="0.25">
      <c r="A6635" s="62">
        <v>40142119</v>
      </c>
      <c r="B6635" s="63" t="s">
        <v>138</v>
      </c>
    </row>
    <row r="6636" spans="1:2" x14ac:dyDescent="0.25">
      <c r="A6636" s="62">
        <v>40142120</v>
      </c>
      <c r="B6636" s="63" t="s">
        <v>18069</v>
      </c>
    </row>
    <row r="6637" spans="1:2" x14ac:dyDescent="0.25">
      <c r="A6637" s="62">
        <v>40142121</v>
      </c>
      <c r="B6637" s="63" t="s">
        <v>9434</v>
      </c>
    </row>
    <row r="6638" spans="1:2" x14ac:dyDescent="0.25">
      <c r="A6638" s="62">
        <v>40142122</v>
      </c>
      <c r="B6638" s="63" t="s">
        <v>6819</v>
      </c>
    </row>
    <row r="6639" spans="1:2" x14ac:dyDescent="0.25">
      <c r="A6639" s="62">
        <v>40142201</v>
      </c>
      <c r="B6639" s="63" t="s">
        <v>3356</v>
      </c>
    </row>
    <row r="6640" spans="1:2" x14ac:dyDescent="0.25">
      <c r="A6640" s="62">
        <v>40142202</v>
      </c>
      <c r="B6640" s="63" t="s">
        <v>6761</v>
      </c>
    </row>
    <row r="6641" spans="1:2" x14ac:dyDescent="0.25">
      <c r="A6641" s="62">
        <v>40142203</v>
      </c>
      <c r="B6641" s="63" t="s">
        <v>5869</v>
      </c>
    </row>
    <row r="6642" spans="1:2" x14ac:dyDescent="0.25">
      <c r="A6642" s="62">
        <v>40142301</v>
      </c>
      <c r="B6642" s="63" t="s">
        <v>2862</v>
      </c>
    </row>
    <row r="6643" spans="1:2" x14ac:dyDescent="0.25">
      <c r="A6643" s="62">
        <v>40142302</v>
      </c>
      <c r="B6643" s="63" t="s">
        <v>15083</v>
      </c>
    </row>
    <row r="6644" spans="1:2" x14ac:dyDescent="0.25">
      <c r="A6644" s="62">
        <v>40142303</v>
      </c>
      <c r="B6644" s="63" t="s">
        <v>12624</v>
      </c>
    </row>
    <row r="6645" spans="1:2" x14ac:dyDescent="0.25">
      <c r="A6645" s="62">
        <v>40142304</v>
      </c>
      <c r="B6645" s="63" t="s">
        <v>2341</v>
      </c>
    </row>
    <row r="6646" spans="1:2" x14ac:dyDescent="0.25">
      <c r="A6646" s="62">
        <v>40142305</v>
      </c>
      <c r="B6646" s="63" t="s">
        <v>8250</v>
      </c>
    </row>
    <row r="6647" spans="1:2" x14ac:dyDescent="0.25">
      <c r="A6647" s="62">
        <v>40142306</v>
      </c>
      <c r="B6647" s="63" t="s">
        <v>9219</v>
      </c>
    </row>
    <row r="6648" spans="1:2" x14ac:dyDescent="0.25">
      <c r="A6648" s="62">
        <v>40142307</v>
      </c>
      <c r="B6648" s="63" t="s">
        <v>4385</v>
      </c>
    </row>
    <row r="6649" spans="1:2" x14ac:dyDescent="0.25">
      <c r="A6649" s="62">
        <v>40142308</v>
      </c>
      <c r="B6649" s="63" t="s">
        <v>14087</v>
      </c>
    </row>
    <row r="6650" spans="1:2" x14ac:dyDescent="0.25">
      <c r="A6650" s="62">
        <v>40142309</v>
      </c>
      <c r="B6650" s="63" t="s">
        <v>8726</v>
      </c>
    </row>
    <row r="6651" spans="1:2" x14ac:dyDescent="0.25">
      <c r="A6651" s="62">
        <v>40142310</v>
      </c>
      <c r="B6651" s="63" t="s">
        <v>9830</v>
      </c>
    </row>
    <row r="6652" spans="1:2" x14ac:dyDescent="0.25">
      <c r="A6652" s="62">
        <v>40142311</v>
      </c>
      <c r="B6652" s="63" t="s">
        <v>9278</v>
      </c>
    </row>
    <row r="6653" spans="1:2" x14ac:dyDescent="0.25">
      <c r="A6653" s="62">
        <v>40142312</v>
      </c>
      <c r="B6653" s="63" t="s">
        <v>13299</v>
      </c>
    </row>
    <row r="6654" spans="1:2" x14ac:dyDescent="0.25">
      <c r="A6654" s="62">
        <v>40142313</v>
      </c>
      <c r="B6654" s="63" t="s">
        <v>6280</v>
      </c>
    </row>
    <row r="6655" spans="1:2" x14ac:dyDescent="0.25">
      <c r="A6655" s="62">
        <v>40142314</v>
      </c>
      <c r="B6655" s="63" t="s">
        <v>1505</v>
      </c>
    </row>
    <row r="6656" spans="1:2" x14ac:dyDescent="0.25">
      <c r="A6656" s="62">
        <v>40142315</v>
      </c>
      <c r="B6656" s="63" t="s">
        <v>12561</v>
      </c>
    </row>
    <row r="6657" spans="1:2" x14ac:dyDescent="0.25">
      <c r="A6657" s="62">
        <v>40142316</v>
      </c>
      <c r="B6657" s="63" t="s">
        <v>9153</v>
      </c>
    </row>
    <row r="6658" spans="1:2" x14ac:dyDescent="0.25">
      <c r="A6658" s="62">
        <v>40142317</v>
      </c>
      <c r="B6658" s="63" t="s">
        <v>8770</v>
      </c>
    </row>
    <row r="6659" spans="1:2" x14ac:dyDescent="0.25">
      <c r="A6659" s="62">
        <v>40142318</v>
      </c>
      <c r="B6659" s="63" t="s">
        <v>3446</v>
      </c>
    </row>
    <row r="6660" spans="1:2" x14ac:dyDescent="0.25">
      <c r="A6660" s="62">
        <v>40142319</v>
      </c>
      <c r="B6660" s="63" t="s">
        <v>2341</v>
      </c>
    </row>
    <row r="6661" spans="1:2" x14ac:dyDescent="0.25">
      <c r="A6661" s="62">
        <v>40142320</v>
      </c>
      <c r="B6661" s="63" t="s">
        <v>18352</v>
      </c>
    </row>
    <row r="6662" spans="1:2" x14ac:dyDescent="0.25">
      <c r="A6662" s="62">
        <v>40142321</v>
      </c>
      <c r="B6662" s="63" t="s">
        <v>3007</v>
      </c>
    </row>
    <row r="6663" spans="1:2" x14ac:dyDescent="0.25">
      <c r="A6663" s="62">
        <v>40142322</v>
      </c>
      <c r="B6663" s="63" t="s">
        <v>9851</v>
      </c>
    </row>
    <row r="6664" spans="1:2" x14ac:dyDescent="0.25">
      <c r="A6664" s="62">
        <v>40142323</v>
      </c>
      <c r="B6664" s="63" t="s">
        <v>8575</v>
      </c>
    </row>
    <row r="6665" spans="1:2" x14ac:dyDescent="0.25">
      <c r="A6665" s="62">
        <v>40142324</v>
      </c>
      <c r="B6665" s="63" t="s">
        <v>5344</v>
      </c>
    </row>
    <row r="6666" spans="1:2" x14ac:dyDescent="0.25">
      <c r="A6666" s="62">
        <v>40142325</v>
      </c>
      <c r="B6666" s="63" t="s">
        <v>4094</v>
      </c>
    </row>
    <row r="6667" spans="1:2" x14ac:dyDescent="0.25">
      <c r="A6667" s="62">
        <v>40142326</v>
      </c>
      <c r="B6667" s="63" t="s">
        <v>4568</v>
      </c>
    </row>
    <row r="6668" spans="1:2" x14ac:dyDescent="0.25">
      <c r="A6668" s="62">
        <v>40142327</v>
      </c>
      <c r="B6668" s="63" t="s">
        <v>5895</v>
      </c>
    </row>
    <row r="6669" spans="1:2" x14ac:dyDescent="0.25">
      <c r="A6669" s="62">
        <v>40142401</v>
      </c>
      <c r="B6669" s="63" t="s">
        <v>10810</v>
      </c>
    </row>
    <row r="6670" spans="1:2" x14ac:dyDescent="0.25">
      <c r="A6670" s="62">
        <v>40142402</v>
      </c>
      <c r="B6670" s="63" t="s">
        <v>12209</v>
      </c>
    </row>
    <row r="6671" spans="1:2" x14ac:dyDescent="0.25">
      <c r="A6671" s="62">
        <v>40142403</v>
      </c>
      <c r="B6671" s="63" t="s">
        <v>8259</v>
      </c>
    </row>
    <row r="6672" spans="1:2" x14ac:dyDescent="0.25">
      <c r="A6672" s="62">
        <v>40142404</v>
      </c>
      <c r="B6672" s="63" t="s">
        <v>9783</v>
      </c>
    </row>
    <row r="6673" spans="1:2" x14ac:dyDescent="0.25">
      <c r="A6673" s="62">
        <v>40142405</v>
      </c>
      <c r="B6673" s="63" t="s">
        <v>5654</v>
      </c>
    </row>
    <row r="6674" spans="1:2" x14ac:dyDescent="0.25">
      <c r="A6674" s="62">
        <v>40142406</v>
      </c>
      <c r="B6674" s="63" t="s">
        <v>11417</v>
      </c>
    </row>
    <row r="6675" spans="1:2" x14ac:dyDescent="0.25">
      <c r="A6675" s="62">
        <v>40142407</v>
      </c>
      <c r="B6675" s="63" t="s">
        <v>8168</v>
      </c>
    </row>
    <row r="6676" spans="1:2" x14ac:dyDescent="0.25">
      <c r="A6676" s="62">
        <v>40142408</v>
      </c>
      <c r="B6676" s="63" t="s">
        <v>8088</v>
      </c>
    </row>
    <row r="6677" spans="1:2" x14ac:dyDescent="0.25">
      <c r="A6677" s="62">
        <v>40142409</v>
      </c>
      <c r="B6677" s="63" t="s">
        <v>2691</v>
      </c>
    </row>
    <row r="6678" spans="1:2" x14ac:dyDescent="0.25">
      <c r="A6678" s="62">
        <v>40142410</v>
      </c>
      <c r="B6678" s="63" t="s">
        <v>9116</v>
      </c>
    </row>
    <row r="6679" spans="1:2" x14ac:dyDescent="0.25">
      <c r="A6679" s="62">
        <v>40142411</v>
      </c>
      <c r="B6679" s="63" t="s">
        <v>10191</v>
      </c>
    </row>
    <row r="6680" spans="1:2" x14ac:dyDescent="0.25">
      <c r="A6680" s="62">
        <v>40142412</v>
      </c>
      <c r="B6680" s="63" t="s">
        <v>427</v>
      </c>
    </row>
    <row r="6681" spans="1:2" x14ac:dyDescent="0.25">
      <c r="A6681" s="62">
        <v>40142413</v>
      </c>
      <c r="B6681" s="63" t="s">
        <v>12010</v>
      </c>
    </row>
    <row r="6682" spans="1:2" x14ac:dyDescent="0.25">
      <c r="A6682" s="62">
        <v>40142414</v>
      </c>
      <c r="B6682" s="63" t="s">
        <v>17378</v>
      </c>
    </row>
    <row r="6683" spans="1:2" x14ac:dyDescent="0.25">
      <c r="A6683" s="62">
        <v>40142501</v>
      </c>
      <c r="B6683" s="63" t="s">
        <v>5739</v>
      </c>
    </row>
    <row r="6684" spans="1:2" x14ac:dyDescent="0.25">
      <c r="A6684" s="62">
        <v>40142502</v>
      </c>
      <c r="B6684" s="63" t="s">
        <v>12726</v>
      </c>
    </row>
    <row r="6685" spans="1:2" x14ac:dyDescent="0.25">
      <c r="A6685" s="62">
        <v>40142503</v>
      </c>
      <c r="B6685" s="63" t="s">
        <v>6656</v>
      </c>
    </row>
    <row r="6686" spans="1:2" x14ac:dyDescent="0.25">
      <c r="A6686" s="62">
        <v>40142504</v>
      </c>
      <c r="B6686" s="63" t="s">
        <v>12441</v>
      </c>
    </row>
    <row r="6687" spans="1:2" x14ac:dyDescent="0.25">
      <c r="A6687" s="62">
        <v>40142604</v>
      </c>
      <c r="B6687" s="63" t="s">
        <v>5061</v>
      </c>
    </row>
    <row r="6688" spans="1:2" x14ac:dyDescent="0.25">
      <c r="A6688" s="62">
        <v>40142605</v>
      </c>
      <c r="B6688" s="63" t="s">
        <v>12857</v>
      </c>
    </row>
    <row r="6689" spans="1:2" x14ac:dyDescent="0.25">
      <c r="A6689" s="62">
        <v>40142606</v>
      </c>
      <c r="B6689" s="63" t="s">
        <v>8332</v>
      </c>
    </row>
    <row r="6690" spans="1:2" x14ac:dyDescent="0.25">
      <c r="A6690" s="62">
        <v>40142607</v>
      </c>
      <c r="B6690" s="63" t="s">
        <v>13612</v>
      </c>
    </row>
    <row r="6691" spans="1:2" x14ac:dyDescent="0.25">
      <c r="A6691" s="62">
        <v>40142608</v>
      </c>
      <c r="B6691" s="63" t="s">
        <v>10041</v>
      </c>
    </row>
    <row r="6692" spans="1:2" x14ac:dyDescent="0.25">
      <c r="A6692" s="62">
        <v>40142609</v>
      </c>
      <c r="B6692" s="63" t="s">
        <v>7887</v>
      </c>
    </row>
    <row r="6693" spans="1:2" x14ac:dyDescent="0.25">
      <c r="A6693" s="62">
        <v>40142610</v>
      </c>
      <c r="B6693" s="63" t="s">
        <v>14964</v>
      </c>
    </row>
    <row r="6694" spans="1:2" x14ac:dyDescent="0.25">
      <c r="A6694" s="62">
        <v>40142611</v>
      </c>
      <c r="B6694" s="63" t="s">
        <v>15811</v>
      </c>
    </row>
    <row r="6695" spans="1:2" x14ac:dyDescent="0.25">
      <c r="A6695" s="62">
        <v>40142612</v>
      </c>
      <c r="B6695" s="63" t="s">
        <v>14307</v>
      </c>
    </row>
    <row r="6696" spans="1:2" x14ac:dyDescent="0.25">
      <c r="A6696" s="62">
        <v>40142613</v>
      </c>
      <c r="B6696" s="63" t="s">
        <v>12313</v>
      </c>
    </row>
    <row r="6697" spans="1:2" x14ac:dyDescent="0.25">
      <c r="A6697" s="62">
        <v>40142614</v>
      </c>
      <c r="B6697" s="63" t="s">
        <v>3936</v>
      </c>
    </row>
    <row r="6698" spans="1:2" x14ac:dyDescent="0.25">
      <c r="A6698" s="62">
        <v>40142615</v>
      </c>
      <c r="B6698" s="63" t="s">
        <v>10934</v>
      </c>
    </row>
    <row r="6699" spans="1:2" x14ac:dyDescent="0.25">
      <c r="A6699" s="62">
        <v>40151501</v>
      </c>
      <c r="B6699" s="63" t="s">
        <v>12836</v>
      </c>
    </row>
    <row r="6700" spans="1:2" x14ac:dyDescent="0.25">
      <c r="A6700" s="62">
        <v>40151502</v>
      </c>
      <c r="B6700" s="63" t="s">
        <v>4739</v>
      </c>
    </row>
    <row r="6701" spans="1:2" x14ac:dyDescent="0.25">
      <c r="A6701" s="62">
        <v>40151503</v>
      </c>
      <c r="B6701" s="63" t="s">
        <v>15714</v>
      </c>
    </row>
    <row r="6702" spans="1:2" x14ac:dyDescent="0.25">
      <c r="A6702" s="62">
        <v>40151504</v>
      </c>
      <c r="B6702" s="63" t="s">
        <v>15504</v>
      </c>
    </row>
    <row r="6703" spans="1:2" x14ac:dyDescent="0.25">
      <c r="A6703" s="62">
        <v>40151505</v>
      </c>
      <c r="B6703" s="63" t="s">
        <v>3987</v>
      </c>
    </row>
    <row r="6704" spans="1:2" x14ac:dyDescent="0.25">
      <c r="A6704" s="62">
        <v>40151506</v>
      </c>
      <c r="B6704" s="63" t="s">
        <v>3890</v>
      </c>
    </row>
    <row r="6705" spans="1:2" x14ac:dyDescent="0.25">
      <c r="A6705" s="62">
        <v>40151507</v>
      </c>
      <c r="B6705" s="63" t="s">
        <v>14900</v>
      </c>
    </row>
    <row r="6706" spans="1:2" x14ac:dyDescent="0.25">
      <c r="A6706" s="62">
        <v>40151508</v>
      </c>
      <c r="B6706" s="63" t="s">
        <v>10236</v>
      </c>
    </row>
    <row r="6707" spans="1:2" x14ac:dyDescent="0.25">
      <c r="A6707" s="62">
        <v>40151509</v>
      </c>
      <c r="B6707" s="63" t="s">
        <v>16721</v>
      </c>
    </row>
    <row r="6708" spans="1:2" x14ac:dyDescent="0.25">
      <c r="A6708" s="62">
        <v>40151510</v>
      </c>
      <c r="B6708" s="63" t="s">
        <v>1752</v>
      </c>
    </row>
    <row r="6709" spans="1:2" x14ac:dyDescent="0.25">
      <c r="A6709" s="62">
        <v>40151511</v>
      </c>
      <c r="B6709" s="63" t="s">
        <v>908</v>
      </c>
    </row>
    <row r="6710" spans="1:2" x14ac:dyDescent="0.25">
      <c r="A6710" s="62">
        <v>40151512</v>
      </c>
      <c r="B6710" s="63" t="s">
        <v>6009</v>
      </c>
    </row>
    <row r="6711" spans="1:2" x14ac:dyDescent="0.25">
      <c r="A6711" s="62">
        <v>40151513</v>
      </c>
      <c r="B6711" s="63" t="s">
        <v>9500</v>
      </c>
    </row>
    <row r="6712" spans="1:2" x14ac:dyDescent="0.25">
      <c r="A6712" s="62">
        <v>40151514</v>
      </c>
      <c r="B6712" s="63" t="s">
        <v>18467</v>
      </c>
    </row>
    <row r="6713" spans="1:2" x14ac:dyDescent="0.25">
      <c r="A6713" s="62">
        <v>40151515</v>
      </c>
      <c r="B6713" s="63" t="s">
        <v>12963</v>
      </c>
    </row>
    <row r="6714" spans="1:2" x14ac:dyDescent="0.25">
      <c r="A6714" s="62">
        <v>40151516</v>
      </c>
      <c r="B6714" s="63" t="s">
        <v>11394</v>
      </c>
    </row>
    <row r="6715" spans="1:2" x14ac:dyDescent="0.25">
      <c r="A6715" s="62">
        <v>40151517</v>
      </c>
      <c r="B6715" s="63" t="s">
        <v>16030</v>
      </c>
    </row>
    <row r="6716" spans="1:2" x14ac:dyDescent="0.25">
      <c r="A6716" s="62">
        <v>40151518</v>
      </c>
      <c r="B6716" s="63" t="s">
        <v>15261</v>
      </c>
    </row>
    <row r="6717" spans="1:2" x14ac:dyDescent="0.25">
      <c r="A6717" s="62">
        <v>40151519</v>
      </c>
      <c r="B6717" s="63" t="s">
        <v>8174</v>
      </c>
    </row>
    <row r="6718" spans="1:2" x14ac:dyDescent="0.25">
      <c r="A6718" s="62">
        <v>40151520</v>
      </c>
      <c r="B6718" s="63" t="s">
        <v>1400</v>
      </c>
    </row>
    <row r="6719" spans="1:2" x14ac:dyDescent="0.25">
      <c r="A6719" s="62">
        <v>40151521</v>
      </c>
      <c r="B6719" s="63" t="s">
        <v>11851</v>
      </c>
    </row>
    <row r="6720" spans="1:2" x14ac:dyDescent="0.25">
      <c r="A6720" s="62">
        <v>40151522</v>
      </c>
      <c r="B6720" s="63" t="s">
        <v>7743</v>
      </c>
    </row>
    <row r="6721" spans="1:2" x14ac:dyDescent="0.25">
      <c r="A6721" s="62">
        <v>40151523</v>
      </c>
      <c r="B6721" s="63" t="s">
        <v>16304</v>
      </c>
    </row>
    <row r="6722" spans="1:2" x14ac:dyDescent="0.25">
      <c r="A6722" s="62">
        <v>40151524</v>
      </c>
      <c r="B6722" s="63" t="s">
        <v>6658</v>
      </c>
    </row>
    <row r="6723" spans="1:2" x14ac:dyDescent="0.25">
      <c r="A6723" s="62">
        <v>40151525</v>
      </c>
      <c r="B6723" s="63" t="s">
        <v>12078</v>
      </c>
    </row>
    <row r="6724" spans="1:2" x14ac:dyDescent="0.25">
      <c r="A6724" s="62">
        <v>40151526</v>
      </c>
      <c r="B6724" s="63" t="s">
        <v>8366</v>
      </c>
    </row>
    <row r="6725" spans="1:2" x14ac:dyDescent="0.25">
      <c r="A6725" s="62">
        <v>40151527</v>
      </c>
      <c r="B6725" s="63" t="s">
        <v>3183</v>
      </c>
    </row>
    <row r="6726" spans="1:2" x14ac:dyDescent="0.25">
      <c r="A6726" s="62">
        <v>40151528</v>
      </c>
      <c r="B6726" s="63" t="s">
        <v>11821</v>
      </c>
    </row>
    <row r="6727" spans="1:2" x14ac:dyDescent="0.25">
      <c r="A6727" s="62">
        <v>40151529</v>
      </c>
      <c r="B6727" s="63" t="s">
        <v>6708</v>
      </c>
    </row>
    <row r="6728" spans="1:2" x14ac:dyDescent="0.25">
      <c r="A6728" s="62">
        <v>40151530</v>
      </c>
      <c r="B6728" s="63" t="s">
        <v>12784</v>
      </c>
    </row>
    <row r="6729" spans="1:2" x14ac:dyDescent="0.25">
      <c r="A6729" s="62">
        <v>40151531</v>
      </c>
      <c r="B6729" s="63" t="s">
        <v>8415</v>
      </c>
    </row>
    <row r="6730" spans="1:2" x14ac:dyDescent="0.25">
      <c r="A6730" s="62">
        <v>40151532</v>
      </c>
      <c r="B6730" s="63" t="s">
        <v>17927</v>
      </c>
    </row>
    <row r="6731" spans="1:2" x14ac:dyDescent="0.25">
      <c r="A6731" s="62">
        <v>40151533</v>
      </c>
      <c r="B6731" s="63" t="s">
        <v>1281</v>
      </c>
    </row>
    <row r="6732" spans="1:2" x14ac:dyDescent="0.25">
      <c r="A6732" s="62">
        <v>40151534</v>
      </c>
      <c r="B6732" s="63" t="s">
        <v>6972</v>
      </c>
    </row>
    <row r="6733" spans="1:2" x14ac:dyDescent="0.25">
      <c r="A6733" s="62">
        <v>40151546</v>
      </c>
      <c r="B6733" s="63" t="s">
        <v>15207</v>
      </c>
    </row>
    <row r="6734" spans="1:2" x14ac:dyDescent="0.25">
      <c r="A6734" s="62">
        <v>40151547</v>
      </c>
      <c r="B6734" s="63" t="s">
        <v>10730</v>
      </c>
    </row>
    <row r="6735" spans="1:2" x14ac:dyDescent="0.25">
      <c r="A6735" s="62">
        <v>40151548</v>
      </c>
      <c r="B6735" s="63" t="s">
        <v>60</v>
      </c>
    </row>
    <row r="6736" spans="1:2" x14ac:dyDescent="0.25">
      <c r="A6736" s="62">
        <v>40151549</v>
      </c>
      <c r="B6736" s="63" t="s">
        <v>2829</v>
      </c>
    </row>
    <row r="6737" spans="1:2" x14ac:dyDescent="0.25">
      <c r="A6737" s="62">
        <v>40151550</v>
      </c>
      <c r="B6737" s="63" t="s">
        <v>4697</v>
      </c>
    </row>
    <row r="6738" spans="1:2" x14ac:dyDescent="0.25">
      <c r="A6738" s="62">
        <v>40151551</v>
      </c>
      <c r="B6738" s="63" t="s">
        <v>18646</v>
      </c>
    </row>
    <row r="6739" spans="1:2" x14ac:dyDescent="0.25">
      <c r="A6739" s="62">
        <v>40151552</v>
      </c>
      <c r="B6739" s="63" t="s">
        <v>12583</v>
      </c>
    </row>
    <row r="6740" spans="1:2" x14ac:dyDescent="0.25">
      <c r="A6740" s="62">
        <v>40151553</v>
      </c>
      <c r="B6740" s="63" t="s">
        <v>11832</v>
      </c>
    </row>
    <row r="6741" spans="1:2" x14ac:dyDescent="0.25">
      <c r="A6741" s="62">
        <v>40151554</v>
      </c>
      <c r="B6741" s="63" t="s">
        <v>15587</v>
      </c>
    </row>
    <row r="6742" spans="1:2" x14ac:dyDescent="0.25">
      <c r="A6742" s="62">
        <v>40151555</v>
      </c>
      <c r="B6742" s="63" t="s">
        <v>15370</v>
      </c>
    </row>
    <row r="6743" spans="1:2" x14ac:dyDescent="0.25">
      <c r="A6743" s="62">
        <v>40151556</v>
      </c>
      <c r="B6743" s="63" t="s">
        <v>10234</v>
      </c>
    </row>
    <row r="6744" spans="1:2" x14ac:dyDescent="0.25">
      <c r="A6744" s="62">
        <v>40151557</v>
      </c>
      <c r="B6744" s="63" t="s">
        <v>10819</v>
      </c>
    </row>
    <row r="6745" spans="1:2" x14ac:dyDescent="0.25">
      <c r="A6745" s="62">
        <v>40151558</v>
      </c>
      <c r="B6745" s="63" t="s">
        <v>9935</v>
      </c>
    </row>
    <row r="6746" spans="1:2" x14ac:dyDescent="0.25">
      <c r="A6746" s="62">
        <v>40151559</v>
      </c>
      <c r="B6746" s="63" t="s">
        <v>4688</v>
      </c>
    </row>
    <row r="6747" spans="1:2" x14ac:dyDescent="0.25">
      <c r="A6747" s="62">
        <v>40151560</v>
      </c>
      <c r="B6747" s="63" t="s">
        <v>15036</v>
      </c>
    </row>
    <row r="6748" spans="1:2" x14ac:dyDescent="0.25">
      <c r="A6748" s="62">
        <v>40151561</v>
      </c>
      <c r="B6748" s="63" t="s">
        <v>13811</v>
      </c>
    </row>
    <row r="6749" spans="1:2" x14ac:dyDescent="0.25">
      <c r="A6749" s="62">
        <v>40151562</v>
      </c>
      <c r="B6749" s="63" t="s">
        <v>6151</v>
      </c>
    </row>
    <row r="6750" spans="1:2" x14ac:dyDescent="0.25">
      <c r="A6750" s="62">
        <v>40151563</v>
      </c>
      <c r="B6750" s="63" t="s">
        <v>14476</v>
      </c>
    </row>
    <row r="6751" spans="1:2" x14ac:dyDescent="0.25">
      <c r="A6751" s="62">
        <v>40151564</v>
      </c>
      <c r="B6751" s="63" t="s">
        <v>4112</v>
      </c>
    </row>
    <row r="6752" spans="1:2" x14ac:dyDescent="0.25">
      <c r="A6752" s="62">
        <v>40151601</v>
      </c>
      <c r="B6752" s="63" t="s">
        <v>11424</v>
      </c>
    </row>
    <row r="6753" spans="1:2" x14ac:dyDescent="0.25">
      <c r="A6753" s="62">
        <v>40151602</v>
      </c>
      <c r="B6753" s="63" t="s">
        <v>8600</v>
      </c>
    </row>
    <row r="6754" spans="1:2" x14ac:dyDescent="0.25">
      <c r="A6754" s="62">
        <v>40151603</v>
      </c>
      <c r="B6754" s="63" t="s">
        <v>4046</v>
      </c>
    </row>
    <row r="6755" spans="1:2" x14ac:dyDescent="0.25">
      <c r="A6755" s="62">
        <v>40151604</v>
      </c>
      <c r="B6755" s="63" t="s">
        <v>1712</v>
      </c>
    </row>
    <row r="6756" spans="1:2" x14ac:dyDescent="0.25">
      <c r="A6756" s="62">
        <v>40151605</v>
      </c>
      <c r="B6756" s="63" t="s">
        <v>4746</v>
      </c>
    </row>
    <row r="6757" spans="1:2" x14ac:dyDescent="0.25">
      <c r="A6757" s="62">
        <v>40151606</v>
      </c>
      <c r="B6757" s="63" t="s">
        <v>4744</v>
      </c>
    </row>
    <row r="6758" spans="1:2" x14ac:dyDescent="0.25">
      <c r="A6758" s="62">
        <v>40151607</v>
      </c>
      <c r="B6758" s="63" t="s">
        <v>3011</v>
      </c>
    </row>
    <row r="6759" spans="1:2" x14ac:dyDescent="0.25">
      <c r="A6759" s="62">
        <v>40151608</v>
      </c>
      <c r="B6759" s="63" t="s">
        <v>459</v>
      </c>
    </row>
    <row r="6760" spans="1:2" x14ac:dyDescent="0.25">
      <c r="A6760" s="62">
        <v>40151609</v>
      </c>
      <c r="B6760" s="63" t="s">
        <v>1909</v>
      </c>
    </row>
    <row r="6761" spans="1:2" x14ac:dyDescent="0.25">
      <c r="A6761" s="62">
        <v>40151610</v>
      </c>
      <c r="B6761" s="63" t="s">
        <v>14557</v>
      </c>
    </row>
    <row r="6762" spans="1:2" x14ac:dyDescent="0.25">
      <c r="A6762" s="62">
        <v>40151611</v>
      </c>
      <c r="B6762" s="63" t="s">
        <v>9057</v>
      </c>
    </row>
    <row r="6763" spans="1:2" x14ac:dyDescent="0.25">
      <c r="A6763" s="62">
        <v>40151612</v>
      </c>
      <c r="B6763" s="63" t="s">
        <v>8069</v>
      </c>
    </row>
    <row r="6764" spans="1:2" x14ac:dyDescent="0.25">
      <c r="A6764" s="62">
        <v>40151613</v>
      </c>
      <c r="B6764" s="63" t="s">
        <v>2233</v>
      </c>
    </row>
    <row r="6765" spans="1:2" x14ac:dyDescent="0.25">
      <c r="A6765" s="62">
        <v>40151614</v>
      </c>
      <c r="B6765" s="63" t="s">
        <v>15763</v>
      </c>
    </row>
    <row r="6766" spans="1:2" x14ac:dyDescent="0.25">
      <c r="A6766" s="62">
        <v>40151615</v>
      </c>
      <c r="B6766" s="63" t="s">
        <v>10067</v>
      </c>
    </row>
    <row r="6767" spans="1:2" x14ac:dyDescent="0.25">
      <c r="A6767" s="62">
        <v>40151616</v>
      </c>
      <c r="B6767" s="63" t="s">
        <v>16207</v>
      </c>
    </row>
    <row r="6768" spans="1:2" x14ac:dyDescent="0.25">
      <c r="A6768" s="62">
        <v>40151701</v>
      </c>
      <c r="B6768" s="63" t="s">
        <v>2137</v>
      </c>
    </row>
    <row r="6769" spans="1:2" x14ac:dyDescent="0.25">
      <c r="A6769" s="62">
        <v>40151712</v>
      </c>
      <c r="B6769" s="63" t="s">
        <v>5243</v>
      </c>
    </row>
    <row r="6770" spans="1:2" x14ac:dyDescent="0.25">
      <c r="A6770" s="62">
        <v>40151713</v>
      </c>
      <c r="B6770" s="63" t="s">
        <v>7546</v>
      </c>
    </row>
    <row r="6771" spans="1:2" x14ac:dyDescent="0.25">
      <c r="A6771" s="62">
        <v>40151714</v>
      </c>
      <c r="B6771" s="63" t="s">
        <v>9601</v>
      </c>
    </row>
    <row r="6772" spans="1:2" x14ac:dyDescent="0.25">
      <c r="A6772" s="62">
        <v>40151715</v>
      </c>
      <c r="B6772" s="63" t="s">
        <v>6831</v>
      </c>
    </row>
    <row r="6773" spans="1:2" x14ac:dyDescent="0.25">
      <c r="A6773" s="62">
        <v>40151716</v>
      </c>
      <c r="B6773" s="63" t="s">
        <v>15033</v>
      </c>
    </row>
    <row r="6774" spans="1:2" x14ac:dyDescent="0.25">
      <c r="A6774" s="62">
        <v>40151717</v>
      </c>
      <c r="B6774" s="63" t="s">
        <v>1495</v>
      </c>
    </row>
    <row r="6775" spans="1:2" x14ac:dyDescent="0.25">
      <c r="A6775" s="62">
        <v>40151718</v>
      </c>
      <c r="B6775" s="63" t="s">
        <v>17574</v>
      </c>
    </row>
    <row r="6776" spans="1:2" x14ac:dyDescent="0.25">
      <c r="A6776" s="62">
        <v>40151719</v>
      </c>
      <c r="B6776" s="63" t="s">
        <v>12251</v>
      </c>
    </row>
    <row r="6777" spans="1:2" x14ac:dyDescent="0.25">
      <c r="A6777" s="62">
        <v>40151720</v>
      </c>
      <c r="B6777" s="63" t="s">
        <v>12319</v>
      </c>
    </row>
    <row r="6778" spans="1:2" x14ac:dyDescent="0.25">
      <c r="A6778" s="62">
        <v>40151721</v>
      </c>
      <c r="B6778" s="63" t="s">
        <v>9240</v>
      </c>
    </row>
    <row r="6779" spans="1:2" x14ac:dyDescent="0.25">
      <c r="A6779" s="62">
        <v>40151722</v>
      </c>
      <c r="B6779" s="63" t="s">
        <v>17638</v>
      </c>
    </row>
    <row r="6780" spans="1:2" x14ac:dyDescent="0.25">
      <c r="A6780" s="62">
        <v>40151723</v>
      </c>
      <c r="B6780" s="63" t="s">
        <v>10009</v>
      </c>
    </row>
    <row r="6781" spans="1:2" x14ac:dyDescent="0.25">
      <c r="A6781" s="62">
        <v>40151724</v>
      </c>
      <c r="B6781" s="63" t="s">
        <v>2808</v>
      </c>
    </row>
    <row r="6782" spans="1:2" x14ac:dyDescent="0.25">
      <c r="A6782" s="62">
        <v>40151725</v>
      </c>
      <c r="B6782" s="63" t="s">
        <v>771</v>
      </c>
    </row>
    <row r="6783" spans="1:2" x14ac:dyDescent="0.25">
      <c r="A6783" s="62">
        <v>40151726</v>
      </c>
      <c r="B6783" s="63" t="s">
        <v>12692</v>
      </c>
    </row>
    <row r="6784" spans="1:2" x14ac:dyDescent="0.25">
      <c r="A6784" s="62">
        <v>40151727</v>
      </c>
      <c r="B6784" s="63" t="s">
        <v>1808</v>
      </c>
    </row>
    <row r="6785" spans="1:2" x14ac:dyDescent="0.25">
      <c r="A6785" s="62">
        <v>40151728</v>
      </c>
      <c r="B6785" s="63" t="s">
        <v>14551</v>
      </c>
    </row>
    <row r="6786" spans="1:2" x14ac:dyDescent="0.25">
      <c r="A6786" s="62">
        <v>40161501</v>
      </c>
      <c r="B6786" s="63" t="s">
        <v>13013</v>
      </c>
    </row>
    <row r="6787" spans="1:2" x14ac:dyDescent="0.25">
      <c r="A6787" s="62">
        <v>40161502</v>
      </c>
      <c r="B6787" s="63" t="s">
        <v>12359</v>
      </c>
    </row>
    <row r="6788" spans="1:2" x14ac:dyDescent="0.25">
      <c r="A6788" s="62">
        <v>40161503</v>
      </c>
      <c r="B6788" s="63" t="s">
        <v>14595</v>
      </c>
    </row>
    <row r="6789" spans="1:2" x14ac:dyDescent="0.25">
      <c r="A6789" s="62">
        <v>40161504</v>
      </c>
      <c r="B6789" s="63" t="s">
        <v>4170</v>
      </c>
    </row>
    <row r="6790" spans="1:2" x14ac:dyDescent="0.25">
      <c r="A6790" s="62">
        <v>40161505</v>
      </c>
      <c r="B6790" s="63" t="s">
        <v>16923</v>
      </c>
    </row>
    <row r="6791" spans="1:2" x14ac:dyDescent="0.25">
      <c r="A6791" s="62">
        <v>40161506</v>
      </c>
      <c r="B6791" s="63" t="s">
        <v>9089</v>
      </c>
    </row>
    <row r="6792" spans="1:2" x14ac:dyDescent="0.25">
      <c r="A6792" s="62">
        <v>40161507</v>
      </c>
      <c r="B6792" s="63" t="s">
        <v>9579</v>
      </c>
    </row>
    <row r="6793" spans="1:2" x14ac:dyDescent="0.25">
      <c r="A6793" s="62">
        <v>40161508</v>
      </c>
      <c r="B6793" s="63" t="s">
        <v>8678</v>
      </c>
    </row>
    <row r="6794" spans="1:2" x14ac:dyDescent="0.25">
      <c r="A6794" s="62">
        <v>40161509</v>
      </c>
      <c r="B6794" s="63" t="s">
        <v>18299</v>
      </c>
    </row>
    <row r="6795" spans="1:2" x14ac:dyDescent="0.25">
      <c r="A6795" s="62">
        <v>40161511</v>
      </c>
      <c r="B6795" s="63" t="s">
        <v>828</v>
      </c>
    </row>
    <row r="6796" spans="1:2" x14ac:dyDescent="0.25">
      <c r="A6796" s="62">
        <v>40161512</v>
      </c>
      <c r="B6796" s="63" t="s">
        <v>16259</v>
      </c>
    </row>
    <row r="6797" spans="1:2" x14ac:dyDescent="0.25">
      <c r="A6797" s="62">
        <v>40161513</v>
      </c>
      <c r="B6797" s="63" t="s">
        <v>6092</v>
      </c>
    </row>
    <row r="6798" spans="1:2" x14ac:dyDescent="0.25">
      <c r="A6798" s="62">
        <v>40161514</v>
      </c>
      <c r="B6798" s="63" t="s">
        <v>4050</v>
      </c>
    </row>
    <row r="6799" spans="1:2" x14ac:dyDescent="0.25">
      <c r="A6799" s="62">
        <v>40161515</v>
      </c>
      <c r="B6799" s="63" t="s">
        <v>13582</v>
      </c>
    </row>
    <row r="6800" spans="1:2" x14ac:dyDescent="0.25">
      <c r="A6800" s="62">
        <v>40161516</v>
      </c>
      <c r="B6800" s="63" t="s">
        <v>16111</v>
      </c>
    </row>
    <row r="6801" spans="1:2" x14ac:dyDescent="0.25">
      <c r="A6801" s="62">
        <v>40161517</v>
      </c>
      <c r="B6801" s="63" t="s">
        <v>16163</v>
      </c>
    </row>
    <row r="6802" spans="1:2" x14ac:dyDescent="0.25">
      <c r="A6802" s="62">
        <v>40161518</v>
      </c>
      <c r="B6802" s="63" t="s">
        <v>199</v>
      </c>
    </row>
    <row r="6803" spans="1:2" x14ac:dyDescent="0.25">
      <c r="A6803" s="62">
        <v>40161519</v>
      </c>
      <c r="B6803" s="63" t="s">
        <v>5292</v>
      </c>
    </row>
    <row r="6804" spans="1:2" x14ac:dyDescent="0.25">
      <c r="A6804" s="62">
        <v>40161520</v>
      </c>
      <c r="B6804" s="63" t="s">
        <v>7419</v>
      </c>
    </row>
    <row r="6805" spans="1:2" x14ac:dyDescent="0.25">
      <c r="A6805" s="62">
        <v>40161521</v>
      </c>
      <c r="B6805" s="63" t="s">
        <v>17831</v>
      </c>
    </row>
    <row r="6806" spans="1:2" x14ac:dyDescent="0.25">
      <c r="A6806" s="62">
        <v>40161522</v>
      </c>
      <c r="B6806" s="63" t="s">
        <v>13532</v>
      </c>
    </row>
    <row r="6807" spans="1:2" x14ac:dyDescent="0.25">
      <c r="A6807" s="62">
        <v>40161524</v>
      </c>
      <c r="B6807" s="63" t="s">
        <v>9845</v>
      </c>
    </row>
    <row r="6808" spans="1:2" x14ac:dyDescent="0.25">
      <c r="A6808" s="62">
        <v>40161525</v>
      </c>
      <c r="B6808" s="63" t="s">
        <v>730</v>
      </c>
    </row>
    <row r="6809" spans="1:2" x14ac:dyDescent="0.25">
      <c r="A6809" s="62">
        <v>40161526</v>
      </c>
      <c r="B6809" s="63" t="s">
        <v>11568</v>
      </c>
    </row>
    <row r="6810" spans="1:2" x14ac:dyDescent="0.25">
      <c r="A6810" s="62">
        <v>40161527</v>
      </c>
      <c r="B6810" s="63" t="s">
        <v>10834</v>
      </c>
    </row>
    <row r="6811" spans="1:2" x14ac:dyDescent="0.25">
      <c r="A6811" s="62">
        <v>40161601</v>
      </c>
      <c r="B6811" s="63" t="s">
        <v>14266</v>
      </c>
    </row>
    <row r="6812" spans="1:2" x14ac:dyDescent="0.25">
      <c r="A6812" s="62">
        <v>40161602</v>
      </c>
      <c r="B6812" s="63" t="s">
        <v>1632</v>
      </c>
    </row>
    <row r="6813" spans="1:2" x14ac:dyDescent="0.25">
      <c r="A6813" s="62">
        <v>40161701</v>
      </c>
      <c r="B6813" s="63" t="s">
        <v>8731</v>
      </c>
    </row>
    <row r="6814" spans="1:2" x14ac:dyDescent="0.25">
      <c r="A6814" s="62">
        <v>40161702</v>
      </c>
      <c r="B6814" s="63" t="s">
        <v>5342</v>
      </c>
    </row>
    <row r="6815" spans="1:2" x14ac:dyDescent="0.25">
      <c r="A6815" s="62">
        <v>40161703</v>
      </c>
      <c r="B6815" s="63" t="s">
        <v>12026</v>
      </c>
    </row>
    <row r="6816" spans="1:2" x14ac:dyDescent="0.25">
      <c r="A6816" s="62">
        <v>40161704</v>
      </c>
      <c r="B6816" s="63" t="s">
        <v>13559</v>
      </c>
    </row>
    <row r="6817" spans="1:2" x14ac:dyDescent="0.25">
      <c r="A6817" s="62">
        <v>40161801</v>
      </c>
      <c r="B6817" s="63" t="s">
        <v>20</v>
      </c>
    </row>
    <row r="6818" spans="1:2" x14ac:dyDescent="0.25">
      <c r="A6818" s="62">
        <v>40161802</v>
      </c>
      <c r="B6818" s="63" t="s">
        <v>10672</v>
      </c>
    </row>
    <row r="6819" spans="1:2" x14ac:dyDescent="0.25">
      <c r="A6819" s="62">
        <v>40161803</v>
      </c>
      <c r="B6819" s="63" t="s">
        <v>12418</v>
      </c>
    </row>
    <row r="6820" spans="1:2" x14ac:dyDescent="0.25">
      <c r="A6820" s="62">
        <v>40161804</v>
      </c>
      <c r="B6820" s="63" t="s">
        <v>5452</v>
      </c>
    </row>
    <row r="6821" spans="1:2" x14ac:dyDescent="0.25">
      <c r="A6821" s="62">
        <v>40161805</v>
      </c>
      <c r="B6821" s="63" t="s">
        <v>2621</v>
      </c>
    </row>
    <row r="6822" spans="1:2" x14ac:dyDescent="0.25">
      <c r="A6822" s="62">
        <v>40161806</v>
      </c>
      <c r="B6822" s="63" t="s">
        <v>1594</v>
      </c>
    </row>
    <row r="6823" spans="1:2" x14ac:dyDescent="0.25">
      <c r="A6823" s="62">
        <v>41101502</v>
      </c>
      <c r="B6823" s="63" t="s">
        <v>883</v>
      </c>
    </row>
    <row r="6824" spans="1:2" x14ac:dyDescent="0.25">
      <c r="A6824" s="62">
        <v>41101503</v>
      </c>
      <c r="B6824" s="63" t="s">
        <v>3515</v>
      </c>
    </row>
    <row r="6825" spans="1:2" x14ac:dyDescent="0.25">
      <c r="A6825" s="62">
        <v>41101504</v>
      </c>
      <c r="B6825" s="63" t="s">
        <v>14165</v>
      </c>
    </row>
    <row r="6826" spans="1:2" x14ac:dyDescent="0.25">
      <c r="A6826" s="62">
        <v>41101505</v>
      </c>
      <c r="B6826" s="63" t="s">
        <v>6853</v>
      </c>
    </row>
    <row r="6827" spans="1:2" x14ac:dyDescent="0.25">
      <c r="A6827" s="62">
        <v>41101515</v>
      </c>
      <c r="B6827" s="63" t="s">
        <v>8629</v>
      </c>
    </row>
    <row r="6828" spans="1:2" x14ac:dyDescent="0.25">
      <c r="A6828" s="62">
        <v>41101516</v>
      </c>
      <c r="B6828" s="63" t="s">
        <v>13933</v>
      </c>
    </row>
    <row r="6829" spans="1:2" x14ac:dyDescent="0.25">
      <c r="A6829" s="62">
        <v>41101518</v>
      </c>
      <c r="B6829" s="63" t="s">
        <v>17980</v>
      </c>
    </row>
    <row r="6830" spans="1:2" x14ac:dyDescent="0.25">
      <c r="A6830" s="62">
        <v>41101701</v>
      </c>
      <c r="B6830" s="63" t="s">
        <v>13949</v>
      </c>
    </row>
    <row r="6831" spans="1:2" x14ac:dyDescent="0.25">
      <c r="A6831" s="62">
        <v>41101702</v>
      </c>
      <c r="B6831" s="63" t="s">
        <v>8562</v>
      </c>
    </row>
    <row r="6832" spans="1:2" x14ac:dyDescent="0.25">
      <c r="A6832" s="62">
        <v>41101703</v>
      </c>
      <c r="B6832" s="63" t="s">
        <v>1074</v>
      </c>
    </row>
    <row r="6833" spans="1:2" x14ac:dyDescent="0.25">
      <c r="A6833" s="62">
        <v>41101705</v>
      </c>
      <c r="B6833" s="63" t="s">
        <v>17992</v>
      </c>
    </row>
    <row r="6834" spans="1:2" x14ac:dyDescent="0.25">
      <c r="A6834" s="62">
        <v>41101706</v>
      </c>
      <c r="B6834" s="63" t="s">
        <v>1262</v>
      </c>
    </row>
    <row r="6835" spans="1:2" x14ac:dyDescent="0.25">
      <c r="A6835" s="62">
        <v>41101707</v>
      </c>
      <c r="B6835" s="63" t="s">
        <v>14576</v>
      </c>
    </row>
    <row r="6836" spans="1:2" x14ac:dyDescent="0.25">
      <c r="A6836" s="62">
        <v>41101801</v>
      </c>
      <c r="B6836" s="63" t="s">
        <v>7384</v>
      </c>
    </row>
    <row r="6837" spans="1:2" x14ac:dyDescent="0.25">
      <c r="A6837" s="62">
        <v>41101802</v>
      </c>
      <c r="B6837" s="63" t="s">
        <v>1873</v>
      </c>
    </row>
    <row r="6838" spans="1:2" x14ac:dyDescent="0.25">
      <c r="A6838" s="62">
        <v>41101803</v>
      </c>
      <c r="B6838" s="63" t="s">
        <v>18077</v>
      </c>
    </row>
    <row r="6839" spans="1:2" x14ac:dyDescent="0.25">
      <c r="A6839" s="62">
        <v>41101804</v>
      </c>
      <c r="B6839" s="63" t="s">
        <v>16369</v>
      </c>
    </row>
    <row r="6840" spans="1:2" x14ac:dyDescent="0.25">
      <c r="A6840" s="62">
        <v>41101805</v>
      </c>
      <c r="B6840" s="63" t="s">
        <v>6695</v>
      </c>
    </row>
    <row r="6841" spans="1:2" x14ac:dyDescent="0.25">
      <c r="A6841" s="62">
        <v>41101806</v>
      </c>
      <c r="B6841" s="63" t="s">
        <v>4364</v>
      </c>
    </row>
    <row r="6842" spans="1:2" x14ac:dyDescent="0.25">
      <c r="A6842" s="62">
        <v>41101807</v>
      </c>
      <c r="B6842" s="63" t="s">
        <v>1314</v>
      </c>
    </row>
    <row r="6843" spans="1:2" x14ac:dyDescent="0.25">
      <c r="A6843" s="62">
        <v>41101808</v>
      </c>
      <c r="B6843" s="63" t="s">
        <v>13</v>
      </c>
    </row>
    <row r="6844" spans="1:2" x14ac:dyDescent="0.25">
      <c r="A6844" s="62">
        <v>41101809</v>
      </c>
      <c r="B6844" s="63" t="s">
        <v>6594</v>
      </c>
    </row>
    <row r="6845" spans="1:2" x14ac:dyDescent="0.25">
      <c r="A6845" s="62">
        <v>41101810</v>
      </c>
      <c r="B6845" s="63" t="s">
        <v>14580</v>
      </c>
    </row>
    <row r="6846" spans="1:2" x14ac:dyDescent="0.25">
      <c r="A6846" s="62">
        <v>41101901</v>
      </c>
      <c r="B6846" s="63" t="s">
        <v>8048</v>
      </c>
    </row>
    <row r="6847" spans="1:2" x14ac:dyDescent="0.25">
      <c r="A6847" s="62">
        <v>41101902</v>
      </c>
      <c r="B6847" s="63" t="s">
        <v>13473</v>
      </c>
    </row>
    <row r="6848" spans="1:2" x14ac:dyDescent="0.25">
      <c r="A6848" s="62">
        <v>41101903</v>
      </c>
      <c r="B6848" s="63" t="s">
        <v>9831</v>
      </c>
    </row>
    <row r="6849" spans="1:2" x14ac:dyDescent="0.25">
      <c r="A6849" s="62">
        <v>41102401</v>
      </c>
      <c r="B6849" s="63" t="s">
        <v>16602</v>
      </c>
    </row>
    <row r="6850" spans="1:2" x14ac:dyDescent="0.25">
      <c r="A6850" s="62">
        <v>41102402</v>
      </c>
      <c r="B6850" s="63" t="s">
        <v>18601</v>
      </c>
    </row>
    <row r="6851" spans="1:2" x14ac:dyDescent="0.25">
      <c r="A6851" s="62">
        <v>41102403</v>
      </c>
      <c r="B6851" s="63" t="s">
        <v>14502</v>
      </c>
    </row>
    <row r="6852" spans="1:2" x14ac:dyDescent="0.25">
      <c r="A6852" s="62">
        <v>41102404</v>
      </c>
      <c r="B6852" s="63" t="s">
        <v>9380</v>
      </c>
    </row>
    <row r="6853" spans="1:2" x14ac:dyDescent="0.25">
      <c r="A6853" s="62">
        <v>41102405</v>
      </c>
      <c r="B6853" s="63" t="s">
        <v>13269</v>
      </c>
    </row>
    <row r="6854" spans="1:2" x14ac:dyDescent="0.25">
      <c r="A6854" s="62">
        <v>41102406</v>
      </c>
      <c r="B6854" s="63" t="s">
        <v>5956</v>
      </c>
    </row>
    <row r="6855" spans="1:2" x14ac:dyDescent="0.25">
      <c r="A6855" s="62">
        <v>41102407</v>
      </c>
      <c r="B6855" s="63" t="s">
        <v>16789</v>
      </c>
    </row>
    <row r="6856" spans="1:2" x14ac:dyDescent="0.25">
      <c r="A6856" s="62">
        <v>41102410</v>
      </c>
      <c r="B6856" s="63" t="s">
        <v>17511</v>
      </c>
    </row>
    <row r="6857" spans="1:2" x14ac:dyDescent="0.25">
      <c r="A6857" s="62">
        <v>41102412</v>
      </c>
      <c r="B6857" s="63" t="s">
        <v>14067</v>
      </c>
    </row>
    <row r="6858" spans="1:2" x14ac:dyDescent="0.25">
      <c r="A6858" s="62">
        <v>41102421</v>
      </c>
      <c r="B6858" s="63" t="s">
        <v>17521</v>
      </c>
    </row>
    <row r="6859" spans="1:2" x14ac:dyDescent="0.25">
      <c r="A6859" s="62">
        <v>41102422</v>
      </c>
      <c r="B6859" s="63" t="s">
        <v>7799</v>
      </c>
    </row>
    <row r="6860" spans="1:2" x14ac:dyDescent="0.25">
      <c r="A6860" s="62">
        <v>41102423</v>
      </c>
      <c r="B6860" s="63" t="s">
        <v>1877</v>
      </c>
    </row>
    <row r="6861" spans="1:2" x14ac:dyDescent="0.25">
      <c r="A6861" s="62">
        <v>41102424</v>
      </c>
      <c r="B6861" s="63" t="s">
        <v>14390</v>
      </c>
    </row>
    <row r="6862" spans="1:2" x14ac:dyDescent="0.25">
      <c r="A6862" s="62">
        <v>41102425</v>
      </c>
      <c r="B6862" s="63" t="s">
        <v>15600</v>
      </c>
    </row>
    <row r="6863" spans="1:2" x14ac:dyDescent="0.25">
      <c r="A6863" s="62">
        <v>41102426</v>
      </c>
      <c r="B6863" s="63" t="s">
        <v>13170</v>
      </c>
    </row>
    <row r="6864" spans="1:2" x14ac:dyDescent="0.25">
      <c r="A6864" s="62">
        <v>41102501</v>
      </c>
      <c r="B6864" s="63" t="s">
        <v>11198</v>
      </c>
    </row>
    <row r="6865" spans="1:2" x14ac:dyDescent="0.25">
      <c r="A6865" s="62">
        <v>41102502</v>
      </c>
      <c r="B6865" s="63" t="s">
        <v>17296</v>
      </c>
    </row>
    <row r="6866" spans="1:2" x14ac:dyDescent="0.25">
      <c r="A6866" s="62">
        <v>41102503</v>
      </c>
      <c r="B6866" s="63" t="s">
        <v>16754</v>
      </c>
    </row>
    <row r="6867" spans="1:2" x14ac:dyDescent="0.25">
      <c r="A6867" s="62">
        <v>41102504</v>
      </c>
      <c r="B6867" s="63" t="s">
        <v>14694</v>
      </c>
    </row>
    <row r="6868" spans="1:2" x14ac:dyDescent="0.25">
      <c r="A6868" s="62">
        <v>41102505</v>
      </c>
      <c r="B6868" s="63" t="s">
        <v>7905</v>
      </c>
    </row>
    <row r="6869" spans="1:2" x14ac:dyDescent="0.25">
      <c r="A6869" s="62">
        <v>41102506</v>
      </c>
      <c r="B6869" s="63" t="s">
        <v>8064</v>
      </c>
    </row>
    <row r="6870" spans="1:2" x14ac:dyDescent="0.25">
      <c r="A6870" s="62">
        <v>41102507</v>
      </c>
      <c r="B6870" s="63" t="s">
        <v>7390</v>
      </c>
    </row>
    <row r="6871" spans="1:2" x14ac:dyDescent="0.25">
      <c r="A6871" s="62">
        <v>41102508</v>
      </c>
      <c r="B6871" s="63" t="s">
        <v>2864</v>
      </c>
    </row>
    <row r="6872" spans="1:2" x14ac:dyDescent="0.25">
      <c r="A6872" s="62">
        <v>41102509</v>
      </c>
      <c r="B6872" s="63" t="s">
        <v>3575</v>
      </c>
    </row>
    <row r="6873" spans="1:2" x14ac:dyDescent="0.25">
      <c r="A6873" s="62">
        <v>41102510</v>
      </c>
      <c r="B6873" s="63" t="s">
        <v>421</v>
      </c>
    </row>
    <row r="6874" spans="1:2" x14ac:dyDescent="0.25">
      <c r="A6874" s="62">
        <v>41102511</v>
      </c>
      <c r="B6874" s="63" t="s">
        <v>5730</v>
      </c>
    </row>
    <row r="6875" spans="1:2" x14ac:dyDescent="0.25">
      <c r="A6875" s="62">
        <v>41102512</v>
      </c>
      <c r="B6875" s="63" t="s">
        <v>8895</v>
      </c>
    </row>
    <row r="6876" spans="1:2" x14ac:dyDescent="0.25">
      <c r="A6876" s="62">
        <v>41102513</v>
      </c>
      <c r="B6876" s="63" t="s">
        <v>8761</v>
      </c>
    </row>
    <row r="6877" spans="1:2" x14ac:dyDescent="0.25">
      <c r="A6877" s="62">
        <v>41102601</v>
      </c>
      <c r="B6877" s="63" t="s">
        <v>15063</v>
      </c>
    </row>
    <row r="6878" spans="1:2" x14ac:dyDescent="0.25">
      <c r="A6878" s="62">
        <v>41102602</v>
      </c>
      <c r="B6878" s="63" t="s">
        <v>12222</v>
      </c>
    </row>
    <row r="6879" spans="1:2" x14ac:dyDescent="0.25">
      <c r="A6879" s="62">
        <v>41102603</v>
      </c>
      <c r="B6879" s="63" t="s">
        <v>5367</v>
      </c>
    </row>
    <row r="6880" spans="1:2" x14ac:dyDescent="0.25">
      <c r="A6880" s="62">
        <v>41102604</v>
      </c>
      <c r="B6880" s="63" t="s">
        <v>16235</v>
      </c>
    </row>
    <row r="6881" spans="1:2" x14ac:dyDescent="0.25">
      <c r="A6881" s="62">
        <v>41102605</v>
      </c>
      <c r="B6881" s="63" t="s">
        <v>8141</v>
      </c>
    </row>
    <row r="6882" spans="1:2" x14ac:dyDescent="0.25">
      <c r="A6882" s="62">
        <v>41102606</v>
      </c>
      <c r="B6882" s="63" t="s">
        <v>12988</v>
      </c>
    </row>
    <row r="6883" spans="1:2" x14ac:dyDescent="0.25">
      <c r="A6883" s="62">
        <v>41102607</v>
      </c>
      <c r="B6883" s="63" t="s">
        <v>10061</v>
      </c>
    </row>
    <row r="6884" spans="1:2" x14ac:dyDescent="0.25">
      <c r="A6884" s="62">
        <v>41102608</v>
      </c>
      <c r="B6884" s="63" t="s">
        <v>15237</v>
      </c>
    </row>
    <row r="6885" spans="1:2" x14ac:dyDescent="0.25">
      <c r="A6885" s="62">
        <v>41102701</v>
      </c>
      <c r="B6885" s="63" t="s">
        <v>16621</v>
      </c>
    </row>
    <row r="6886" spans="1:2" x14ac:dyDescent="0.25">
      <c r="A6886" s="62">
        <v>41102702</v>
      </c>
      <c r="B6886" s="63" t="s">
        <v>11474</v>
      </c>
    </row>
    <row r="6887" spans="1:2" x14ac:dyDescent="0.25">
      <c r="A6887" s="62">
        <v>41102703</v>
      </c>
      <c r="B6887" s="63" t="s">
        <v>7519</v>
      </c>
    </row>
    <row r="6888" spans="1:2" x14ac:dyDescent="0.25">
      <c r="A6888" s="62">
        <v>41102704</v>
      </c>
      <c r="B6888" s="63" t="s">
        <v>14141</v>
      </c>
    </row>
    <row r="6889" spans="1:2" x14ac:dyDescent="0.25">
      <c r="A6889" s="62">
        <v>41102705</v>
      </c>
      <c r="B6889" s="63" t="s">
        <v>6950</v>
      </c>
    </row>
    <row r="6890" spans="1:2" x14ac:dyDescent="0.25">
      <c r="A6890" s="62">
        <v>41102706</v>
      </c>
      <c r="B6890" s="63" t="s">
        <v>12384</v>
      </c>
    </row>
    <row r="6891" spans="1:2" x14ac:dyDescent="0.25">
      <c r="A6891" s="62">
        <v>41102901</v>
      </c>
      <c r="B6891" s="63" t="s">
        <v>6704</v>
      </c>
    </row>
    <row r="6892" spans="1:2" x14ac:dyDescent="0.25">
      <c r="A6892" s="62">
        <v>41102902</v>
      </c>
      <c r="B6892" s="63" t="s">
        <v>6076</v>
      </c>
    </row>
    <row r="6893" spans="1:2" x14ac:dyDescent="0.25">
      <c r="A6893" s="62">
        <v>41102903</v>
      </c>
      <c r="B6893" s="63" t="s">
        <v>17545</v>
      </c>
    </row>
    <row r="6894" spans="1:2" x14ac:dyDescent="0.25">
      <c r="A6894" s="62">
        <v>41102904</v>
      </c>
      <c r="B6894" s="63" t="s">
        <v>426</v>
      </c>
    </row>
    <row r="6895" spans="1:2" x14ac:dyDescent="0.25">
      <c r="A6895" s="62">
        <v>41102905</v>
      </c>
      <c r="B6895" s="63" t="s">
        <v>8240</v>
      </c>
    </row>
    <row r="6896" spans="1:2" x14ac:dyDescent="0.25">
      <c r="A6896" s="62">
        <v>41102909</v>
      </c>
      <c r="B6896" s="63" t="s">
        <v>9230</v>
      </c>
    </row>
    <row r="6897" spans="1:2" x14ac:dyDescent="0.25">
      <c r="A6897" s="62">
        <v>41102910</v>
      </c>
      <c r="B6897" s="63" t="s">
        <v>10016</v>
      </c>
    </row>
    <row r="6898" spans="1:2" x14ac:dyDescent="0.25">
      <c r="A6898" s="62">
        <v>41102911</v>
      </c>
      <c r="B6898" s="63" t="s">
        <v>9614</v>
      </c>
    </row>
    <row r="6899" spans="1:2" x14ac:dyDescent="0.25">
      <c r="A6899" s="62">
        <v>41102912</v>
      </c>
      <c r="B6899" s="63" t="s">
        <v>12805</v>
      </c>
    </row>
    <row r="6900" spans="1:2" x14ac:dyDescent="0.25">
      <c r="A6900" s="62">
        <v>41102913</v>
      </c>
      <c r="B6900" s="63" t="s">
        <v>15150</v>
      </c>
    </row>
    <row r="6901" spans="1:2" x14ac:dyDescent="0.25">
      <c r="A6901" s="62">
        <v>41102914</v>
      </c>
      <c r="B6901" s="63" t="s">
        <v>3227</v>
      </c>
    </row>
    <row r="6902" spans="1:2" x14ac:dyDescent="0.25">
      <c r="A6902" s="62">
        <v>41102915</v>
      </c>
      <c r="B6902" s="63" t="s">
        <v>16838</v>
      </c>
    </row>
    <row r="6903" spans="1:2" x14ac:dyDescent="0.25">
      <c r="A6903" s="62">
        <v>41102916</v>
      </c>
      <c r="B6903" s="63" t="s">
        <v>4887</v>
      </c>
    </row>
    <row r="6904" spans="1:2" x14ac:dyDescent="0.25">
      <c r="A6904" s="62">
        <v>41102917</v>
      </c>
      <c r="B6904" s="63" t="s">
        <v>9467</v>
      </c>
    </row>
    <row r="6905" spans="1:2" x14ac:dyDescent="0.25">
      <c r="A6905" s="62">
        <v>41102918</v>
      </c>
      <c r="B6905" s="63" t="s">
        <v>9165</v>
      </c>
    </row>
    <row r="6906" spans="1:2" x14ac:dyDescent="0.25">
      <c r="A6906" s="62">
        <v>41102919</v>
      </c>
      <c r="B6906" s="63" t="s">
        <v>15548</v>
      </c>
    </row>
    <row r="6907" spans="1:2" x14ac:dyDescent="0.25">
      <c r="A6907" s="62">
        <v>41102920</v>
      </c>
      <c r="B6907" s="63" t="s">
        <v>16232</v>
      </c>
    </row>
    <row r="6908" spans="1:2" x14ac:dyDescent="0.25">
      <c r="A6908" s="62">
        <v>41102921</v>
      </c>
      <c r="B6908" s="63" t="s">
        <v>9746</v>
      </c>
    </row>
    <row r="6909" spans="1:2" x14ac:dyDescent="0.25">
      <c r="A6909" s="62">
        <v>41102922</v>
      </c>
      <c r="B6909" s="63" t="s">
        <v>3297</v>
      </c>
    </row>
    <row r="6910" spans="1:2" x14ac:dyDescent="0.25">
      <c r="A6910" s="62">
        <v>41103001</v>
      </c>
      <c r="B6910" s="63" t="s">
        <v>4486</v>
      </c>
    </row>
    <row r="6911" spans="1:2" x14ac:dyDescent="0.25">
      <c r="A6911" s="62">
        <v>41103003</v>
      </c>
      <c r="B6911" s="63" t="s">
        <v>11336</v>
      </c>
    </row>
    <row r="6912" spans="1:2" x14ac:dyDescent="0.25">
      <c r="A6912" s="62">
        <v>41103004</v>
      </c>
      <c r="B6912" s="63" t="s">
        <v>4720</v>
      </c>
    </row>
    <row r="6913" spans="1:2" x14ac:dyDescent="0.25">
      <c r="A6913" s="62">
        <v>41103005</v>
      </c>
      <c r="B6913" s="63" t="s">
        <v>3376</v>
      </c>
    </row>
    <row r="6914" spans="1:2" x14ac:dyDescent="0.25">
      <c r="A6914" s="62">
        <v>41103006</v>
      </c>
      <c r="B6914" s="63" t="s">
        <v>14899</v>
      </c>
    </row>
    <row r="6915" spans="1:2" x14ac:dyDescent="0.25">
      <c r="A6915" s="62">
        <v>41103007</v>
      </c>
      <c r="B6915" s="63" t="s">
        <v>4224</v>
      </c>
    </row>
    <row r="6916" spans="1:2" x14ac:dyDescent="0.25">
      <c r="A6916" s="62">
        <v>41103008</v>
      </c>
      <c r="B6916" s="63" t="s">
        <v>10161</v>
      </c>
    </row>
    <row r="6917" spans="1:2" x14ac:dyDescent="0.25">
      <c r="A6917" s="62">
        <v>41103010</v>
      </c>
      <c r="B6917" s="63" t="s">
        <v>11903</v>
      </c>
    </row>
    <row r="6918" spans="1:2" x14ac:dyDescent="0.25">
      <c r="A6918" s="62">
        <v>41103011</v>
      </c>
      <c r="B6918" s="63" t="s">
        <v>10273</v>
      </c>
    </row>
    <row r="6919" spans="1:2" x14ac:dyDescent="0.25">
      <c r="A6919" s="62">
        <v>41103012</v>
      </c>
      <c r="B6919" s="63" t="s">
        <v>3543</v>
      </c>
    </row>
    <row r="6920" spans="1:2" x14ac:dyDescent="0.25">
      <c r="A6920" s="62">
        <v>41103013</v>
      </c>
      <c r="B6920" s="63" t="s">
        <v>5250</v>
      </c>
    </row>
    <row r="6921" spans="1:2" x14ac:dyDescent="0.25">
      <c r="A6921" s="62">
        <v>41103014</v>
      </c>
      <c r="B6921" s="63" t="s">
        <v>3437</v>
      </c>
    </row>
    <row r="6922" spans="1:2" x14ac:dyDescent="0.25">
      <c r="A6922" s="62">
        <v>41103015</v>
      </c>
      <c r="B6922" s="63" t="s">
        <v>9161</v>
      </c>
    </row>
    <row r="6923" spans="1:2" x14ac:dyDescent="0.25">
      <c r="A6923" s="62">
        <v>41103017</v>
      </c>
      <c r="B6923" s="63" t="s">
        <v>5205</v>
      </c>
    </row>
    <row r="6924" spans="1:2" x14ac:dyDescent="0.25">
      <c r="A6924" s="62">
        <v>41103019</v>
      </c>
      <c r="B6924" s="63" t="s">
        <v>17080</v>
      </c>
    </row>
    <row r="6925" spans="1:2" x14ac:dyDescent="0.25">
      <c r="A6925" s="62">
        <v>41103020</v>
      </c>
      <c r="B6925" s="63" t="s">
        <v>4193</v>
      </c>
    </row>
    <row r="6926" spans="1:2" x14ac:dyDescent="0.25">
      <c r="A6926" s="62">
        <v>41103021</v>
      </c>
      <c r="B6926" s="63" t="s">
        <v>11065</v>
      </c>
    </row>
    <row r="6927" spans="1:2" x14ac:dyDescent="0.25">
      <c r="A6927" s="62">
        <v>41103022</v>
      </c>
      <c r="B6927" s="63" t="s">
        <v>13955</v>
      </c>
    </row>
    <row r="6928" spans="1:2" x14ac:dyDescent="0.25">
      <c r="A6928" s="62">
        <v>41103023</v>
      </c>
      <c r="B6928" s="63" t="s">
        <v>1037</v>
      </c>
    </row>
    <row r="6929" spans="1:2" x14ac:dyDescent="0.25">
      <c r="A6929" s="62">
        <v>41103024</v>
      </c>
      <c r="B6929" s="63" t="s">
        <v>18757</v>
      </c>
    </row>
    <row r="6930" spans="1:2" x14ac:dyDescent="0.25">
      <c r="A6930" s="62">
        <v>41103025</v>
      </c>
      <c r="B6930" s="63" t="s">
        <v>5792</v>
      </c>
    </row>
    <row r="6931" spans="1:2" x14ac:dyDescent="0.25">
      <c r="A6931" s="62">
        <v>41103201</v>
      </c>
      <c r="B6931" s="63" t="s">
        <v>15705</v>
      </c>
    </row>
    <row r="6932" spans="1:2" x14ac:dyDescent="0.25">
      <c r="A6932" s="62">
        <v>41103202</v>
      </c>
      <c r="B6932" s="63" t="s">
        <v>6024</v>
      </c>
    </row>
    <row r="6933" spans="1:2" x14ac:dyDescent="0.25">
      <c r="A6933" s="62">
        <v>41103203</v>
      </c>
      <c r="B6933" s="63" t="s">
        <v>16840</v>
      </c>
    </row>
    <row r="6934" spans="1:2" x14ac:dyDescent="0.25">
      <c r="A6934" s="62">
        <v>41103205</v>
      </c>
      <c r="B6934" s="63" t="s">
        <v>6195</v>
      </c>
    </row>
    <row r="6935" spans="1:2" x14ac:dyDescent="0.25">
      <c r="A6935" s="62">
        <v>41103206</v>
      </c>
      <c r="B6935" s="63" t="s">
        <v>17148</v>
      </c>
    </row>
    <row r="6936" spans="1:2" x14ac:dyDescent="0.25">
      <c r="A6936" s="62">
        <v>41103207</v>
      </c>
      <c r="B6936" s="63" t="s">
        <v>12521</v>
      </c>
    </row>
    <row r="6937" spans="1:2" x14ac:dyDescent="0.25">
      <c r="A6937" s="62">
        <v>41103208</v>
      </c>
      <c r="B6937" s="63" t="s">
        <v>6254</v>
      </c>
    </row>
    <row r="6938" spans="1:2" x14ac:dyDescent="0.25">
      <c r="A6938" s="62">
        <v>41103209</v>
      </c>
      <c r="B6938" s="63" t="s">
        <v>2576</v>
      </c>
    </row>
    <row r="6939" spans="1:2" x14ac:dyDescent="0.25">
      <c r="A6939" s="62">
        <v>41103210</v>
      </c>
      <c r="B6939" s="63" t="s">
        <v>6332</v>
      </c>
    </row>
    <row r="6940" spans="1:2" x14ac:dyDescent="0.25">
      <c r="A6940" s="62">
        <v>41103301</v>
      </c>
      <c r="B6940" s="63" t="s">
        <v>1567</v>
      </c>
    </row>
    <row r="6941" spans="1:2" x14ac:dyDescent="0.25">
      <c r="A6941" s="62">
        <v>41103302</v>
      </c>
      <c r="B6941" s="63" t="s">
        <v>4301</v>
      </c>
    </row>
    <row r="6942" spans="1:2" x14ac:dyDescent="0.25">
      <c r="A6942" s="62">
        <v>41103303</v>
      </c>
      <c r="B6942" s="63" t="s">
        <v>10312</v>
      </c>
    </row>
    <row r="6943" spans="1:2" x14ac:dyDescent="0.25">
      <c r="A6943" s="62">
        <v>41103305</v>
      </c>
      <c r="B6943" s="63" t="s">
        <v>3986</v>
      </c>
    </row>
    <row r="6944" spans="1:2" x14ac:dyDescent="0.25">
      <c r="A6944" s="62">
        <v>41103306</v>
      </c>
      <c r="B6944" s="63" t="s">
        <v>14150</v>
      </c>
    </row>
    <row r="6945" spans="1:2" x14ac:dyDescent="0.25">
      <c r="A6945" s="62">
        <v>41103307</v>
      </c>
      <c r="B6945" s="63" t="s">
        <v>11917</v>
      </c>
    </row>
    <row r="6946" spans="1:2" x14ac:dyDescent="0.25">
      <c r="A6946" s="62">
        <v>41103308</v>
      </c>
      <c r="B6946" s="63" t="s">
        <v>12029</v>
      </c>
    </row>
    <row r="6947" spans="1:2" x14ac:dyDescent="0.25">
      <c r="A6947" s="62">
        <v>41103309</v>
      </c>
      <c r="B6947" s="63" t="s">
        <v>15773</v>
      </c>
    </row>
    <row r="6948" spans="1:2" x14ac:dyDescent="0.25">
      <c r="A6948" s="62">
        <v>41103310</v>
      </c>
      <c r="B6948" s="63" t="s">
        <v>17780</v>
      </c>
    </row>
    <row r="6949" spans="1:2" x14ac:dyDescent="0.25">
      <c r="A6949" s="62">
        <v>41103311</v>
      </c>
      <c r="B6949" s="63" t="s">
        <v>451</v>
      </c>
    </row>
    <row r="6950" spans="1:2" x14ac:dyDescent="0.25">
      <c r="A6950" s="62">
        <v>41103312</v>
      </c>
      <c r="B6950" s="63" t="s">
        <v>4456</v>
      </c>
    </row>
    <row r="6951" spans="1:2" x14ac:dyDescent="0.25">
      <c r="A6951" s="62">
        <v>41103313</v>
      </c>
      <c r="B6951" s="63" t="s">
        <v>11801</v>
      </c>
    </row>
    <row r="6952" spans="1:2" x14ac:dyDescent="0.25">
      <c r="A6952" s="62">
        <v>41103314</v>
      </c>
      <c r="B6952" s="63" t="s">
        <v>901</v>
      </c>
    </row>
    <row r="6953" spans="1:2" x14ac:dyDescent="0.25">
      <c r="A6953" s="62">
        <v>41103315</v>
      </c>
      <c r="B6953" s="63" t="s">
        <v>8528</v>
      </c>
    </row>
    <row r="6954" spans="1:2" x14ac:dyDescent="0.25">
      <c r="A6954" s="62">
        <v>41103316</v>
      </c>
      <c r="B6954" s="63" t="s">
        <v>4201</v>
      </c>
    </row>
    <row r="6955" spans="1:2" x14ac:dyDescent="0.25">
      <c r="A6955" s="62">
        <v>41103317</v>
      </c>
      <c r="B6955" s="63" t="s">
        <v>17284</v>
      </c>
    </row>
    <row r="6956" spans="1:2" x14ac:dyDescent="0.25">
      <c r="A6956" s="62">
        <v>41103318</v>
      </c>
      <c r="B6956" s="63" t="s">
        <v>17464</v>
      </c>
    </row>
    <row r="6957" spans="1:2" x14ac:dyDescent="0.25">
      <c r="A6957" s="62">
        <v>41103401</v>
      </c>
      <c r="B6957" s="63" t="s">
        <v>14823</v>
      </c>
    </row>
    <row r="6958" spans="1:2" x14ac:dyDescent="0.25">
      <c r="A6958" s="62">
        <v>41103403</v>
      </c>
      <c r="B6958" s="63" t="s">
        <v>8648</v>
      </c>
    </row>
    <row r="6959" spans="1:2" x14ac:dyDescent="0.25">
      <c r="A6959" s="62">
        <v>41103406</v>
      </c>
      <c r="B6959" s="63" t="s">
        <v>16452</v>
      </c>
    </row>
    <row r="6960" spans="1:2" x14ac:dyDescent="0.25">
      <c r="A6960" s="62">
        <v>41103407</v>
      </c>
      <c r="B6960" s="63" t="s">
        <v>3372</v>
      </c>
    </row>
    <row r="6961" spans="1:2" x14ac:dyDescent="0.25">
      <c r="A6961" s="62">
        <v>41103408</v>
      </c>
      <c r="B6961" s="63" t="s">
        <v>2247</v>
      </c>
    </row>
    <row r="6962" spans="1:2" x14ac:dyDescent="0.25">
      <c r="A6962" s="62">
        <v>41103409</v>
      </c>
      <c r="B6962" s="63" t="s">
        <v>5427</v>
      </c>
    </row>
    <row r="6963" spans="1:2" x14ac:dyDescent="0.25">
      <c r="A6963" s="62">
        <v>41103410</v>
      </c>
      <c r="B6963" s="63" t="s">
        <v>5300</v>
      </c>
    </row>
    <row r="6964" spans="1:2" x14ac:dyDescent="0.25">
      <c r="A6964" s="62">
        <v>41103411</v>
      </c>
      <c r="B6964" s="63" t="s">
        <v>16740</v>
      </c>
    </row>
    <row r="6965" spans="1:2" x14ac:dyDescent="0.25">
      <c r="A6965" s="62">
        <v>41103412</v>
      </c>
      <c r="B6965" s="63" t="s">
        <v>18640</v>
      </c>
    </row>
    <row r="6966" spans="1:2" x14ac:dyDescent="0.25">
      <c r="A6966" s="62">
        <v>41103413</v>
      </c>
      <c r="B6966" s="63" t="s">
        <v>8793</v>
      </c>
    </row>
    <row r="6967" spans="1:2" x14ac:dyDescent="0.25">
      <c r="A6967" s="62">
        <v>41103414</v>
      </c>
      <c r="B6967" s="63" t="s">
        <v>1473</v>
      </c>
    </row>
    <row r="6968" spans="1:2" x14ac:dyDescent="0.25">
      <c r="A6968" s="62">
        <v>41103415</v>
      </c>
      <c r="B6968" s="63" t="s">
        <v>14752</v>
      </c>
    </row>
    <row r="6969" spans="1:2" x14ac:dyDescent="0.25">
      <c r="A6969" s="62">
        <v>41103501</v>
      </c>
      <c r="B6969" s="63" t="s">
        <v>417</v>
      </c>
    </row>
    <row r="6970" spans="1:2" x14ac:dyDescent="0.25">
      <c r="A6970" s="62">
        <v>41103502</v>
      </c>
      <c r="B6970" s="63" t="s">
        <v>5902</v>
      </c>
    </row>
    <row r="6971" spans="1:2" x14ac:dyDescent="0.25">
      <c r="A6971" s="62">
        <v>41103504</v>
      </c>
      <c r="B6971" s="63" t="s">
        <v>2998</v>
      </c>
    </row>
    <row r="6972" spans="1:2" x14ac:dyDescent="0.25">
      <c r="A6972" s="62">
        <v>41103506</v>
      </c>
      <c r="B6972" s="63" t="s">
        <v>2119</v>
      </c>
    </row>
    <row r="6973" spans="1:2" x14ac:dyDescent="0.25">
      <c r="A6973" s="62">
        <v>41103507</v>
      </c>
      <c r="B6973" s="63" t="s">
        <v>16907</v>
      </c>
    </row>
    <row r="6974" spans="1:2" x14ac:dyDescent="0.25">
      <c r="A6974" s="62">
        <v>41103508</v>
      </c>
      <c r="B6974" s="63" t="s">
        <v>7276</v>
      </c>
    </row>
    <row r="6975" spans="1:2" x14ac:dyDescent="0.25">
      <c r="A6975" s="62">
        <v>41103509</v>
      </c>
      <c r="B6975" s="63" t="s">
        <v>6329</v>
      </c>
    </row>
    <row r="6976" spans="1:2" x14ac:dyDescent="0.25">
      <c r="A6976" s="62">
        <v>41103510</v>
      </c>
      <c r="B6976" s="63" t="s">
        <v>17275</v>
      </c>
    </row>
    <row r="6977" spans="1:2" x14ac:dyDescent="0.25">
      <c r="A6977" s="62">
        <v>41103511</v>
      </c>
      <c r="B6977" s="63" t="s">
        <v>17501</v>
      </c>
    </row>
    <row r="6978" spans="1:2" x14ac:dyDescent="0.25">
      <c r="A6978" s="62">
        <v>41103512</v>
      </c>
      <c r="B6978" s="63" t="s">
        <v>1806</v>
      </c>
    </row>
    <row r="6979" spans="1:2" x14ac:dyDescent="0.25">
      <c r="A6979" s="62">
        <v>41103513</v>
      </c>
      <c r="B6979" s="63" t="s">
        <v>6168</v>
      </c>
    </row>
    <row r="6980" spans="1:2" x14ac:dyDescent="0.25">
      <c r="A6980" s="62">
        <v>41103701</v>
      </c>
      <c r="B6980" s="63" t="s">
        <v>2671</v>
      </c>
    </row>
    <row r="6981" spans="1:2" x14ac:dyDescent="0.25">
      <c r="A6981" s="62">
        <v>41103702</v>
      </c>
      <c r="B6981" s="63" t="s">
        <v>11258</v>
      </c>
    </row>
    <row r="6982" spans="1:2" x14ac:dyDescent="0.25">
      <c r="A6982" s="62">
        <v>41103703</v>
      </c>
      <c r="B6982" s="63" t="s">
        <v>4990</v>
      </c>
    </row>
    <row r="6983" spans="1:2" x14ac:dyDescent="0.25">
      <c r="A6983" s="62">
        <v>41103704</v>
      </c>
      <c r="B6983" s="63" t="s">
        <v>15593</v>
      </c>
    </row>
    <row r="6984" spans="1:2" x14ac:dyDescent="0.25">
      <c r="A6984" s="62">
        <v>41103705</v>
      </c>
      <c r="B6984" s="63" t="s">
        <v>16389</v>
      </c>
    </row>
    <row r="6985" spans="1:2" x14ac:dyDescent="0.25">
      <c r="A6985" s="62">
        <v>41103706</v>
      </c>
      <c r="B6985" s="63" t="s">
        <v>7213</v>
      </c>
    </row>
    <row r="6986" spans="1:2" x14ac:dyDescent="0.25">
      <c r="A6986" s="62">
        <v>41103707</v>
      </c>
      <c r="B6986" s="63" t="s">
        <v>12599</v>
      </c>
    </row>
    <row r="6987" spans="1:2" x14ac:dyDescent="0.25">
      <c r="A6987" s="62">
        <v>41103708</v>
      </c>
      <c r="B6987" s="63" t="s">
        <v>7212</v>
      </c>
    </row>
    <row r="6988" spans="1:2" x14ac:dyDescent="0.25">
      <c r="A6988" s="62">
        <v>41103709</v>
      </c>
      <c r="B6988" s="63" t="s">
        <v>1298</v>
      </c>
    </row>
    <row r="6989" spans="1:2" x14ac:dyDescent="0.25">
      <c r="A6989" s="62">
        <v>41103710</v>
      </c>
      <c r="B6989" s="63" t="s">
        <v>7626</v>
      </c>
    </row>
    <row r="6990" spans="1:2" x14ac:dyDescent="0.25">
      <c r="A6990" s="62">
        <v>41103711</v>
      </c>
      <c r="B6990" s="63" t="s">
        <v>12494</v>
      </c>
    </row>
    <row r="6991" spans="1:2" x14ac:dyDescent="0.25">
      <c r="A6991" s="62">
        <v>41103712</v>
      </c>
      <c r="B6991" s="63" t="s">
        <v>8055</v>
      </c>
    </row>
    <row r="6992" spans="1:2" x14ac:dyDescent="0.25">
      <c r="A6992" s="62">
        <v>41103713</v>
      </c>
      <c r="B6992" s="63" t="s">
        <v>14274</v>
      </c>
    </row>
    <row r="6993" spans="1:2" x14ac:dyDescent="0.25">
      <c r="A6993" s="62">
        <v>41103714</v>
      </c>
      <c r="B6993" s="63" t="s">
        <v>11328</v>
      </c>
    </row>
    <row r="6994" spans="1:2" x14ac:dyDescent="0.25">
      <c r="A6994" s="62">
        <v>41103715</v>
      </c>
      <c r="B6994" s="63" t="s">
        <v>10403</v>
      </c>
    </row>
    <row r="6995" spans="1:2" x14ac:dyDescent="0.25">
      <c r="A6995" s="62">
        <v>41103801</v>
      </c>
      <c r="B6995" s="63" t="s">
        <v>7426</v>
      </c>
    </row>
    <row r="6996" spans="1:2" x14ac:dyDescent="0.25">
      <c r="A6996" s="62">
        <v>41103802</v>
      </c>
      <c r="B6996" s="63" t="s">
        <v>3712</v>
      </c>
    </row>
    <row r="6997" spans="1:2" x14ac:dyDescent="0.25">
      <c r="A6997" s="62">
        <v>41103803</v>
      </c>
      <c r="B6997" s="63" t="s">
        <v>8868</v>
      </c>
    </row>
    <row r="6998" spans="1:2" x14ac:dyDescent="0.25">
      <c r="A6998" s="62">
        <v>41103804</v>
      </c>
      <c r="B6998" s="63" t="s">
        <v>16534</v>
      </c>
    </row>
    <row r="6999" spans="1:2" x14ac:dyDescent="0.25">
      <c r="A6999" s="62">
        <v>41103805</v>
      </c>
      <c r="B6999" s="63" t="s">
        <v>3607</v>
      </c>
    </row>
    <row r="7000" spans="1:2" x14ac:dyDescent="0.25">
      <c r="A7000" s="62">
        <v>41103806</v>
      </c>
      <c r="B7000" s="63" t="s">
        <v>7733</v>
      </c>
    </row>
    <row r="7001" spans="1:2" x14ac:dyDescent="0.25">
      <c r="A7001" s="62">
        <v>41103807</v>
      </c>
      <c r="B7001" s="63" t="s">
        <v>3065</v>
      </c>
    </row>
    <row r="7002" spans="1:2" x14ac:dyDescent="0.25">
      <c r="A7002" s="62">
        <v>41103808</v>
      </c>
      <c r="B7002" s="63" t="s">
        <v>12794</v>
      </c>
    </row>
    <row r="7003" spans="1:2" x14ac:dyDescent="0.25">
      <c r="A7003" s="62">
        <v>41103809</v>
      </c>
      <c r="B7003" s="63" t="s">
        <v>16123</v>
      </c>
    </row>
    <row r="7004" spans="1:2" x14ac:dyDescent="0.25">
      <c r="A7004" s="62">
        <v>41103810</v>
      </c>
      <c r="B7004" s="63" t="s">
        <v>11252</v>
      </c>
    </row>
    <row r="7005" spans="1:2" x14ac:dyDescent="0.25">
      <c r="A7005" s="62">
        <v>41103811</v>
      </c>
      <c r="B7005" s="63" t="s">
        <v>4423</v>
      </c>
    </row>
    <row r="7006" spans="1:2" x14ac:dyDescent="0.25">
      <c r="A7006" s="62">
        <v>41103812</v>
      </c>
      <c r="B7006" s="63" t="s">
        <v>1332</v>
      </c>
    </row>
    <row r="7007" spans="1:2" x14ac:dyDescent="0.25">
      <c r="A7007" s="62">
        <v>41103813</v>
      </c>
      <c r="B7007" s="63" t="s">
        <v>3421</v>
      </c>
    </row>
    <row r="7008" spans="1:2" x14ac:dyDescent="0.25">
      <c r="A7008" s="62">
        <v>41103814</v>
      </c>
      <c r="B7008" s="63" t="s">
        <v>18653</v>
      </c>
    </row>
    <row r="7009" spans="1:2" x14ac:dyDescent="0.25">
      <c r="A7009" s="62">
        <v>41103815</v>
      </c>
      <c r="B7009" s="63" t="s">
        <v>18777</v>
      </c>
    </row>
    <row r="7010" spans="1:2" x14ac:dyDescent="0.25">
      <c r="A7010" s="62">
        <v>41103816</v>
      </c>
      <c r="B7010" s="63" t="s">
        <v>18268</v>
      </c>
    </row>
    <row r="7011" spans="1:2" x14ac:dyDescent="0.25">
      <c r="A7011" s="62">
        <v>41103901</v>
      </c>
      <c r="B7011" s="63" t="s">
        <v>12223</v>
      </c>
    </row>
    <row r="7012" spans="1:2" x14ac:dyDescent="0.25">
      <c r="A7012" s="62">
        <v>41103902</v>
      </c>
      <c r="B7012" s="63" t="s">
        <v>7070</v>
      </c>
    </row>
    <row r="7013" spans="1:2" x14ac:dyDescent="0.25">
      <c r="A7013" s="62">
        <v>41103903</v>
      </c>
      <c r="B7013" s="63" t="s">
        <v>3448</v>
      </c>
    </row>
    <row r="7014" spans="1:2" x14ac:dyDescent="0.25">
      <c r="A7014" s="62">
        <v>41103904</v>
      </c>
      <c r="B7014" s="63" t="s">
        <v>16045</v>
      </c>
    </row>
    <row r="7015" spans="1:2" x14ac:dyDescent="0.25">
      <c r="A7015" s="62">
        <v>41103905</v>
      </c>
      <c r="B7015" s="63" t="s">
        <v>6460</v>
      </c>
    </row>
    <row r="7016" spans="1:2" x14ac:dyDescent="0.25">
      <c r="A7016" s="62">
        <v>41103906</v>
      </c>
      <c r="B7016" s="63" t="s">
        <v>10963</v>
      </c>
    </row>
    <row r="7017" spans="1:2" x14ac:dyDescent="0.25">
      <c r="A7017" s="62">
        <v>41103907</v>
      </c>
      <c r="B7017" s="63" t="s">
        <v>6400</v>
      </c>
    </row>
    <row r="7018" spans="1:2" x14ac:dyDescent="0.25">
      <c r="A7018" s="62">
        <v>41103908</v>
      </c>
      <c r="B7018" s="63" t="s">
        <v>10311</v>
      </c>
    </row>
    <row r="7019" spans="1:2" x14ac:dyDescent="0.25">
      <c r="A7019" s="62">
        <v>41103909</v>
      </c>
      <c r="B7019" s="63" t="s">
        <v>8073</v>
      </c>
    </row>
    <row r="7020" spans="1:2" x14ac:dyDescent="0.25">
      <c r="A7020" s="62">
        <v>41103910</v>
      </c>
      <c r="B7020" s="63" t="s">
        <v>8494</v>
      </c>
    </row>
    <row r="7021" spans="1:2" x14ac:dyDescent="0.25">
      <c r="A7021" s="62">
        <v>41103911</v>
      </c>
      <c r="B7021" s="63" t="s">
        <v>4269</v>
      </c>
    </row>
    <row r="7022" spans="1:2" x14ac:dyDescent="0.25">
      <c r="A7022" s="62">
        <v>41103912</v>
      </c>
      <c r="B7022" s="63" t="s">
        <v>18593</v>
      </c>
    </row>
    <row r="7023" spans="1:2" x14ac:dyDescent="0.25">
      <c r="A7023" s="62">
        <v>41103913</v>
      </c>
      <c r="B7023" s="63" t="s">
        <v>7304</v>
      </c>
    </row>
    <row r="7024" spans="1:2" x14ac:dyDescent="0.25">
      <c r="A7024" s="62">
        <v>41104001</v>
      </c>
      <c r="B7024" s="63" t="s">
        <v>10647</v>
      </c>
    </row>
    <row r="7025" spans="1:2" x14ac:dyDescent="0.25">
      <c r="A7025" s="62">
        <v>41104002</v>
      </c>
      <c r="B7025" s="63" t="s">
        <v>15274</v>
      </c>
    </row>
    <row r="7026" spans="1:2" x14ac:dyDescent="0.25">
      <c r="A7026" s="62">
        <v>41104003</v>
      </c>
      <c r="B7026" s="63" t="s">
        <v>6387</v>
      </c>
    </row>
    <row r="7027" spans="1:2" x14ac:dyDescent="0.25">
      <c r="A7027" s="62">
        <v>41104004</v>
      </c>
      <c r="B7027" s="63" t="s">
        <v>11484</v>
      </c>
    </row>
    <row r="7028" spans="1:2" x14ac:dyDescent="0.25">
      <c r="A7028" s="62">
        <v>41104005</v>
      </c>
      <c r="B7028" s="63" t="s">
        <v>4497</v>
      </c>
    </row>
    <row r="7029" spans="1:2" x14ac:dyDescent="0.25">
      <c r="A7029" s="62">
        <v>41104006</v>
      </c>
      <c r="B7029" s="63" t="s">
        <v>8742</v>
      </c>
    </row>
    <row r="7030" spans="1:2" x14ac:dyDescent="0.25">
      <c r="A7030" s="62">
        <v>41104007</v>
      </c>
      <c r="B7030" s="63" t="s">
        <v>13841</v>
      </c>
    </row>
    <row r="7031" spans="1:2" x14ac:dyDescent="0.25">
      <c r="A7031" s="62">
        <v>41104008</v>
      </c>
      <c r="B7031" s="63" t="s">
        <v>4255</v>
      </c>
    </row>
    <row r="7032" spans="1:2" x14ac:dyDescent="0.25">
      <c r="A7032" s="62">
        <v>41104009</v>
      </c>
      <c r="B7032" s="63" t="s">
        <v>945</v>
      </c>
    </row>
    <row r="7033" spans="1:2" x14ac:dyDescent="0.25">
      <c r="A7033" s="62">
        <v>41104010</v>
      </c>
      <c r="B7033" s="63" t="s">
        <v>17822</v>
      </c>
    </row>
    <row r="7034" spans="1:2" x14ac:dyDescent="0.25">
      <c r="A7034" s="62">
        <v>41104011</v>
      </c>
      <c r="B7034" s="63" t="s">
        <v>744</v>
      </c>
    </row>
    <row r="7035" spans="1:2" x14ac:dyDescent="0.25">
      <c r="A7035" s="62">
        <v>41104012</v>
      </c>
      <c r="B7035" s="63" t="s">
        <v>263</v>
      </c>
    </row>
    <row r="7036" spans="1:2" x14ac:dyDescent="0.25">
      <c r="A7036" s="62">
        <v>41104013</v>
      </c>
      <c r="B7036" s="63" t="s">
        <v>8744</v>
      </c>
    </row>
    <row r="7037" spans="1:2" x14ac:dyDescent="0.25">
      <c r="A7037" s="62">
        <v>41104014</v>
      </c>
      <c r="B7037" s="63" t="s">
        <v>15827</v>
      </c>
    </row>
    <row r="7038" spans="1:2" x14ac:dyDescent="0.25">
      <c r="A7038" s="62">
        <v>41104015</v>
      </c>
      <c r="B7038" s="63" t="s">
        <v>13573</v>
      </c>
    </row>
    <row r="7039" spans="1:2" x14ac:dyDescent="0.25">
      <c r="A7039" s="62">
        <v>41104016</v>
      </c>
      <c r="B7039" s="63" t="s">
        <v>9448</v>
      </c>
    </row>
    <row r="7040" spans="1:2" x14ac:dyDescent="0.25">
      <c r="A7040" s="62">
        <v>41104017</v>
      </c>
      <c r="B7040" s="63" t="s">
        <v>3482</v>
      </c>
    </row>
    <row r="7041" spans="1:2" x14ac:dyDescent="0.25">
      <c r="A7041" s="62">
        <v>41104018</v>
      </c>
      <c r="B7041" s="63" t="s">
        <v>3900</v>
      </c>
    </row>
    <row r="7042" spans="1:2" x14ac:dyDescent="0.25">
      <c r="A7042" s="62">
        <v>41104019</v>
      </c>
      <c r="B7042" s="63" t="s">
        <v>4</v>
      </c>
    </row>
    <row r="7043" spans="1:2" x14ac:dyDescent="0.25">
      <c r="A7043" s="62">
        <v>41104020</v>
      </c>
      <c r="B7043" s="63" t="s">
        <v>13206</v>
      </c>
    </row>
    <row r="7044" spans="1:2" x14ac:dyDescent="0.25">
      <c r="A7044" s="62">
        <v>41104101</v>
      </c>
      <c r="B7044" s="63" t="s">
        <v>11938</v>
      </c>
    </row>
    <row r="7045" spans="1:2" x14ac:dyDescent="0.25">
      <c r="A7045" s="62">
        <v>41104102</v>
      </c>
      <c r="B7045" s="63" t="s">
        <v>6742</v>
      </c>
    </row>
    <row r="7046" spans="1:2" x14ac:dyDescent="0.25">
      <c r="A7046" s="62">
        <v>41104103</v>
      </c>
      <c r="B7046" s="63" t="s">
        <v>14678</v>
      </c>
    </row>
    <row r="7047" spans="1:2" x14ac:dyDescent="0.25">
      <c r="A7047" s="62">
        <v>41104104</v>
      </c>
      <c r="B7047" s="63" t="s">
        <v>16460</v>
      </c>
    </row>
    <row r="7048" spans="1:2" x14ac:dyDescent="0.25">
      <c r="A7048" s="62">
        <v>41104105</v>
      </c>
      <c r="B7048" s="63" t="s">
        <v>4636</v>
      </c>
    </row>
    <row r="7049" spans="1:2" x14ac:dyDescent="0.25">
      <c r="A7049" s="62">
        <v>41104106</v>
      </c>
      <c r="B7049" s="63" t="s">
        <v>15901</v>
      </c>
    </row>
    <row r="7050" spans="1:2" x14ac:dyDescent="0.25">
      <c r="A7050" s="62">
        <v>41104107</v>
      </c>
      <c r="B7050" s="63" t="s">
        <v>11048</v>
      </c>
    </row>
    <row r="7051" spans="1:2" x14ac:dyDescent="0.25">
      <c r="A7051" s="62">
        <v>41104108</v>
      </c>
      <c r="B7051" s="63" t="s">
        <v>9414</v>
      </c>
    </row>
    <row r="7052" spans="1:2" x14ac:dyDescent="0.25">
      <c r="A7052" s="62">
        <v>41104109</v>
      </c>
      <c r="B7052" s="63" t="s">
        <v>4037</v>
      </c>
    </row>
    <row r="7053" spans="1:2" x14ac:dyDescent="0.25">
      <c r="A7053" s="62">
        <v>41104110</v>
      </c>
      <c r="B7053" s="63" t="s">
        <v>17274</v>
      </c>
    </row>
    <row r="7054" spans="1:2" x14ac:dyDescent="0.25">
      <c r="A7054" s="62">
        <v>41104111</v>
      </c>
      <c r="B7054" s="63" t="s">
        <v>1243</v>
      </c>
    </row>
    <row r="7055" spans="1:2" x14ac:dyDescent="0.25">
      <c r="A7055" s="62">
        <v>41104112</v>
      </c>
      <c r="B7055" s="63" t="s">
        <v>4817</v>
      </c>
    </row>
    <row r="7056" spans="1:2" x14ac:dyDescent="0.25">
      <c r="A7056" s="62">
        <v>41104114</v>
      </c>
      <c r="B7056" s="63" t="s">
        <v>10274</v>
      </c>
    </row>
    <row r="7057" spans="1:2" x14ac:dyDescent="0.25">
      <c r="A7057" s="62">
        <v>41104115</v>
      </c>
      <c r="B7057" s="63" t="s">
        <v>16228</v>
      </c>
    </row>
    <row r="7058" spans="1:2" x14ac:dyDescent="0.25">
      <c r="A7058" s="62">
        <v>41104116</v>
      </c>
      <c r="B7058" s="63" t="s">
        <v>14106</v>
      </c>
    </row>
    <row r="7059" spans="1:2" x14ac:dyDescent="0.25">
      <c r="A7059" s="62">
        <v>41104117</v>
      </c>
      <c r="B7059" s="63" t="s">
        <v>13657</v>
      </c>
    </row>
    <row r="7060" spans="1:2" x14ac:dyDescent="0.25">
      <c r="A7060" s="62">
        <v>41104118</v>
      </c>
      <c r="B7060" s="63" t="s">
        <v>1116</v>
      </c>
    </row>
    <row r="7061" spans="1:2" x14ac:dyDescent="0.25">
      <c r="A7061" s="62">
        <v>41104119</v>
      </c>
      <c r="B7061" s="63" t="s">
        <v>2306</v>
      </c>
    </row>
    <row r="7062" spans="1:2" x14ac:dyDescent="0.25">
      <c r="A7062" s="62">
        <v>41104120</v>
      </c>
      <c r="B7062" s="63" t="s">
        <v>7496</v>
      </c>
    </row>
    <row r="7063" spans="1:2" x14ac:dyDescent="0.25">
      <c r="A7063" s="62">
        <v>41104121</v>
      </c>
      <c r="B7063" s="63" t="s">
        <v>1585</v>
      </c>
    </row>
    <row r="7064" spans="1:2" x14ac:dyDescent="0.25">
      <c r="A7064" s="62">
        <v>41104122</v>
      </c>
      <c r="B7064" s="63" t="s">
        <v>725</v>
      </c>
    </row>
    <row r="7065" spans="1:2" x14ac:dyDescent="0.25">
      <c r="A7065" s="62">
        <v>41104123</v>
      </c>
      <c r="B7065" s="63" t="s">
        <v>7948</v>
      </c>
    </row>
    <row r="7066" spans="1:2" x14ac:dyDescent="0.25">
      <c r="A7066" s="62">
        <v>41104124</v>
      </c>
      <c r="B7066" s="63" t="s">
        <v>17769</v>
      </c>
    </row>
    <row r="7067" spans="1:2" x14ac:dyDescent="0.25">
      <c r="A7067" s="62">
        <v>41104201</v>
      </c>
      <c r="B7067" s="63" t="s">
        <v>17488</v>
      </c>
    </row>
    <row r="7068" spans="1:2" x14ac:dyDescent="0.25">
      <c r="A7068" s="62">
        <v>41104202</v>
      </c>
      <c r="B7068" s="63" t="s">
        <v>11932</v>
      </c>
    </row>
    <row r="7069" spans="1:2" x14ac:dyDescent="0.25">
      <c r="A7069" s="62">
        <v>41104203</v>
      </c>
      <c r="B7069" s="63" t="s">
        <v>1040</v>
      </c>
    </row>
    <row r="7070" spans="1:2" x14ac:dyDescent="0.25">
      <c r="A7070" s="62">
        <v>41104204</v>
      </c>
      <c r="B7070" s="63" t="s">
        <v>7184</v>
      </c>
    </row>
    <row r="7071" spans="1:2" x14ac:dyDescent="0.25">
      <c r="A7071" s="62">
        <v>41104205</v>
      </c>
      <c r="B7071" s="63" t="s">
        <v>1641</v>
      </c>
    </row>
    <row r="7072" spans="1:2" x14ac:dyDescent="0.25">
      <c r="A7072" s="62">
        <v>41104206</v>
      </c>
      <c r="B7072" s="63" t="s">
        <v>1682</v>
      </c>
    </row>
    <row r="7073" spans="1:2" x14ac:dyDescent="0.25">
      <c r="A7073" s="62">
        <v>41104207</v>
      </c>
      <c r="B7073" s="63" t="s">
        <v>12264</v>
      </c>
    </row>
    <row r="7074" spans="1:2" x14ac:dyDescent="0.25">
      <c r="A7074" s="62">
        <v>41104208</v>
      </c>
      <c r="B7074" s="63" t="s">
        <v>18346</v>
      </c>
    </row>
    <row r="7075" spans="1:2" x14ac:dyDescent="0.25">
      <c r="A7075" s="62">
        <v>41104209</v>
      </c>
      <c r="B7075" s="63" t="s">
        <v>8636</v>
      </c>
    </row>
    <row r="7076" spans="1:2" x14ac:dyDescent="0.25">
      <c r="A7076" s="62">
        <v>41104210</v>
      </c>
      <c r="B7076" s="63" t="s">
        <v>6728</v>
      </c>
    </row>
    <row r="7077" spans="1:2" x14ac:dyDescent="0.25">
      <c r="A7077" s="62">
        <v>41104211</v>
      </c>
      <c r="B7077" s="63" t="s">
        <v>4134</v>
      </c>
    </row>
    <row r="7078" spans="1:2" x14ac:dyDescent="0.25">
      <c r="A7078" s="62">
        <v>41104212</v>
      </c>
      <c r="B7078" s="63" t="s">
        <v>11667</v>
      </c>
    </row>
    <row r="7079" spans="1:2" x14ac:dyDescent="0.25">
      <c r="A7079" s="62">
        <v>41104301</v>
      </c>
      <c r="B7079" s="63" t="s">
        <v>259</v>
      </c>
    </row>
    <row r="7080" spans="1:2" x14ac:dyDescent="0.25">
      <c r="A7080" s="62">
        <v>41104302</v>
      </c>
      <c r="B7080" s="63" t="s">
        <v>16197</v>
      </c>
    </row>
    <row r="7081" spans="1:2" x14ac:dyDescent="0.25">
      <c r="A7081" s="62">
        <v>41104303</v>
      </c>
      <c r="B7081" s="63" t="s">
        <v>7391</v>
      </c>
    </row>
    <row r="7082" spans="1:2" x14ac:dyDescent="0.25">
      <c r="A7082" s="62">
        <v>41104304</v>
      </c>
      <c r="B7082" s="63" t="s">
        <v>552</v>
      </c>
    </row>
    <row r="7083" spans="1:2" x14ac:dyDescent="0.25">
      <c r="A7083" s="62">
        <v>41104305</v>
      </c>
      <c r="B7083" s="63" t="s">
        <v>597</v>
      </c>
    </row>
    <row r="7084" spans="1:2" x14ac:dyDescent="0.25">
      <c r="A7084" s="62">
        <v>41104306</v>
      </c>
      <c r="B7084" s="63" t="s">
        <v>10097</v>
      </c>
    </row>
    <row r="7085" spans="1:2" x14ac:dyDescent="0.25">
      <c r="A7085" s="62">
        <v>41104307</v>
      </c>
      <c r="B7085" s="63" t="s">
        <v>8903</v>
      </c>
    </row>
    <row r="7086" spans="1:2" x14ac:dyDescent="0.25">
      <c r="A7086" s="62">
        <v>41104308</v>
      </c>
      <c r="B7086" s="63" t="s">
        <v>8303</v>
      </c>
    </row>
    <row r="7087" spans="1:2" x14ac:dyDescent="0.25">
      <c r="A7087" s="62">
        <v>41104401</v>
      </c>
      <c r="B7087" s="63" t="s">
        <v>9177</v>
      </c>
    </row>
    <row r="7088" spans="1:2" x14ac:dyDescent="0.25">
      <c r="A7088" s="62">
        <v>41104402</v>
      </c>
      <c r="B7088" s="63" t="s">
        <v>783</v>
      </c>
    </row>
    <row r="7089" spans="1:2" x14ac:dyDescent="0.25">
      <c r="A7089" s="62">
        <v>41104403</v>
      </c>
      <c r="B7089" s="63" t="s">
        <v>11921</v>
      </c>
    </row>
    <row r="7090" spans="1:2" x14ac:dyDescent="0.25">
      <c r="A7090" s="62">
        <v>41104404</v>
      </c>
      <c r="B7090" s="63" t="s">
        <v>2324</v>
      </c>
    </row>
    <row r="7091" spans="1:2" x14ac:dyDescent="0.25">
      <c r="A7091" s="62">
        <v>41104405</v>
      </c>
      <c r="B7091" s="63" t="s">
        <v>1892</v>
      </c>
    </row>
    <row r="7092" spans="1:2" x14ac:dyDescent="0.25">
      <c r="A7092" s="62">
        <v>41104406</v>
      </c>
      <c r="B7092" s="63" t="s">
        <v>6256</v>
      </c>
    </row>
    <row r="7093" spans="1:2" x14ac:dyDescent="0.25">
      <c r="A7093" s="62">
        <v>41104407</v>
      </c>
      <c r="B7093" s="63" t="s">
        <v>12925</v>
      </c>
    </row>
    <row r="7094" spans="1:2" x14ac:dyDescent="0.25">
      <c r="A7094" s="62">
        <v>41104408</v>
      </c>
      <c r="B7094" s="63" t="s">
        <v>17398</v>
      </c>
    </row>
    <row r="7095" spans="1:2" x14ac:dyDescent="0.25">
      <c r="A7095" s="62">
        <v>41104409</v>
      </c>
      <c r="B7095" s="63" t="s">
        <v>17536</v>
      </c>
    </row>
    <row r="7096" spans="1:2" x14ac:dyDescent="0.25">
      <c r="A7096" s="62">
        <v>41104410</v>
      </c>
      <c r="B7096" s="63" t="s">
        <v>15980</v>
      </c>
    </row>
    <row r="7097" spans="1:2" x14ac:dyDescent="0.25">
      <c r="A7097" s="62">
        <v>41104411</v>
      </c>
      <c r="B7097" s="63" t="s">
        <v>18630</v>
      </c>
    </row>
    <row r="7098" spans="1:2" x14ac:dyDescent="0.25">
      <c r="A7098" s="62">
        <v>41104412</v>
      </c>
      <c r="B7098" s="63" t="s">
        <v>7658</v>
      </c>
    </row>
    <row r="7099" spans="1:2" x14ac:dyDescent="0.25">
      <c r="A7099" s="62">
        <v>41104413</v>
      </c>
      <c r="B7099" s="63" t="s">
        <v>4254</v>
      </c>
    </row>
    <row r="7100" spans="1:2" x14ac:dyDescent="0.25">
      <c r="A7100" s="62">
        <v>41104414</v>
      </c>
      <c r="B7100" s="63" t="s">
        <v>5368</v>
      </c>
    </row>
    <row r="7101" spans="1:2" x14ac:dyDescent="0.25">
      <c r="A7101" s="62">
        <v>41104415</v>
      </c>
      <c r="B7101" s="63" t="s">
        <v>14197</v>
      </c>
    </row>
    <row r="7102" spans="1:2" x14ac:dyDescent="0.25">
      <c r="A7102" s="62">
        <v>41104416</v>
      </c>
      <c r="B7102" s="63" t="s">
        <v>4126</v>
      </c>
    </row>
    <row r="7103" spans="1:2" x14ac:dyDescent="0.25">
      <c r="A7103" s="62">
        <v>41104417</v>
      </c>
      <c r="B7103" s="63" t="s">
        <v>8956</v>
      </c>
    </row>
    <row r="7104" spans="1:2" x14ac:dyDescent="0.25">
      <c r="A7104" s="62">
        <v>41104418</v>
      </c>
      <c r="B7104" s="63" t="s">
        <v>6685</v>
      </c>
    </row>
    <row r="7105" spans="1:2" x14ac:dyDescent="0.25">
      <c r="A7105" s="62">
        <v>41104419</v>
      </c>
      <c r="B7105" s="63" t="s">
        <v>16426</v>
      </c>
    </row>
    <row r="7106" spans="1:2" x14ac:dyDescent="0.25">
      <c r="A7106" s="62">
        <v>41104420</v>
      </c>
      <c r="B7106" s="63" t="s">
        <v>13202</v>
      </c>
    </row>
    <row r="7107" spans="1:2" x14ac:dyDescent="0.25">
      <c r="A7107" s="62">
        <v>41104421</v>
      </c>
      <c r="B7107" s="63" t="s">
        <v>10879</v>
      </c>
    </row>
    <row r="7108" spans="1:2" x14ac:dyDescent="0.25">
      <c r="A7108" s="62">
        <v>41104422</v>
      </c>
      <c r="B7108" s="63" t="s">
        <v>15335</v>
      </c>
    </row>
    <row r="7109" spans="1:2" x14ac:dyDescent="0.25">
      <c r="A7109" s="62">
        <v>41104423</v>
      </c>
      <c r="B7109" s="63" t="s">
        <v>12048</v>
      </c>
    </row>
    <row r="7110" spans="1:2" x14ac:dyDescent="0.25">
      <c r="A7110" s="62">
        <v>41104424</v>
      </c>
      <c r="B7110" s="63" t="s">
        <v>8211</v>
      </c>
    </row>
    <row r="7111" spans="1:2" x14ac:dyDescent="0.25">
      <c r="A7111" s="62">
        <v>41104501</v>
      </c>
      <c r="B7111" s="63" t="s">
        <v>17799</v>
      </c>
    </row>
    <row r="7112" spans="1:2" x14ac:dyDescent="0.25">
      <c r="A7112" s="62">
        <v>41104502</v>
      </c>
      <c r="B7112" s="63" t="s">
        <v>31</v>
      </c>
    </row>
    <row r="7113" spans="1:2" x14ac:dyDescent="0.25">
      <c r="A7113" s="62">
        <v>41104503</v>
      </c>
      <c r="B7113" s="63" t="s">
        <v>8411</v>
      </c>
    </row>
    <row r="7114" spans="1:2" x14ac:dyDescent="0.25">
      <c r="A7114" s="62">
        <v>41104504</v>
      </c>
      <c r="B7114" s="63" t="s">
        <v>11476</v>
      </c>
    </row>
    <row r="7115" spans="1:2" x14ac:dyDescent="0.25">
      <c r="A7115" s="62">
        <v>41104505</v>
      </c>
      <c r="B7115" s="63" t="s">
        <v>11194</v>
      </c>
    </row>
    <row r="7116" spans="1:2" x14ac:dyDescent="0.25">
      <c r="A7116" s="62">
        <v>41104506</v>
      </c>
      <c r="B7116" s="63" t="s">
        <v>5663</v>
      </c>
    </row>
    <row r="7117" spans="1:2" x14ac:dyDescent="0.25">
      <c r="A7117" s="62">
        <v>41104507</v>
      </c>
      <c r="B7117" s="63" t="s">
        <v>9129</v>
      </c>
    </row>
    <row r="7118" spans="1:2" x14ac:dyDescent="0.25">
      <c r="A7118" s="62">
        <v>41104508</v>
      </c>
      <c r="B7118" s="63" t="s">
        <v>10974</v>
      </c>
    </row>
    <row r="7119" spans="1:2" x14ac:dyDescent="0.25">
      <c r="A7119" s="62">
        <v>41104509</v>
      </c>
      <c r="B7119" s="63" t="s">
        <v>9024</v>
      </c>
    </row>
    <row r="7120" spans="1:2" x14ac:dyDescent="0.25">
      <c r="A7120" s="62">
        <v>41104510</v>
      </c>
      <c r="B7120" s="63" t="s">
        <v>1749</v>
      </c>
    </row>
    <row r="7121" spans="1:2" x14ac:dyDescent="0.25">
      <c r="A7121" s="62">
        <v>41104511</v>
      </c>
      <c r="B7121" s="63" t="s">
        <v>10956</v>
      </c>
    </row>
    <row r="7122" spans="1:2" x14ac:dyDescent="0.25">
      <c r="A7122" s="62">
        <v>41104512</v>
      </c>
      <c r="B7122" s="63" t="s">
        <v>15534</v>
      </c>
    </row>
    <row r="7123" spans="1:2" x14ac:dyDescent="0.25">
      <c r="A7123" s="62">
        <v>41104601</v>
      </c>
      <c r="B7123" s="63" t="s">
        <v>11460</v>
      </c>
    </row>
    <row r="7124" spans="1:2" x14ac:dyDescent="0.25">
      <c r="A7124" s="62">
        <v>41104602</v>
      </c>
      <c r="B7124" s="63" t="s">
        <v>608</v>
      </c>
    </row>
    <row r="7125" spans="1:2" x14ac:dyDescent="0.25">
      <c r="A7125" s="62">
        <v>41104603</v>
      </c>
      <c r="B7125" s="63" t="s">
        <v>949</v>
      </c>
    </row>
    <row r="7126" spans="1:2" x14ac:dyDescent="0.25">
      <c r="A7126" s="62">
        <v>41104604</v>
      </c>
      <c r="B7126" s="63" t="s">
        <v>8751</v>
      </c>
    </row>
    <row r="7127" spans="1:2" x14ac:dyDescent="0.25">
      <c r="A7127" s="62">
        <v>41104605</v>
      </c>
      <c r="B7127" s="63" t="s">
        <v>10017</v>
      </c>
    </row>
    <row r="7128" spans="1:2" x14ac:dyDescent="0.25">
      <c r="A7128" s="62">
        <v>41104606</v>
      </c>
      <c r="B7128" s="63" t="s">
        <v>5145</v>
      </c>
    </row>
    <row r="7129" spans="1:2" x14ac:dyDescent="0.25">
      <c r="A7129" s="62">
        <v>41104607</v>
      </c>
      <c r="B7129" s="63" t="s">
        <v>6309</v>
      </c>
    </row>
    <row r="7130" spans="1:2" x14ac:dyDescent="0.25">
      <c r="A7130" s="62">
        <v>41104608</v>
      </c>
      <c r="B7130" s="63" t="s">
        <v>11709</v>
      </c>
    </row>
    <row r="7131" spans="1:2" x14ac:dyDescent="0.25">
      <c r="A7131" s="62">
        <v>41104609</v>
      </c>
      <c r="B7131" s="63" t="s">
        <v>16434</v>
      </c>
    </row>
    <row r="7132" spans="1:2" x14ac:dyDescent="0.25">
      <c r="A7132" s="62">
        <v>41104610</v>
      </c>
      <c r="B7132" s="63" t="s">
        <v>17043</v>
      </c>
    </row>
    <row r="7133" spans="1:2" x14ac:dyDescent="0.25">
      <c r="A7133" s="62">
        <v>41104611</v>
      </c>
      <c r="B7133" s="63" t="s">
        <v>3020</v>
      </c>
    </row>
    <row r="7134" spans="1:2" x14ac:dyDescent="0.25">
      <c r="A7134" s="62">
        <v>41104612</v>
      </c>
      <c r="B7134" s="63" t="s">
        <v>9947</v>
      </c>
    </row>
    <row r="7135" spans="1:2" x14ac:dyDescent="0.25">
      <c r="A7135" s="62">
        <v>41104701</v>
      </c>
      <c r="B7135" s="63" t="s">
        <v>13204</v>
      </c>
    </row>
    <row r="7136" spans="1:2" x14ac:dyDescent="0.25">
      <c r="A7136" s="62">
        <v>41104702</v>
      </c>
      <c r="B7136" s="63" t="s">
        <v>10080</v>
      </c>
    </row>
    <row r="7137" spans="1:2" x14ac:dyDescent="0.25">
      <c r="A7137" s="62">
        <v>41104703</v>
      </c>
      <c r="B7137" s="63" t="s">
        <v>13868</v>
      </c>
    </row>
    <row r="7138" spans="1:2" x14ac:dyDescent="0.25">
      <c r="A7138" s="62">
        <v>41104704</v>
      </c>
      <c r="B7138" s="63" t="s">
        <v>8110</v>
      </c>
    </row>
    <row r="7139" spans="1:2" x14ac:dyDescent="0.25">
      <c r="A7139" s="62">
        <v>41104801</v>
      </c>
      <c r="B7139" s="63" t="s">
        <v>6116</v>
      </c>
    </row>
    <row r="7140" spans="1:2" x14ac:dyDescent="0.25">
      <c r="A7140" s="62">
        <v>41104802</v>
      </c>
      <c r="B7140" s="63" t="s">
        <v>465</v>
      </c>
    </row>
    <row r="7141" spans="1:2" x14ac:dyDescent="0.25">
      <c r="A7141" s="62">
        <v>41104803</v>
      </c>
      <c r="B7141" s="63" t="s">
        <v>12001</v>
      </c>
    </row>
    <row r="7142" spans="1:2" x14ac:dyDescent="0.25">
      <c r="A7142" s="62">
        <v>41104804</v>
      </c>
      <c r="B7142" s="63" t="s">
        <v>8498</v>
      </c>
    </row>
    <row r="7143" spans="1:2" x14ac:dyDescent="0.25">
      <c r="A7143" s="62">
        <v>41104805</v>
      </c>
      <c r="B7143" s="63" t="s">
        <v>14896</v>
      </c>
    </row>
    <row r="7144" spans="1:2" x14ac:dyDescent="0.25">
      <c r="A7144" s="62">
        <v>41104806</v>
      </c>
      <c r="B7144" s="63" t="s">
        <v>9397</v>
      </c>
    </row>
    <row r="7145" spans="1:2" x14ac:dyDescent="0.25">
      <c r="A7145" s="62">
        <v>41104807</v>
      </c>
      <c r="B7145" s="63" t="s">
        <v>272</v>
      </c>
    </row>
    <row r="7146" spans="1:2" x14ac:dyDescent="0.25">
      <c r="A7146" s="62">
        <v>41104808</v>
      </c>
      <c r="B7146" s="63" t="s">
        <v>11388</v>
      </c>
    </row>
    <row r="7147" spans="1:2" x14ac:dyDescent="0.25">
      <c r="A7147" s="62">
        <v>41104809</v>
      </c>
      <c r="B7147" s="63" t="s">
        <v>6425</v>
      </c>
    </row>
    <row r="7148" spans="1:2" x14ac:dyDescent="0.25">
      <c r="A7148" s="62">
        <v>41104810</v>
      </c>
      <c r="B7148" s="63" t="s">
        <v>12533</v>
      </c>
    </row>
    <row r="7149" spans="1:2" x14ac:dyDescent="0.25">
      <c r="A7149" s="62">
        <v>41104811</v>
      </c>
      <c r="B7149" s="63" t="s">
        <v>5025</v>
      </c>
    </row>
    <row r="7150" spans="1:2" x14ac:dyDescent="0.25">
      <c r="A7150" s="62">
        <v>41104812</v>
      </c>
      <c r="B7150" s="63" t="s">
        <v>7159</v>
      </c>
    </row>
    <row r="7151" spans="1:2" x14ac:dyDescent="0.25">
      <c r="A7151" s="62">
        <v>41104813</v>
      </c>
      <c r="B7151" s="63" t="s">
        <v>18326</v>
      </c>
    </row>
    <row r="7152" spans="1:2" x14ac:dyDescent="0.25">
      <c r="A7152" s="62">
        <v>41104814</v>
      </c>
      <c r="B7152" s="63" t="s">
        <v>3867</v>
      </c>
    </row>
    <row r="7153" spans="1:2" x14ac:dyDescent="0.25">
      <c r="A7153" s="62">
        <v>41104815</v>
      </c>
      <c r="B7153" s="63" t="s">
        <v>1466</v>
      </c>
    </row>
    <row r="7154" spans="1:2" x14ac:dyDescent="0.25">
      <c r="A7154" s="62">
        <v>41104816</v>
      </c>
      <c r="B7154" s="63" t="s">
        <v>6574</v>
      </c>
    </row>
    <row r="7155" spans="1:2" x14ac:dyDescent="0.25">
      <c r="A7155" s="62">
        <v>41104817</v>
      </c>
      <c r="B7155" s="63" t="s">
        <v>10092</v>
      </c>
    </row>
    <row r="7156" spans="1:2" x14ac:dyDescent="0.25">
      <c r="A7156" s="62">
        <v>41104901</v>
      </c>
      <c r="B7156" s="63" t="s">
        <v>10190</v>
      </c>
    </row>
    <row r="7157" spans="1:2" x14ac:dyDescent="0.25">
      <c r="A7157" s="62">
        <v>41104902</v>
      </c>
      <c r="B7157" s="63" t="s">
        <v>17633</v>
      </c>
    </row>
    <row r="7158" spans="1:2" x14ac:dyDescent="0.25">
      <c r="A7158" s="62">
        <v>41104903</v>
      </c>
      <c r="B7158" s="63" t="s">
        <v>2296</v>
      </c>
    </row>
    <row r="7159" spans="1:2" x14ac:dyDescent="0.25">
      <c r="A7159" s="62">
        <v>41104904</v>
      </c>
      <c r="B7159" s="63" t="s">
        <v>10861</v>
      </c>
    </row>
    <row r="7160" spans="1:2" x14ac:dyDescent="0.25">
      <c r="A7160" s="62">
        <v>41104905</v>
      </c>
      <c r="B7160" s="63" t="s">
        <v>9256</v>
      </c>
    </row>
    <row r="7161" spans="1:2" x14ac:dyDescent="0.25">
      <c r="A7161" s="62">
        <v>41104906</v>
      </c>
      <c r="B7161" s="63" t="s">
        <v>6588</v>
      </c>
    </row>
    <row r="7162" spans="1:2" x14ac:dyDescent="0.25">
      <c r="A7162" s="62">
        <v>41104907</v>
      </c>
      <c r="B7162" s="63" t="s">
        <v>4637</v>
      </c>
    </row>
    <row r="7163" spans="1:2" x14ac:dyDescent="0.25">
      <c r="A7163" s="62">
        <v>41104908</v>
      </c>
      <c r="B7163" s="63" t="s">
        <v>3044</v>
      </c>
    </row>
    <row r="7164" spans="1:2" x14ac:dyDescent="0.25">
      <c r="A7164" s="62">
        <v>41104909</v>
      </c>
      <c r="B7164" s="63" t="s">
        <v>7195</v>
      </c>
    </row>
    <row r="7165" spans="1:2" x14ac:dyDescent="0.25">
      <c r="A7165" s="62">
        <v>41104910</v>
      </c>
      <c r="B7165" s="63" t="s">
        <v>16205</v>
      </c>
    </row>
    <row r="7166" spans="1:2" x14ac:dyDescent="0.25">
      <c r="A7166" s="62">
        <v>41104911</v>
      </c>
      <c r="B7166" s="63" t="s">
        <v>17050</v>
      </c>
    </row>
    <row r="7167" spans="1:2" x14ac:dyDescent="0.25">
      <c r="A7167" s="62">
        <v>41104912</v>
      </c>
      <c r="B7167" s="63" t="s">
        <v>17585</v>
      </c>
    </row>
    <row r="7168" spans="1:2" x14ac:dyDescent="0.25">
      <c r="A7168" s="62">
        <v>41104913</v>
      </c>
      <c r="B7168" s="63" t="s">
        <v>1832</v>
      </c>
    </row>
    <row r="7169" spans="1:2" x14ac:dyDescent="0.25">
      <c r="A7169" s="62">
        <v>41104914</v>
      </c>
      <c r="B7169" s="63" t="s">
        <v>16698</v>
      </c>
    </row>
    <row r="7170" spans="1:2" x14ac:dyDescent="0.25">
      <c r="A7170" s="62">
        <v>41104915</v>
      </c>
      <c r="B7170" s="63" t="s">
        <v>10729</v>
      </c>
    </row>
    <row r="7171" spans="1:2" x14ac:dyDescent="0.25">
      <c r="A7171" s="62">
        <v>41104916</v>
      </c>
      <c r="B7171" s="63" t="s">
        <v>7284</v>
      </c>
    </row>
    <row r="7172" spans="1:2" x14ac:dyDescent="0.25">
      <c r="A7172" s="62">
        <v>41104917</v>
      </c>
      <c r="B7172" s="63" t="s">
        <v>10263</v>
      </c>
    </row>
    <row r="7173" spans="1:2" x14ac:dyDescent="0.25">
      <c r="A7173" s="62">
        <v>41104918</v>
      </c>
      <c r="B7173" s="63" t="s">
        <v>2968</v>
      </c>
    </row>
    <row r="7174" spans="1:2" x14ac:dyDescent="0.25">
      <c r="A7174" s="62">
        <v>41104919</v>
      </c>
      <c r="B7174" s="63" t="s">
        <v>16018</v>
      </c>
    </row>
    <row r="7175" spans="1:2" x14ac:dyDescent="0.25">
      <c r="A7175" s="62">
        <v>41104920</v>
      </c>
      <c r="B7175" s="63" t="s">
        <v>6657</v>
      </c>
    </row>
    <row r="7176" spans="1:2" x14ac:dyDescent="0.25">
      <c r="A7176" s="62">
        <v>41104921</v>
      </c>
      <c r="B7176" s="63" t="s">
        <v>8804</v>
      </c>
    </row>
    <row r="7177" spans="1:2" x14ac:dyDescent="0.25">
      <c r="A7177" s="62">
        <v>41104922</v>
      </c>
      <c r="B7177" s="63" t="s">
        <v>16509</v>
      </c>
    </row>
    <row r="7178" spans="1:2" x14ac:dyDescent="0.25">
      <c r="A7178" s="62">
        <v>41104923</v>
      </c>
      <c r="B7178" s="63" t="s">
        <v>3038</v>
      </c>
    </row>
    <row r="7179" spans="1:2" x14ac:dyDescent="0.25">
      <c r="A7179" s="62">
        <v>41104924</v>
      </c>
      <c r="B7179" s="63" t="s">
        <v>3008</v>
      </c>
    </row>
    <row r="7180" spans="1:2" x14ac:dyDescent="0.25">
      <c r="A7180" s="62">
        <v>41104925</v>
      </c>
      <c r="B7180" s="63" t="s">
        <v>308</v>
      </c>
    </row>
    <row r="7181" spans="1:2" x14ac:dyDescent="0.25">
      <c r="A7181" s="62">
        <v>41104926</v>
      </c>
      <c r="B7181" s="63" t="s">
        <v>13754</v>
      </c>
    </row>
    <row r="7182" spans="1:2" x14ac:dyDescent="0.25">
      <c r="A7182" s="62">
        <v>41104927</v>
      </c>
      <c r="B7182" s="63" t="s">
        <v>15500</v>
      </c>
    </row>
    <row r="7183" spans="1:2" x14ac:dyDescent="0.25">
      <c r="A7183" s="62">
        <v>41104928</v>
      </c>
      <c r="B7183" s="63" t="s">
        <v>18070</v>
      </c>
    </row>
    <row r="7184" spans="1:2" x14ac:dyDescent="0.25">
      <c r="A7184" s="62">
        <v>41104929</v>
      </c>
      <c r="B7184" s="63" t="s">
        <v>15653</v>
      </c>
    </row>
    <row r="7185" spans="1:2" x14ac:dyDescent="0.25">
      <c r="A7185" s="62">
        <v>41105001</v>
      </c>
      <c r="B7185" s="63" t="s">
        <v>2036</v>
      </c>
    </row>
    <row r="7186" spans="1:2" x14ac:dyDescent="0.25">
      <c r="A7186" s="62">
        <v>41105002</v>
      </c>
      <c r="B7186" s="63" t="s">
        <v>7219</v>
      </c>
    </row>
    <row r="7187" spans="1:2" x14ac:dyDescent="0.25">
      <c r="A7187" s="62">
        <v>41105003</v>
      </c>
      <c r="B7187" s="63" t="s">
        <v>15245</v>
      </c>
    </row>
    <row r="7188" spans="1:2" x14ac:dyDescent="0.25">
      <c r="A7188" s="62">
        <v>41105101</v>
      </c>
      <c r="B7188" s="63" t="s">
        <v>11543</v>
      </c>
    </row>
    <row r="7189" spans="1:2" x14ac:dyDescent="0.25">
      <c r="A7189" s="62">
        <v>41105102</v>
      </c>
      <c r="B7189" s="63" t="s">
        <v>929</v>
      </c>
    </row>
    <row r="7190" spans="1:2" x14ac:dyDescent="0.25">
      <c r="A7190" s="62">
        <v>41105103</v>
      </c>
      <c r="B7190" s="63" t="s">
        <v>17644</v>
      </c>
    </row>
    <row r="7191" spans="1:2" x14ac:dyDescent="0.25">
      <c r="A7191" s="62">
        <v>41105104</v>
      </c>
      <c r="B7191" s="63" t="s">
        <v>3837</v>
      </c>
    </row>
    <row r="7192" spans="1:2" x14ac:dyDescent="0.25">
      <c r="A7192" s="62">
        <v>41105105</v>
      </c>
      <c r="B7192" s="63" t="s">
        <v>15409</v>
      </c>
    </row>
    <row r="7193" spans="1:2" x14ac:dyDescent="0.25">
      <c r="A7193" s="62">
        <v>41105106</v>
      </c>
      <c r="B7193" s="63" t="s">
        <v>12143</v>
      </c>
    </row>
    <row r="7194" spans="1:2" x14ac:dyDescent="0.25">
      <c r="A7194" s="62">
        <v>41105107</v>
      </c>
      <c r="B7194" s="63" t="s">
        <v>15056</v>
      </c>
    </row>
    <row r="7195" spans="1:2" x14ac:dyDescent="0.25">
      <c r="A7195" s="62">
        <v>41105108</v>
      </c>
      <c r="B7195" s="63" t="s">
        <v>1285</v>
      </c>
    </row>
    <row r="7196" spans="1:2" x14ac:dyDescent="0.25">
      <c r="A7196" s="62">
        <v>41105109</v>
      </c>
      <c r="B7196" s="63" t="s">
        <v>3085</v>
      </c>
    </row>
    <row r="7197" spans="1:2" x14ac:dyDescent="0.25">
      <c r="A7197" s="62">
        <v>41105201</v>
      </c>
      <c r="B7197" s="63" t="s">
        <v>18687</v>
      </c>
    </row>
    <row r="7198" spans="1:2" x14ac:dyDescent="0.25">
      <c r="A7198" s="62">
        <v>41105202</v>
      </c>
      <c r="B7198" s="63" t="s">
        <v>9950</v>
      </c>
    </row>
    <row r="7199" spans="1:2" x14ac:dyDescent="0.25">
      <c r="A7199" s="62">
        <v>41105203</v>
      </c>
      <c r="B7199" s="63" t="s">
        <v>3119</v>
      </c>
    </row>
    <row r="7200" spans="1:2" x14ac:dyDescent="0.25">
      <c r="A7200" s="62">
        <v>41105204</v>
      </c>
      <c r="B7200" s="63" t="s">
        <v>17518</v>
      </c>
    </row>
    <row r="7201" spans="1:2" x14ac:dyDescent="0.25">
      <c r="A7201" s="62">
        <v>41105205</v>
      </c>
      <c r="B7201" s="63" t="s">
        <v>4922</v>
      </c>
    </row>
    <row r="7202" spans="1:2" x14ac:dyDescent="0.25">
      <c r="A7202" s="62">
        <v>41105301</v>
      </c>
      <c r="B7202" s="63" t="s">
        <v>11145</v>
      </c>
    </row>
    <row r="7203" spans="1:2" x14ac:dyDescent="0.25">
      <c r="A7203" s="62">
        <v>41105302</v>
      </c>
      <c r="B7203" s="63" t="s">
        <v>16150</v>
      </c>
    </row>
    <row r="7204" spans="1:2" x14ac:dyDescent="0.25">
      <c r="A7204" s="62">
        <v>41105303</v>
      </c>
      <c r="B7204" s="63" t="s">
        <v>17989</v>
      </c>
    </row>
    <row r="7205" spans="1:2" x14ac:dyDescent="0.25">
      <c r="A7205" s="62">
        <v>41105304</v>
      </c>
      <c r="B7205" s="63" t="s">
        <v>446</v>
      </c>
    </row>
    <row r="7206" spans="1:2" x14ac:dyDescent="0.25">
      <c r="A7206" s="62">
        <v>41105305</v>
      </c>
      <c r="B7206" s="63" t="s">
        <v>16219</v>
      </c>
    </row>
    <row r="7207" spans="1:2" x14ac:dyDescent="0.25">
      <c r="A7207" s="62">
        <v>41105307</v>
      </c>
      <c r="B7207" s="63" t="s">
        <v>7312</v>
      </c>
    </row>
    <row r="7208" spans="1:2" x14ac:dyDescent="0.25">
      <c r="A7208" s="62">
        <v>41105308</v>
      </c>
      <c r="B7208" s="63" t="s">
        <v>8468</v>
      </c>
    </row>
    <row r="7209" spans="1:2" x14ac:dyDescent="0.25">
      <c r="A7209" s="62">
        <v>41105309</v>
      </c>
      <c r="B7209" s="63" t="s">
        <v>7812</v>
      </c>
    </row>
    <row r="7210" spans="1:2" x14ac:dyDescent="0.25">
      <c r="A7210" s="62">
        <v>41105310</v>
      </c>
      <c r="B7210" s="63" t="s">
        <v>14813</v>
      </c>
    </row>
    <row r="7211" spans="1:2" x14ac:dyDescent="0.25">
      <c r="A7211" s="62">
        <v>41105311</v>
      </c>
      <c r="B7211" s="63" t="s">
        <v>12945</v>
      </c>
    </row>
    <row r="7212" spans="1:2" x14ac:dyDescent="0.25">
      <c r="A7212" s="62">
        <v>41105312</v>
      </c>
      <c r="B7212" s="63" t="s">
        <v>5159</v>
      </c>
    </row>
    <row r="7213" spans="1:2" x14ac:dyDescent="0.25">
      <c r="A7213" s="62">
        <v>41105313</v>
      </c>
      <c r="B7213" s="63" t="s">
        <v>3223</v>
      </c>
    </row>
    <row r="7214" spans="1:2" x14ac:dyDescent="0.25">
      <c r="A7214" s="62">
        <v>41105314</v>
      </c>
      <c r="B7214" s="63" t="s">
        <v>13915</v>
      </c>
    </row>
    <row r="7215" spans="1:2" x14ac:dyDescent="0.25">
      <c r="A7215" s="62">
        <v>41105315</v>
      </c>
      <c r="B7215" s="63" t="s">
        <v>8072</v>
      </c>
    </row>
    <row r="7216" spans="1:2" x14ac:dyDescent="0.25">
      <c r="A7216" s="62">
        <v>41105316</v>
      </c>
      <c r="B7216" s="63" t="s">
        <v>15921</v>
      </c>
    </row>
    <row r="7217" spans="1:2" x14ac:dyDescent="0.25">
      <c r="A7217" s="62">
        <v>41105317</v>
      </c>
      <c r="B7217" s="63" t="s">
        <v>5274</v>
      </c>
    </row>
    <row r="7218" spans="1:2" x14ac:dyDescent="0.25">
      <c r="A7218" s="62">
        <v>41105318</v>
      </c>
      <c r="B7218" s="63" t="s">
        <v>16420</v>
      </c>
    </row>
    <row r="7219" spans="1:2" x14ac:dyDescent="0.25">
      <c r="A7219" s="62">
        <v>41105319</v>
      </c>
      <c r="B7219" s="63" t="s">
        <v>16457</v>
      </c>
    </row>
    <row r="7220" spans="1:2" x14ac:dyDescent="0.25">
      <c r="A7220" s="62">
        <v>41105320</v>
      </c>
      <c r="B7220" s="63" t="s">
        <v>7995</v>
      </c>
    </row>
    <row r="7221" spans="1:2" x14ac:dyDescent="0.25">
      <c r="A7221" s="62">
        <v>41105321</v>
      </c>
      <c r="B7221" s="63" t="s">
        <v>2380</v>
      </c>
    </row>
    <row r="7222" spans="1:2" x14ac:dyDescent="0.25">
      <c r="A7222" s="62">
        <v>41105322</v>
      </c>
      <c r="B7222" s="63" t="s">
        <v>213</v>
      </c>
    </row>
    <row r="7223" spans="1:2" x14ac:dyDescent="0.25">
      <c r="A7223" s="62">
        <v>41105323</v>
      </c>
      <c r="B7223" s="63" t="s">
        <v>16264</v>
      </c>
    </row>
    <row r="7224" spans="1:2" x14ac:dyDescent="0.25">
      <c r="A7224" s="62">
        <v>41105324</v>
      </c>
      <c r="B7224" s="63" t="s">
        <v>3504</v>
      </c>
    </row>
    <row r="7225" spans="1:2" x14ac:dyDescent="0.25">
      <c r="A7225" s="62">
        <v>41105325</v>
      </c>
      <c r="B7225" s="63" t="s">
        <v>289</v>
      </c>
    </row>
    <row r="7226" spans="1:2" x14ac:dyDescent="0.25">
      <c r="A7226" s="62">
        <v>41105326</v>
      </c>
      <c r="B7226" s="63" t="s">
        <v>11172</v>
      </c>
    </row>
    <row r="7227" spans="1:2" x14ac:dyDescent="0.25">
      <c r="A7227" s="62">
        <v>41105327</v>
      </c>
      <c r="B7227" s="63" t="s">
        <v>4416</v>
      </c>
    </row>
    <row r="7228" spans="1:2" x14ac:dyDescent="0.25">
      <c r="A7228" s="62">
        <v>41105328</v>
      </c>
      <c r="B7228" s="63" t="s">
        <v>12182</v>
      </c>
    </row>
    <row r="7229" spans="1:2" x14ac:dyDescent="0.25">
      <c r="A7229" s="62">
        <v>41105329</v>
      </c>
      <c r="B7229" s="63" t="s">
        <v>2332</v>
      </c>
    </row>
    <row r="7230" spans="1:2" x14ac:dyDescent="0.25">
      <c r="A7230" s="62">
        <v>41105330</v>
      </c>
      <c r="B7230" s="63" t="s">
        <v>8913</v>
      </c>
    </row>
    <row r="7231" spans="1:2" x14ac:dyDescent="0.25">
      <c r="A7231" s="62">
        <v>41105331</v>
      </c>
      <c r="B7231" s="63" t="s">
        <v>2272</v>
      </c>
    </row>
    <row r="7232" spans="1:2" x14ac:dyDescent="0.25">
      <c r="A7232" s="62">
        <v>41105332</v>
      </c>
      <c r="B7232" s="63" t="s">
        <v>11632</v>
      </c>
    </row>
    <row r="7233" spans="1:2" x14ac:dyDescent="0.25">
      <c r="A7233" s="62">
        <v>41105333</v>
      </c>
      <c r="B7233" s="63" t="s">
        <v>17630</v>
      </c>
    </row>
    <row r="7234" spans="1:2" x14ac:dyDescent="0.25">
      <c r="A7234" s="62">
        <v>41105334</v>
      </c>
      <c r="B7234" s="63" t="s">
        <v>200</v>
      </c>
    </row>
    <row r="7235" spans="1:2" x14ac:dyDescent="0.25">
      <c r="A7235" s="62">
        <v>41105335</v>
      </c>
      <c r="B7235" s="63" t="s">
        <v>18379</v>
      </c>
    </row>
    <row r="7236" spans="1:2" x14ac:dyDescent="0.25">
      <c r="A7236" s="62">
        <v>41105336</v>
      </c>
      <c r="B7236" s="63" t="s">
        <v>12084</v>
      </c>
    </row>
    <row r="7237" spans="1:2" x14ac:dyDescent="0.25">
      <c r="A7237" s="62">
        <v>41105337</v>
      </c>
      <c r="B7237" s="63" t="s">
        <v>6589</v>
      </c>
    </row>
    <row r="7238" spans="1:2" x14ac:dyDescent="0.25">
      <c r="A7238" s="62">
        <v>41105338</v>
      </c>
      <c r="B7238" s="63" t="s">
        <v>18155</v>
      </c>
    </row>
    <row r="7239" spans="1:2" x14ac:dyDescent="0.25">
      <c r="A7239" s="62">
        <v>41105339</v>
      </c>
      <c r="B7239" s="63" t="s">
        <v>1553</v>
      </c>
    </row>
    <row r="7240" spans="1:2" x14ac:dyDescent="0.25">
      <c r="A7240" s="62">
        <v>41105501</v>
      </c>
      <c r="B7240" s="63" t="s">
        <v>15275</v>
      </c>
    </row>
    <row r="7241" spans="1:2" x14ac:dyDescent="0.25">
      <c r="A7241" s="62">
        <v>41105502</v>
      </c>
      <c r="B7241" s="63" t="s">
        <v>5541</v>
      </c>
    </row>
    <row r="7242" spans="1:2" x14ac:dyDescent="0.25">
      <c r="A7242" s="62">
        <v>41105503</v>
      </c>
      <c r="B7242" s="63" t="s">
        <v>10028</v>
      </c>
    </row>
    <row r="7243" spans="1:2" x14ac:dyDescent="0.25">
      <c r="A7243" s="62">
        <v>41105504</v>
      </c>
      <c r="B7243" s="63" t="s">
        <v>8780</v>
      </c>
    </row>
    <row r="7244" spans="1:2" x14ac:dyDescent="0.25">
      <c r="A7244" s="62">
        <v>41105505</v>
      </c>
      <c r="B7244" s="63" t="s">
        <v>16096</v>
      </c>
    </row>
    <row r="7245" spans="1:2" x14ac:dyDescent="0.25">
      <c r="A7245" s="62">
        <v>41105506</v>
      </c>
      <c r="B7245" s="63" t="s">
        <v>11625</v>
      </c>
    </row>
    <row r="7246" spans="1:2" x14ac:dyDescent="0.25">
      <c r="A7246" s="62">
        <v>41105507</v>
      </c>
      <c r="B7246" s="63" t="s">
        <v>1861</v>
      </c>
    </row>
    <row r="7247" spans="1:2" x14ac:dyDescent="0.25">
      <c r="A7247" s="62">
        <v>41105508</v>
      </c>
      <c r="B7247" s="63" t="s">
        <v>10309</v>
      </c>
    </row>
    <row r="7248" spans="1:2" x14ac:dyDescent="0.25">
      <c r="A7248" s="62">
        <v>41105509</v>
      </c>
      <c r="B7248" s="63" t="s">
        <v>7296</v>
      </c>
    </row>
    <row r="7249" spans="1:2" x14ac:dyDescent="0.25">
      <c r="A7249" s="62">
        <v>41105510</v>
      </c>
      <c r="B7249" s="63" t="s">
        <v>1588</v>
      </c>
    </row>
    <row r="7250" spans="1:2" x14ac:dyDescent="0.25">
      <c r="A7250" s="62">
        <v>41105511</v>
      </c>
      <c r="B7250" s="63" t="s">
        <v>1556</v>
      </c>
    </row>
    <row r="7251" spans="1:2" x14ac:dyDescent="0.25">
      <c r="A7251" s="62">
        <v>41105512</v>
      </c>
      <c r="B7251" s="63" t="s">
        <v>17147</v>
      </c>
    </row>
    <row r="7252" spans="1:2" x14ac:dyDescent="0.25">
      <c r="A7252" s="62">
        <v>41105513</v>
      </c>
      <c r="B7252" s="63" t="s">
        <v>11407</v>
      </c>
    </row>
    <row r="7253" spans="1:2" x14ac:dyDescent="0.25">
      <c r="A7253" s="62">
        <v>41105514</v>
      </c>
      <c r="B7253" s="63" t="s">
        <v>5800</v>
      </c>
    </row>
    <row r="7254" spans="1:2" x14ac:dyDescent="0.25">
      <c r="A7254" s="62">
        <v>41105515</v>
      </c>
      <c r="B7254" s="63" t="s">
        <v>7959</v>
      </c>
    </row>
    <row r="7255" spans="1:2" x14ac:dyDescent="0.25">
      <c r="A7255" s="62">
        <v>41105516</v>
      </c>
      <c r="B7255" s="63" t="s">
        <v>9668</v>
      </c>
    </row>
    <row r="7256" spans="1:2" x14ac:dyDescent="0.25">
      <c r="A7256" s="62">
        <v>41105517</v>
      </c>
      <c r="B7256" s="63" t="s">
        <v>2733</v>
      </c>
    </row>
    <row r="7257" spans="1:2" x14ac:dyDescent="0.25">
      <c r="A7257" s="62">
        <v>41105518</v>
      </c>
      <c r="B7257" s="63" t="s">
        <v>6673</v>
      </c>
    </row>
    <row r="7258" spans="1:2" x14ac:dyDescent="0.25">
      <c r="A7258" s="62">
        <v>41105519</v>
      </c>
      <c r="B7258" s="63" t="s">
        <v>1112</v>
      </c>
    </row>
    <row r="7259" spans="1:2" x14ac:dyDescent="0.25">
      <c r="A7259" s="62">
        <v>41105520</v>
      </c>
      <c r="B7259" s="63" t="s">
        <v>4834</v>
      </c>
    </row>
    <row r="7260" spans="1:2" x14ac:dyDescent="0.25">
      <c r="A7260" s="62">
        <v>41105601</v>
      </c>
      <c r="B7260" s="63" t="s">
        <v>16826</v>
      </c>
    </row>
    <row r="7261" spans="1:2" x14ac:dyDescent="0.25">
      <c r="A7261" s="62">
        <v>41105701</v>
      </c>
      <c r="B7261" s="63" t="s">
        <v>17482</v>
      </c>
    </row>
    <row r="7262" spans="1:2" x14ac:dyDescent="0.25">
      <c r="A7262" s="62">
        <v>41105801</v>
      </c>
      <c r="B7262" s="63" t="s">
        <v>5474</v>
      </c>
    </row>
    <row r="7263" spans="1:2" x14ac:dyDescent="0.25">
      <c r="A7263" s="62">
        <v>41105802</v>
      </c>
      <c r="B7263" s="63" t="s">
        <v>4365</v>
      </c>
    </row>
    <row r="7264" spans="1:2" x14ac:dyDescent="0.25">
      <c r="A7264" s="62">
        <v>41105803</v>
      </c>
      <c r="B7264" s="63" t="s">
        <v>11891</v>
      </c>
    </row>
    <row r="7265" spans="1:2" x14ac:dyDescent="0.25">
      <c r="A7265" s="62">
        <v>41105804</v>
      </c>
      <c r="B7265" s="63" t="s">
        <v>8479</v>
      </c>
    </row>
    <row r="7266" spans="1:2" x14ac:dyDescent="0.25">
      <c r="A7266" s="62">
        <v>41105901</v>
      </c>
      <c r="B7266" s="63" t="s">
        <v>438</v>
      </c>
    </row>
    <row r="7267" spans="1:2" x14ac:dyDescent="0.25">
      <c r="A7267" s="62">
        <v>41105902</v>
      </c>
      <c r="B7267" s="63" t="s">
        <v>12580</v>
      </c>
    </row>
    <row r="7268" spans="1:2" x14ac:dyDescent="0.25">
      <c r="A7268" s="62">
        <v>41105903</v>
      </c>
      <c r="B7268" s="63" t="s">
        <v>8007</v>
      </c>
    </row>
    <row r="7269" spans="1:2" x14ac:dyDescent="0.25">
      <c r="A7269" s="62">
        <v>41105904</v>
      </c>
      <c r="B7269" s="63" t="s">
        <v>3636</v>
      </c>
    </row>
    <row r="7270" spans="1:2" x14ac:dyDescent="0.25">
      <c r="A7270" s="62">
        <v>41105905</v>
      </c>
      <c r="B7270" s="63" t="s">
        <v>14842</v>
      </c>
    </row>
    <row r="7271" spans="1:2" x14ac:dyDescent="0.25">
      <c r="A7271" s="62">
        <v>41105906</v>
      </c>
      <c r="B7271" s="63" t="s">
        <v>9457</v>
      </c>
    </row>
    <row r="7272" spans="1:2" x14ac:dyDescent="0.25">
      <c r="A7272" s="62">
        <v>41105907</v>
      </c>
      <c r="B7272" s="63" t="s">
        <v>15360</v>
      </c>
    </row>
    <row r="7273" spans="1:2" x14ac:dyDescent="0.25">
      <c r="A7273" s="62">
        <v>41105908</v>
      </c>
      <c r="B7273" s="63" t="s">
        <v>952</v>
      </c>
    </row>
    <row r="7274" spans="1:2" x14ac:dyDescent="0.25">
      <c r="A7274" s="62">
        <v>41106001</v>
      </c>
      <c r="B7274" s="63" t="s">
        <v>4534</v>
      </c>
    </row>
    <row r="7275" spans="1:2" x14ac:dyDescent="0.25">
      <c r="A7275" s="62">
        <v>41106002</v>
      </c>
      <c r="B7275" s="63" t="s">
        <v>18255</v>
      </c>
    </row>
    <row r="7276" spans="1:2" x14ac:dyDescent="0.25">
      <c r="A7276" s="62">
        <v>41106003</v>
      </c>
      <c r="B7276" s="63" t="s">
        <v>15890</v>
      </c>
    </row>
    <row r="7277" spans="1:2" x14ac:dyDescent="0.25">
      <c r="A7277" s="62">
        <v>41106004</v>
      </c>
      <c r="B7277" s="63" t="s">
        <v>12739</v>
      </c>
    </row>
    <row r="7278" spans="1:2" x14ac:dyDescent="0.25">
      <c r="A7278" s="62">
        <v>41106005</v>
      </c>
      <c r="B7278" s="63" t="s">
        <v>8684</v>
      </c>
    </row>
    <row r="7279" spans="1:2" x14ac:dyDescent="0.25">
      <c r="A7279" s="62">
        <v>41106006</v>
      </c>
      <c r="B7279" s="63" t="s">
        <v>3951</v>
      </c>
    </row>
    <row r="7280" spans="1:2" x14ac:dyDescent="0.25">
      <c r="A7280" s="62">
        <v>41106101</v>
      </c>
      <c r="B7280" s="63" t="s">
        <v>15530</v>
      </c>
    </row>
    <row r="7281" spans="1:2" x14ac:dyDescent="0.25">
      <c r="A7281" s="62">
        <v>41106102</v>
      </c>
      <c r="B7281" s="63" t="s">
        <v>9310</v>
      </c>
    </row>
    <row r="7282" spans="1:2" x14ac:dyDescent="0.25">
      <c r="A7282" s="62">
        <v>41106103</v>
      </c>
      <c r="B7282" s="63" t="s">
        <v>14302</v>
      </c>
    </row>
    <row r="7283" spans="1:2" x14ac:dyDescent="0.25">
      <c r="A7283" s="62">
        <v>41106104</v>
      </c>
      <c r="B7283" s="63" t="s">
        <v>16521</v>
      </c>
    </row>
    <row r="7284" spans="1:2" x14ac:dyDescent="0.25">
      <c r="A7284" s="62">
        <v>41106201</v>
      </c>
      <c r="B7284" s="63" t="s">
        <v>8898</v>
      </c>
    </row>
    <row r="7285" spans="1:2" x14ac:dyDescent="0.25">
      <c r="A7285" s="62">
        <v>41106202</v>
      </c>
      <c r="B7285" s="63" t="s">
        <v>11857</v>
      </c>
    </row>
    <row r="7286" spans="1:2" x14ac:dyDescent="0.25">
      <c r="A7286" s="62">
        <v>41106203</v>
      </c>
      <c r="B7286" s="63" t="s">
        <v>6809</v>
      </c>
    </row>
    <row r="7287" spans="1:2" x14ac:dyDescent="0.25">
      <c r="A7287" s="62">
        <v>41106204</v>
      </c>
      <c r="B7287" s="63" t="s">
        <v>11299</v>
      </c>
    </row>
    <row r="7288" spans="1:2" x14ac:dyDescent="0.25">
      <c r="A7288" s="62">
        <v>41106205</v>
      </c>
      <c r="B7288" s="63" t="s">
        <v>10256</v>
      </c>
    </row>
    <row r="7289" spans="1:2" x14ac:dyDescent="0.25">
      <c r="A7289" s="62">
        <v>41106206</v>
      </c>
      <c r="B7289" s="63" t="s">
        <v>15223</v>
      </c>
    </row>
    <row r="7290" spans="1:2" x14ac:dyDescent="0.25">
      <c r="A7290" s="62">
        <v>41106207</v>
      </c>
      <c r="B7290" s="63" t="s">
        <v>689</v>
      </c>
    </row>
    <row r="7291" spans="1:2" x14ac:dyDescent="0.25">
      <c r="A7291" s="62">
        <v>41106208</v>
      </c>
      <c r="B7291" s="63" t="s">
        <v>16651</v>
      </c>
    </row>
    <row r="7292" spans="1:2" x14ac:dyDescent="0.25">
      <c r="A7292" s="62">
        <v>41106209</v>
      </c>
      <c r="B7292" s="63" t="s">
        <v>3291</v>
      </c>
    </row>
    <row r="7293" spans="1:2" x14ac:dyDescent="0.25">
      <c r="A7293" s="62">
        <v>41106210</v>
      </c>
      <c r="B7293" s="63" t="s">
        <v>18180</v>
      </c>
    </row>
    <row r="7294" spans="1:2" x14ac:dyDescent="0.25">
      <c r="A7294" s="62">
        <v>41106211</v>
      </c>
      <c r="B7294" s="63" t="s">
        <v>4310</v>
      </c>
    </row>
    <row r="7295" spans="1:2" x14ac:dyDescent="0.25">
      <c r="A7295" s="62">
        <v>41106212</v>
      </c>
      <c r="B7295" s="63" t="s">
        <v>4800</v>
      </c>
    </row>
    <row r="7296" spans="1:2" x14ac:dyDescent="0.25">
      <c r="A7296" s="62">
        <v>41106213</v>
      </c>
      <c r="B7296" s="63" t="s">
        <v>16411</v>
      </c>
    </row>
    <row r="7297" spans="1:2" x14ac:dyDescent="0.25">
      <c r="A7297" s="62">
        <v>41106214</v>
      </c>
      <c r="B7297" s="63" t="s">
        <v>4007</v>
      </c>
    </row>
    <row r="7298" spans="1:2" x14ac:dyDescent="0.25">
      <c r="A7298" s="62">
        <v>41106215</v>
      </c>
      <c r="B7298" s="63" t="s">
        <v>4955</v>
      </c>
    </row>
    <row r="7299" spans="1:2" x14ac:dyDescent="0.25">
      <c r="A7299" s="62">
        <v>41106216</v>
      </c>
      <c r="B7299" s="63" t="s">
        <v>2851</v>
      </c>
    </row>
    <row r="7300" spans="1:2" x14ac:dyDescent="0.25">
      <c r="A7300" s="62">
        <v>41106217</v>
      </c>
      <c r="B7300" s="63" t="s">
        <v>11546</v>
      </c>
    </row>
    <row r="7301" spans="1:2" x14ac:dyDescent="0.25">
      <c r="A7301" s="62">
        <v>41106218</v>
      </c>
      <c r="B7301" s="63" t="s">
        <v>2930</v>
      </c>
    </row>
    <row r="7302" spans="1:2" x14ac:dyDescent="0.25">
      <c r="A7302" s="62">
        <v>41106219</v>
      </c>
      <c r="B7302" s="63" t="s">
        <v>14999</v>
      </c>
    </row>
    <row r="7303" spans="1:2" x14ac:dyDescent="0.25">
      <c r="A7303" s="62">
        <v>41106220</v>
      </c>
      <c r="B7303" s="63" t="s">
        <v>16277</v>
      </c>
    </row>
    <row r="7304" spans="1:2" x14ac:dyDescent="0.25">
      <c r="A7304" s="62">
        <v>41106221</v>
      </c>
      <c r="B7304" s="63" t="s">
        <v>12956</v>
      </c>
    </row>
    <row r="7305" spans="1:2" x14ac:dyDescent="0.25">
      <c r="A7305" s="62">
        <v>41106222</v>
      </c>
      <c r="B7305" s="63" t="s">
        <v>4001</v>
      </c>
    </row>
    <row r="7306" spans="1:2" x14ac:dyDescent="0.25">
      <c r="A7306" s="62">
        <v>41106223</v>
      </c>
      <c r="B7306" s="63" t="s">
        <v>7247</v>
      </c>
    </row>
    <row r="7307" spans="1:2" x14ac:dyDescent="0.25">
      <c r="A7307" s="62">
        <v>41106301</v>
      </c>
      <c r="B7307" s="63" t="s">
        <v>12179</v>
      </c>
    </row>
    <row r="7308" spans="1:2" x14ac:dyDescent="0.25">
      <c r="A7308" s="62">
        <v>41106302</v>
      </c>
      <c r="B7308" s="63" t="s">
        <v>15242</v>
      </c>
    </row>
    <row r="7309" spans="1:2" x14ac:dyDescent="0.25">
      <c r="A7309" s="62">
        <v>41106303</v>
      </c>
      <c r="B7309" s="63" t="s">
        <v>6476</v>
      </c>
    </row>
    <row r="7310" spans="1:2" x14ac:dyDescent="0.25">
      <c r="A7310" s="62">
        <v>41106304</v>
      </c>
      <c r="B7310" s="63" t="s">
        <v>9295</v>
      </c>
    </row>
    <row r="7311" spans="1:2" x14ac:dyDescent="0.25">
      <c r="A7311" s="62">
        <v>41106305</v>
      </c>
      <c r="B7311" s="63" t="s">
        <v>7747</v>
      </c>
    </row>
    <row r="7312" spans="1:2" x14ac:dyDescent="0.25">
      <c r="A7312" s="62">
        <v>41106306</v>
      </c>
      <c r="B7312" s="63" t="s">
        <v>18471</v>
      </c>
    </row>
    <row r="7313" spans="1:2" x14ac:dyDescent="0.25">
      <c r="A7313" s="62">
        <v>41106307</v>
      </c>
      <c r="B7313" s="63" t="s">
        <v>12909</v>
      </c>
    </row>
    <row r="7314" spans="1:2" x14ac:dyDescent="0.25">
      <c r="A7314" s="62">
        <v>41106308</v>
      </c>
      <c r="B7314" s="63" t="s">
        <v>10971</v>
      </c>
    </row>
    <row r="7315" spans="1:2" x14ac:dyDescent="0.25">
      <c r="A7315" s="62">
        <v>41106309</v>
      </c>
      <c r="B7315" s="63" t="s">
        <v>2280</v>
      </c>
    </row>
    <row r="7316" spans="1:2" x14ac:dyDescent="0.25">
      <c r="A7316" s="62">
        <v>41106310</v>
      </c>
      <c r="B7316" s="63" t="s">
        <v>2596</v>
      </c>
    </row>
    <row r="7317" spans="1:2" x14ac:dyDescent="0.25">
      <c r="A7317" s="62">
        <v>41106311</v>
      </c>
      <c r="B7317" s="63" t="s">
        <v>14073</v>
      </c>
    </row>
    <row r="7318" spans="1:2" x14ac:dyDescent="0.25">
      <c r="A7318" s="62">
        <v>41106312</v>
      </c>
      <c r="B7318" s="63" t="s">
        <v>4070</v>
      </c>
    </row>
    <row r="7319" spans="1:2" x14ac:dyDescent="0.25">
      <c r="A7319" s="62">
        <v>41106313</v>
      </c>
      <c r="B7319" s="63" t="s">
        <v>12907</v>
      </c>
    </row>
    <row r="7320" spans="1:2" x14ac:dyDescent="0.25">
      <c r="A7320" s="62">
        <v>41106314</v>
      </c>
      <c r="B7320" s="63" t="s">
        <v>16649</v>
      </c>
    </row>
    <row r="7321" spans="1:2" x14ac:dyDescent="0.25">
      <c r="A7321" s="62">
        <v>41106401</v>
      </c>
      <c r="B7321" s="63" t="s">
        <v>2945</v>
      </c>
    </row>
    <row r="7322" spans="1:2" x14ac:dyDescent="0.25">
      <c r="A7322" s="62">
        <v>41106402</v>
      </c>
      <c r="B7322" s="63" t="s">
        <v>5659</v>
      </c>
    </row>
    <row r="7323" spans="1:2" x14ac:dyDescent="0.25">
      <c r="A7323" s="62">
        <v>41106403</v>
      </c>
      <c r="B7323" s="63" t="s">
        <v>1981</v>
      </c>
    </row>
    <row r="7324" spans="1:2" x14ac:dyDescent="0.25">
      <c r="A7324" s="62">
        <v>41106501</v>
      </c>
      <c r="B7324" s="63" t="s">
        <v>9506</v>
      </c>
    </row>
    <row r="7325" spans="1:2" x14ac:dyDescent="0.25">
      <c r="A7325" s="62">
        <v>41106502</v>
      </c>
      <c r="B7325" s="63" t="s">
        <v>3577</v>
      </c>
    </row>
    <row r="7326" spans="1:2" x14ac:dyDescent="0.25">
      <c r="A7326" s="62">
        <v>41106503</v>
      </c>
      <c r="B7326" s="63" t="s">
        <v>3817</v>
      </c>
    </row>
    <row r="7327" spans="1:2" x14ac:dyDescent="0.25">
      <c r="A7327" s="62">
        <v>41106504</v>
      </c>
      <c r="B7327" s="63" t="s">
        <v>845</v>
      </c>
    </row>
    <row r="7328" spans="1:2" x14ac:dyDescent="0.25">
      <c r="A7328" s="62">
        <v>41106505</v>
      </c>
      <c r="B7328" s="63" t="s">
        <v>14890</v>
      </c>
    </row>
    <row r="7329" spans="1:2" x14ac:dyDescent="0.25">
      <c r="A7329" s="62">
        <v>41106506</v>
      </c>
      <c r="B7329" s="63" t="s">
        <v>9193</v>
      </c>
    </row>
    <row r="7330" spans="1:2" x14ac:dyDescent="0.25">
      <c r="A7330" s="62">
        <v>41106507</v>
      </c>
      <c r="B7330" s="63" t="s">
        <v>16854</v>
      </c>
    </row>
    <row r="7331" spans="1:2" x14ac:dyDescent="0.25">
      <c r="A7331" s="62">
        <v>41106508</v>
      </c>
      <c r="B7331" s="63" t="s">
        <v>7971</v>
      </c>
    </row>
    <row r="7332" spans="1:2" x14ac:dyDescent="0.25">
      <c r="A7332" s="62">
        <v>41106509</v>
      </c>
      <c r="B7332" s="63" t="s">
        <v>5395</v>
      </c>
    </row>
    <row r="7333" spans="1:2" x14ac:dyDescent="0.25">
      <c r="A7333" s="62">
        <v>41106510</v>
      </c>
      <c r="B7333" s="63" t="s">
        <v>7648</v>
      </c>
    </row>
    <row r="7334" spans="1:2" x14ac:dyDescent="0.25">
      <c r="A7334" s="62">
        <v>41106511</v>
      </c>
      <c r="B7334" s="63" t="s">
        <v>12176</v>
      </c>
    </row>
    <row r="7335" spans="1:2" x14ac:dyDescent="0.25">
      <c r="A7335" s="62">
        <v>41106512</v>
      </c>
      <c r="B7335" s="63" t="s">
        <v>6938</v>
      </c>
    </row>
    <row r="7336" spans="1:2" x14ac:dyDescent="0.25">
      <c r="A7336" s="62">
        <v>41106513</v>
      </c>
      <c r="B7336" s="63" t="s">
        <v>9205</v>
      </c>
    </row>
    <row r="7337" spans="1:2" x14ac:dyDescent="0.25">
      <c r="A7337" s="62">
        <v>41106514</v>
      </c>
      <c r="B7337" s="63" t="s">
        <v>8328</v>
      </c>
    </row>
    <row r="7338" spans="1:2" x14ac:dyDescent="0.25">
      <c r="A7338" s="62">
        <v>41106515</v>
      </c>
      <c r="B7338" s="63" t="s">
        <v>18555</v>
      </c>
    </row>
    <row r="7339" spans="1:2" x14ac:dyDescent="0.25">
      <c r="A7339" s="62">
        <v>41106601</v>
      </c>
      <c r="B7339" s="63" t="s">
        <v>9010</v>
      </c>
    </row>
    <row r="7340" spans="1:2" x14ac:dyDescent="0.25">
      <c r="A7340" s="62">
        <v>41106602</v>
      </c>
      <c r="B7340" s="63" t="s">
        <v>8702</v>
      </c>
    </row>
    <row r="7341" spans="1:2" x14ac:dyDescent="0.25">
      <c r="A7341" s="62">
        <v>41106603</v>
      </c>
      <c r="B7341" s="63" t="s">
        <v>11025</v>
      </c>
    </row>
    <row r="7342" spans="1:2" x14ac:dyDescent="0.25">
      <c r="A7342" s="62">
        <v>41106604</v>
      </c>
      <c r="B7342" s="63" t="s">
        <v>12158</v>
      </c>
    </row>
    <row r="7343" spans="1:2" x14ac:dyDescent="0.25">
      <c r="A7343" s="62">
        <v>41106605</v>
      </c>
      <c r="B7343" s="63" t="s">
        <v>12488</v>
      </c>
    </row>
    <row r="7344" spans="1:2" x14ac:dyDescent="0.25">
      <c r="A7344" s="62">
        <v>41106606</v>
      </c>
      <c r="B7344" s="63" t="s">
        <v>13059</v>
      </c>
    </row>
    <row r="7345" spans="1:2" x14ac:dyDescent="0.25">
      <c r="A7345" s="62">
        <v>41106607</v>
      </c>
      <c r="B7345" s="63" t="s">
        <v>15655</v>
      </c>
    </row>
    <row r="7346" spans="1:2" x14ac:dyDescent="0.25">
      <c r="A7346" s="62">
        <v>41106608</v>
      </c>
      <c r="B7346" s="63" t="s">
        <v>16992</v>
      </c>
    </row>
    <row r="7347" spans="1:2" x14ac:dyDescent="0.25">
      <c r="A7347" s="62">
        <v>41106609</v>
      </c>
      <c r="B7347" s="63" t="s">
        <v>17793</v>
      </c>
    </row>
    <row r="7348" spans="1:2" x14ac:dyDescent="0.25">
      <c r="A7348" s="62">
        <v>41106610</v>
      </c>
      <c r="B7348" s="63" t="s">
        <v>2441</v>
      </c>
    </row>
    <row r="7349" spans="1:2" x14ac:dyDescent="0.25">
      <c r="A7349" s="62">
        <v>41106611</v>
      </c>
      <c r="B7349" s="63" t="s">
        <v>17395</v>
      </c>
    </row>
    <row r="7350" spans="1:2" x14ac:dyDescent="0.25">
      <c r="A7350" s="62">
        <v>41106612</v>
      </c>
      <c r="B7350" s="63" t="s">
        <v>16696</v>
      </c>
    </row>
    <row r="7351" spans="1:2" x14ac:dyDescent="0.25">
      <c r="A7351" s="62">
        <v>41106613</v>
      </c>
      <c r="B7351" s="63" t="s">
        <v>5339</v>
      </c>
    </row>
    <row r="7352" spans="1:2" x14ac:dyDescent="0.25">
      <c r="A7352" s="62">
        <v>41106614</v>
      </c>
      <c r="B7352" s="63" t="s">
        <v>9328</v>
      </c>
    </row>
    <row r="7353" spans="1:2" x14ac:dyDescent="0.25">
      <c r="A7353" s="62">
        <v>41106615</v>
      </c>
      <c r="B7353" s="63" t="s">
        <v>7149</v>
      </c>
    </row>
    <row r="7354" spans="1:2" x14ac:dyDescent="0.25">
      <c r="A7354" s="62">
        <v>41106616</v>
      </c>
      <c r="B7354" s="63" t="s">
        <v>6885</v>
      </c>
    </row>
    <row r="7355" spans="1:2" x14ac:dyDescent="0.25">
      <c r="A7355" s="62">
        <v>41106617</v>
      </c>
      <c r="B7355" s="63" t="s">
        <v>617</v>
      </c>
    </row>
    <row r="7356" spans="1:2" x14ac:dyDescent="0.25">
      <c r="A7356" s="62">
        <v>41106618</v>
      </c>
      <c r="B7356" s="63" t="s">
        <v>12795</v>
      </c>
    </row>
    <row r="7357" spans="1:2" x14ac:dyDescent="0.25">
      <c r="A7357" s="62">
        <v>41106619</v>
      </c>
      <c r="B7357" s="63" t="s">
        <v>12789</v>
      </c>
    </row>
    <row r="7358" spans="1:2" x14ac:dyDescent="0.25">
      <c r="A7358" s="62">
        <v>41106620</v>
      </c>
      <c r="B7358" s="63" t="s">
        <v>16545</v>
      </c>
    </row>
    <row r="7359" spans="1:2" x14ac:dyDescent="0.25">
      <c r="A7359" s="62">
        <v>41106621</v>
      </c>
      <c r="B7359" s="63" t="s">
        <v>5043</v>
      </c>
    </row>
    <row r="7360" spans="1:2" x14ac:dyDescent="0.25">
      <c r="A7360" s="62">
        <v>41106622</v>
      </c>
      <c r="B7360" s="63" t="s">
        <v>12120</v>
      </c>
    </row>
    <row r="7361" spans="1:2" x14ac:dyDescent="0.25">
      <c r="A7361" s="62">
        <v>41111501</v>
      </c>
      <c r="B7361" s="63" t="s">
        <v>1096</v>
      </c>
    </row>
    <row r="7362" spans="1:2" x14ac:dyDescent="0.25">
      <c r="A7362" s="62">
        <v>41111502</v>
      </c>
      <c r="B7362" s="63" t="s">
        <v>13243</v>
      </c>
    </row>
    <row r="7363" spans="1:2" x14ac:dyDescent="0.25">
      <c r="A7363" s="62">
        <v>41111503</v>
      </c>
      <c r="B7363" s="63" t="s">
        <v>11738</v>
      </c>
    </row>
    <row r="7364" spans="1:2" x14ac:dyDescent="0.25">
      <c r="A7364" s="62">
        <v>41111504</v>
      </c>
      <c r="B7364" s="63" t="s">
        <v>171</v>
      </c>
    </row>
    <row r="7365" spans="1:2" x14ac:dyDescent="0.25">
      <c r="A7365" s="62">
        <v>41111505</v>
      </c>
      <c r="B7365" s="63" t="s">
        <v>7571</v>
      </c>
    </row>
    <row r="7366" spans="1:2" x14ac:dyDescent="0.25">
      <c r="A7366" s="62">
        <v>41111506</v>
      </c>
      <c r="B7366" s="63" t="s">
        <v>16622</v>
      </c>
    </row>
    <row r="7367" spans="1:2" x14ac:dyDescent="0.25">
      <c r="A7367" s="62">
        <v>41111507</v>
      </c>
      <c r="B7367" s="63" t="s">
        <v>37</v>
      </c>
    </row>
    <row r="7368" spans="1:2" x14ac:dyDescent="0.25">
      <c r="A7368" s="62">
        <v>41111508</v>
      </c>
      <c r="B7368" s="63" t="s">
        <v>15540</v>
      </c>
    </row>
    <row r="7369" spans="1:2" x14ac:dyDescent="0.25">
      <c r="A7369" s="62">
        <v>41111509</v>
      </c>
      <c r="B7369" s="63" t="s">
        <v>2619</v>
      </c>
    </row>
    <row r="7370" spans="1:2" x14ac:dyDescent="0.25">
      <c r="A7370" s="62">
        <v>41111510</v>
      </c>
      <c r="B7370" s="63" t="s">
        <v>8432</v>
      </c>
    </row>
    <row r="7371" spans="1:2" x14ac:dyDescent="0.25">
      <c r="A7371" s="62">
        <v>41111511</v>
      </c>
      <c r="B7371" s="63" t="s">
        <v>5055</v>
      </c>
    </row>
    <row r="7372" spans="1:2" x14ac:dyDescent="0.25">
      <c r="A7372" s="62">
        <v>41111512</v>
      </c>
      <c r="B7372" s="63" t="s">
        <v>17608</v>
      </c>
    </row>
    <row r="7373" spans="1:2" x14ac:dyDescent="0.25">
      <c r="A7373" s="62">
        <v>41111513</v>
      </c>
      <c r="B7373" s="63" t="s">
        <v>15384</v>
      </c>
    </row>
    <row r="7374" spans="1:2" x14ac:dyDescent="0.25">
      <c r="A7374" s="62">
        <v>41111515</v>
      </c>
      <c r="B7374" s="63" t="s">
        <v>7353</v>
      </c>
    </row>
    <row r="7375" spans="1:2" x14ac:dyDescent="0.25">
      <c r="A7375" s="62">
        <v>41111516</v>
      </c>
      <c r="B7375" s="63" t="s">
        <v>17744</v>
      </c>
    </row>
    <row r="7376" spans="1:2" x14ac:dyDescent="0.25">
      <c r="A7376" s="62">
        <v>41111517</v>
      </c>
      <c r="B7376" s="63" t="s">
        <v>2999</v>
      </c>
    </row>
    <row r="7377" spans="1:2" x14ac:dyDescent="0.25">
      <c r="A7377" s="62">
        <v>41111601</v>
      </c>
      <c r="B7377" s="63" t="s">
        <v>18250</v>
      </c>
    </row>
    <row r="7378" spans="1:2" x14ac:dyDescent="0.25">
      <c r="A7378" s="62">
        <v>41111602</v>
      </c>
      <c r="B7378" s="63" t="s">
        <v>7594</v>
      </c>
    </row>
    <row r="7379" spans="1:2" x14ac:dyDescent="0.25">
      <c r="A7379" s="62">
        <v>41111603</v>
      </c>
      <c r="B7379" s="63" t="s">
        <v>8577</v>
      </c>
    </row>
    <row r="7380" spans="1:2" x14ac:dyDescent="0.25">
      <c r="A7380" s="62">
        <v>41111604</v>
      </c>
      <c r="B7380" s="63" t="s">
        <v>16213</v>
      </c>
    </row>
    <row r="7381" spans="1:2" x14ac:dyDescent="0.25">
      <c r="A7381" s="62">
        <v>41111605</v>
      </c>
      <c r="B7381" s="63" t="s">
        <v>8715</v>
      </c>
    </row>
    <row r="7382" spans="1:2" x14ac:dyDescent="0.25">
      <c r="A7382" s="62">
        <v>41111606</v>
      </c>
      <c r="B7382" s="63" t="s">
        <v>2157</v>
      </c>
    </row>
    <row r="7383" spans="1:2" x14ac:dyDescent="0.25">
      <c r="A7383" s="62">
        <v>41111607</v>
      </c>
      <c r="B7383" s="63" t="s">
        <v>13620</v>
      </c>
    </row>
    <row r="7384" spans="1:2" x14ac:dyDescent="0.25">
      <c r="A7384" s="62">
        <v>41111613</v>
      </c>
      <c r="B7384" s="63" t="s">
        <v>13572</v>
      </c>
    </row>
    <row r="7385" spans="1:2" x14ac:dyDescent="0.25">
      <c r="A7385" s="62">
        <v>41111614</v>
      </c>
      <c r="B7385" s="63" t="s">
        <v>4356</v>
      </c>
    </row>
    <row r="7386" spans="1:2" x14ac:dyDescent="0.25">
      <c r="A7386" s="62">
        <v>41111615</v>
      </c>
      <c r="B7386" s="63" t="s">
        <v>2147</v>
      </c>
    </row>
    <row r="7387" spans="1:2" x14ac:dyDescent="0.25">
      <c r="A7387" s="62">
        <v>41111616</v>
      </c>
      <c r="B7387" s="63" t="s">
        <v>680</v>
      </c>
    </row>
    <row r="7388" spans="1:2" x14ac:dyDescent="0.25">
      <c r="A7388" s="62">
        <v>41111617</v>
      </c>
      <c r="B7388" s="63" t="s">
        <v>8046</v>
      </c>
    </row>
    <row r="7389" spans="1:2" x14ac:dyDescent="0.25">
      <c r="A7389" s="62">
        <v>41111618</v>
      </c>
      <c r="B7389" s="63" t="s">
        <v>12071</v>
      </c>
    </row>
    <row r="7390" spans="1:2" x14ac:dyDescent="0.25">
      <c r="A7390" s="62">
        <v>41111619</v>
      </c>
      <c r="B7390" s="63" t="s">
        <v>13622</v>
      </c>
    </row>
    <row r="7391" spans="1:2" x14ac:dyDescent="0.25">
      <c r="A7391" s="62">
        <v>41111620</v>
      </c>
      <c r="B7391" s="63" t="s">
        <v>10870</v>
      </c>
    </row>
    <row r="7392" spans="1:2" x14ac:dyDescent="0.25">
      <c r="A7392" s="62">
        <v>41111621</v>
      </c>
      <c r="B7392" s="63" t="s">
        <v>18254</v>
      </c>
    </row>
    <row r="7393" spans="1:2" x14ac:dyDescent="0.25">
      <c r="A7393" s="62">
        <v>41111622</v>
      </c>
      <c r="B7393" s="63" t="s">
        <v>3325</v>
      </c>
    </row>
    <row r="7394" spans="1:2" x14ac:dyDescent="0.25">
      <c r="A7394" s="62">
        <v>41111623</v>
      </c>
      <c r="B7394" s="63" t="s">
        <v>16371</v>
      </c>
    </row>
    <row r="7395" spans="1:2" x14ac:dyDescent="0.25">
      <c r="A7395" s="62">
        <v>41111701</v>
      </c>
      <c r="B7395" s="63" t="s">
        <v>13336</v>
      </c>
    </row>
    <row r="7396" spans="1:2" x14ac:dyDescent="0.25">
      <c r="A7396" s="62">
        <v>41111702</v>
      </c>
      <c r="B7396" s="63" t="s">
        <v>8561</v>
      </c>
    </row>
    <row r="7397" spans="1:2" x14ac:dyDescent="0.25">
      <c r="A7397" s="62">
        <v>41111703</v>
      </c>
      <c r="B7397" s="63" t="s">
        <v>10500</v>
      </c>
    </row>
    <row r="7398" spans="1:2" x14ac:dyDescent="0.25">
      <c r="A7398" s="62">
        <v>41111704</v>
      </c>
      <c r="B7398" s="63" t="s">
        <v>2150</v>
      </c>
    </row>
    <row r="7399" spans="1:2" x14ac:dyDescent="0.25">
      <c r="A7399" s="62">
        <v>41111705</v>
      </c>
      <c r="B7399" s="63" t="s">
        <v>15286</v>
      </c>
    </row>
    <row r="7400" spans="1:2" x14ac:dyDescent="0.25">
      <c r="A7400" s="62">
        <v>41111706</v>
      </c>
      <c r="B7400" s="63" t="s">
        <v>1671</v>
      </c>
    </row>
    <row r="7401" spans="1:2" x14ac:dyDescent="0.25">
      <c r="A7401" s="62">
        <v>41111707</v>
      </c>
      <c r="B7401" s="63" t="s">
        <v>5742</v>
      </c>
    </row>
    <row r="7402" spans="1:2" x14ac:dyDescent="0.25">
      <c r="A7402" s="62">
        <v>41111708</v>
      </c>
      <c r="B7402" s="63" t="s">
        <v>6486</v>
      </c>
    </row>
    <row r="7403" spans="1:2" x14ac:dyDescent="0.25">
      <c r="A7403" s="62">
        <v>41111709</v>
      </c>
      <c r="B7403" s="63" t="s">
        <v>208</v>
      </c>
    </row>
    <row r="7404" spans="1:2" x14ac:dyDescent="0.25">
      <c r="A7404" s="62">
        <v>41111710</v>
      </c>
      <c r="B7404" s="63" t="s">
        <v>10919</v>
      </c>
    </row>
    <row r="7405" spans="1:2" x14ac:dyDescent="0.25">
      <c r="A7405" s="62">
        <v>41111711</v>
      </c>
      <c r="B7405" s="63" t="s">
        <v>6947</v>
      </c>
    </row>
    <row r="7406" spans="1:2" x14ac:dyDescent="0.25">
      <c r="A7406" s="62">
        <v>41111712</v>
      </c>
      <c r="B7406" s="63" t="s">
        <v>14023</v>
      </c>
    </row>
    <row r="7407" spans="1:2" x14ac:dyDescent="0.25">
      <c r="A7407" s="62">
        <v>41111713</v>
      </c>
      <c r="B7407" s="63" t="s">
        <v>6842</v>
      </c>
    </row>
    <row r="7408" spans="1:2" x14ac:dyDescent="0.25">
      <c r="A7408" s="62">
        <v>41111714</v>
      </c>
      <c r="B7408" s="63" t="s">
        <v>4622</v>
      </c>
    </row>
    <row r="7409" spans="1:2" x14ac:dyDescent="0.25">
      <c r="A7409" s="62">
        <v>41111715</v>
      </c>
      <c r="B7409" s="63" t="s">
        <v>17121</v>
      </c>
    </row>
    <row r="7410" spans="1:2" x14ac:dyDescent="0.25">
      <c r="A7410" s="62">
        <v>41111716</v>
      </c>
      <c r="B7410" s="63" t="s">
        <v>2736</v>
      </c>
    </row>
    <row r="7411" spans="1:2" x14ac:dyDescent="0.25">
      <c r="A7411" s="62">
        <v>41111717</v>
      </c>
      <c r="B7411" s="63" t="s">
        <v>16639</v>
      </c>
    </row>
    <row r="7412" spans="1:2" x14ac:dyDescent="0.25">
      <c r="A7412" s="62">
        <v>41111718</v>
      </c>
      <c r="B7412" s="63" t="s">
        <v>7875</v>
      </c>
    </row>
    <row r="7413" spans="1:2" x14ac:dyDescent="0.25">
      <c r="A7413" s="62">
        <v>41111719</v>
      </c>
      <c r="B7413" s="63" t="s">
        <v>17054</v>
      </c>
    </row>
    <row r="7414" spans="1:2" x14ac:dyDescent="0.25">
      <c r="A7414" s="62">
        <v>41111720</v>
      </c>
      <c r="B7414" s="63" t="s">
        <v>6699</v>
      </c>
    </row>
    <row r="7415" spans="1:2" x14ac:dyDescent="0.25">
      <c r="A7415" s="62">
        <v>41111721</v>
      </c>
      <c r="B7415" s="63" t="s">
        <v>15708</v>
      </c>
    </row>
    <row r="7416" spans="1:2" x14ac:dyDescent="0.25">
      <c r="A7416" s="62">
        <v>41111722</v>
      </c>
      <c r="B7416" s="63" t="s">
        <v>6002</v>
      </c>
    </row>
    <row r="7417" spans="1:2" x14ac:dyDescent="0.25">
      <c r="A7417" s="62">
        <v>41111723</v>
      </c>
      <c r="B7417" s="63" t="s">
        <v>10446</v>
      </c>
    </row>
    <row r="7418" spans="1:2" x14ac:dyDescent="0.25">
      <c r="A7418" s="62">
        <v>41111724</v>
      </c>
      <c r="B7418" s="63" t="s">
        <v>13498</v>
      </c>
    </row>
    <row r="7419" spans="1:2" x14ac:dyDescent="0.25">
      <c r="A7419" s="62">
        <v>41111725</v>
      </c>
      <c r="B7419" s="63" t="s">
        <v>18080</v>
      </c>
    </row>
    <row r="7420" spans="1:2" x14ac:dyDescent="0.25">
      <c r="A7420" s="62">
        <v>41111726</v>
      </c>
      <c r="B7420" s="63" t="s">
        <v>12745</v>
      </c>
    </row>
    <row r="7421" spans="1:2" x14ac:dyDescent="0.25">
      <c r="A7421" s="62">
        <v>41111727</v>
      </c>
      <c r="B7421" s="63" t="s">
        <v>4776</v>
      </c>
    </row>
    <row r="7422" spans="1:2" x14ac:dyDescent="0.25">
      <c r="A7422" s="62">
        <v>41111728</v>
      </c>
      <c r="B7422" s="63" t="s">
        <v>5140</v>
      </c>
    </row>
    <row r="7423" spans="1:2" x14ac:dyDescent="0.25">
      <c r="A7423" s="62">
        <v>41111729</v>
      </c>
      <c r="B7423" s="63" t="s">
        <v>17967</v>
      </c>
    </row>
    <row r="7424" spans="1:2" x14ac:dyDescent="0.25">
      <c r="A7424" s="62">
        <v>41111730</v>
      </c>
      <c r="B7424" s="63" t="s">
        <v>3303</v>
      </c>
    </row>
    <row r="7425" spans="1:2" x14ac:dyDescent="0.25">
      <c r="A7425" s="62">
        <v>41111731</v>
      </c>
      <c r="B7425" s="63" t="s">
        <v>13355</v>
      </c>
    </row>
    <row r="7426" spans="1:2" x14ac:dyDescent="0.25">
      <c r="A7426" s="62">
        <v>41111733</v>
      </c>
      <c r="B7426" s="63" t="s">
        <v>13168</v>
      </c>
    </row>
    <row r="7427" spans="1:2" x14ac:dyDescent="0.25">
      <c r="A7427" s="62">
        <v>41111734</v>
      </c>
      <c r="B7427" s="63" t="s">
        <v>6088</v>
      </c>
    </row>
    <row r="7428" spans="1:2" x14ac:dyDescent="0.25">
      <c r="A7428" s="62">
        <v>41111735</v>
      </c>
      <c r="B7428" s="63" t="s">
        <v>17408</v>
      </c>
    </row>
    <row r="7429" spans="1:2" x14ac:dyDescent="0.25">
      <c r="A7429" s="62">
        <v>41111736</v>
      </c>
      <c r="B7429" s="63" t="s">
        <v>642</v>
      </c>
    </row>
    <row r="7430" spans="1:2" x14ac:dyDescent="0.25">
      <c r="A7430" s="62">
        <v>41111737</v>
      </c>
      <c r="B7430" s="63" t="s">
        <v>9565</v>
      </c>
    </row>
    <row r="7431" spans="1:2" x14ac:dyDescent="0.25">
      <c r="A7431" s="62">
        <v>41111738</v>
      </c>
      <c r="B7431" s="63" t="s">
        <v>7702</v>
      </c>
    </row>
    <row r="7432" spans="1:2" x14ac:dyDescent="0.25">
      <c r="A7432" s="62">
        <v>41111739</v>
      </c>
      <c r="B7432" s="63" t="s">
        <v>5255</v>
      </c>
    </row>
    <row r="7433" spans="1:2" x14ac:dyDescent="0.25">
      <c r="A7433" s="62">
        <v>41111801</v>
      </c>
      <c r="B7433" s="63" t="s">
        <v>6943</v>
      </c>
    </row>
    <row r="7434" spans="1:2" x14ac:dyDescent="0.25">
      <c r="A7434" s="62">
        <v>41111802</v>
      </c>
      <c r="B7434" s="63" t="s">
        <v>44</v>
      </c>
    </row>
    <row r="7435" spans="1:2" x14ac:dyDescent="0.25">
      <c r="A7435" s="62">
        <v>41111803</v>
      </c>
      <c r="B7435" s="63" t="s">
        <v>3579</v>
      </c>
    </row>
    <row r="7436" spans="1:2" x14ac:dyDescent="0.25">
      <c r="A7436" s="62">
        <v>41111804</v>
      </c>
      <c r="B7436" s="63" t="s">
        <v>16050</v>
      </c>
    </row>
    <row r="7437" spans="1:2" x14ac:dyDescent="0.25">
      <c r="A7437" s="62">
        <v>41111805</v>
      </c>
      <c r="B7437" s="63" t="s">
        <v>6650</v>
      </c>
    </row>
    <row r="7438" spans="1:2" x14ac:dyDescent="0.25">
      <c r="A7438" s="62">
        <v>41111806</v>
      </c>
      <c r="B7438" s="63" t="s">
        <v>1748</v>
      </c>
    </row>
    <row r="7439" spans="1:2" x14ac:dyDescent="0.25">
      <c r="A7439" s="62">
        <v>41111807</v>
      </c>
      <c r="B7439" s="63" t="s">
        <v>1543</v>
      </c>
    </row>
    <row r="7440" spans="1:2" x14ac:dyDescent="0.25">
      <c r="A7440" s="62">
        <v>41111808</v>
      </c>
      <c r="B7440" s="63" t="s">
        <v>10154</v>
      </c>
    </row>
    <row r="7441" spans="1:2" x14ac:dyDescent="0.25">
      <c r="A7441" s="62">
        <v>41111809</v>
      </c>
      <c r="B7441" s="63" t="s">
        <v>14406</v>
      </c>
    </row>
    <row r="7442" spans="1:2" x14ac:dyDescent="0.25">
      <c r="A7442" s="62">
        <v>41111901</v>
      </c>
      <c r="B7442" s="63" t="s">
        <v>4642</v>
      </c>
    </row>
    <row r="7443" spans="1:2" x14ac:dyDescent="0.25">
      <c r="A7443" s="62">
        <v>41111902</v>
      </c>
      <c r="B7443" s="63" t="s">
        <v>7555</v>
      </c>
    </row>
    <row r="7444" spans="1:2" x14ac:dyDescent="0.25">
      <c r="A7444" s="62">
        <v>41111903</v>
      </c>
      <c r="B7444" s="63" t="s">
        <v>4353</v>
      </c>
    </row>
    <row r="7445" spans="1:2" x14ac:dyDescent="0.25">
      <c r="A7445" s="62">
        <v>41111904</v>
      </c>
      <c r="B7445" s="63" t="s">
        <v>14243</v>
      </c>
    </row>
    <row r="7446" spans="1:2" x14ac:dyDescent="0.25">
      <c r="A7446" s="62">
        <v>41111905</v>
      </c>
      <c r="B7446" s="63" t="s">
        <v>510</v>
      </c>
    </row>
    <row r="7447" spans="1:2" x14ac:dyDescent="0.25">
      <c r="A7447" s="62">
        <v>41111906</v>
      </c>
      <c r="B7447" s="63" t="s">
        <v>15012</v>
      </c>
    </row>
    <row r="7448" spans="1:2" x14ac:dyDescent="0.25">
      <c r="A7448" s="62">
        <v>41111907</v>
      </c>
      <c r="B7448" s="63" t="s">
        <v>6358</v>
      </c>
    </row>
    <row r="7449" spans="1:2" x14ac:dyDescent="0.25">
      <c r="A7449" s="62">
        <v>41111908</v>
      </c>
      <c r="B7449" s="63" t="s">
        <v>2228</v>
      </c>
    </row>
    <row r="7450" spans="1:2" x14ac:dyDescent="0.25">
      <c r="A7450" s="62">
        <v>41111909</v>
      </c>
      <c r="B7450" s="63" t="s">
        <v>14289</v>
      </c>
    </row>
    <row r="7451" spans="1:2" x14ac:dyDescent="0.25">
      <c r="A7451" s="62">
        <v>41111910</v>
      </c>
      <c r="B7451" s="63" t="s">
        <v>8205</v>
      </c>
    </row>
    <row r="7452" spans="1:2" x14ac:dyDescent="0.25">
      <c r="A7452" s="62">
        <v>41111911</v>
      </c>
      <c r="B7452" s="63" t="s">
        <v>14572</v>
      </c>
    </row>
    <row r="7453" spans="1:2" x14ac:dyDescent="0.25">
      <c r="A7453" s="62">
        <v>41111912</v>
      </c>
      <c r="B7453" s="63" t="s">
        <v>2720</v>
      </c>
    </row>
    <row r="7454" spans="1:2" x14ac:dyDescent="0.25">
      <c r="A7454" s="62">
        <v>41111913</v>
      </c>
      <c r="B7454" s="63" t="s">
        <v>5756</v>
      </c>
    </row>
    <row r="7455" spans="1:2" x14ac:dyDescent="0.25">
      <c r="A7455" s="62">
        <v>41111914</v>
      </c>
      <c r="B7455" s="63" t="s">
        <v>15364</v>
      </c>
    </row>
    <row r="7456" spans="1:2" x14ac:dyDescent="0.25">
      <c r="A7456" s="62">
        <v>41111915</v>
      </c>
      <c r="B7456" s="63" t="s">
        <v>16083</v>
      </c>
    </row>
    <row r="7457" spans="1:2" x14ac:dyDescent="0.25">
      <c r="A7457" s="62">
        <v>41111916</v>
      </c>
      <c r="B7457" s="63" t="s">
        <v>13031</v>
      </c>
    </row>
    <row r="7458" spans="1:2" x14ac:dyDescent="0.25">
      <c r="A7458" s="62">
        <v>41111917</v>
      </c>
      <c r="B7458" s="63" t="s">
        <v>7970</v>
      </c>
    </row>
    <row r="7459" spans="1:2" x14ac:dyDescent="0.25">
      <c r="A7459" s="62">
        <v>41111918</v>
      </c>
      <c r="B7459" s="63" t="s">
        <v>16417</v>
      </c>
    </row>
    <row r="7460" spans="1:2" x14ac:dyDescent="0.25">
      <c r="A7460" s="62">
        <v>41111919</v>
      </c>
      <c r="B7460" s="63" t="s">
        <v>7091</v>
      </c>
    </row>
    <row r="7461" spans="1:2" x14ac:dyDescent="0.25">
      <c r="A7461" s="62">
        <v>41111920</v>
      </c>
      <c r="B7461" s="63" t="s">
        <v>14889</v>
      </c>
    </row>
    <row r="7462" spans="1:2" x14ac:dyDescent="0.25">
      <c r="A7462" s="62">
        <v>41111921</v>
      </c>
      <c r="B7462" s="63" t="s">
        <v>5947</v>
      </c>
    </row>
    <row r="7463" spans="1:2" x14ac:dyDescent="0.25">
      <c r="A7463" s="62">
        <v>41111922</v>
      </c>
      <c r="B7463" s="63" t="s">
        <v>17647</v>
      </c>
    </row>
    <row r="7464" spans="1:2" x14ac:dyDescent="0.25">
      <c r="A7464" s="62">
        <v>41111923</v>
      </c>
      <c r="B7464" s="63" t="s">
        <v>10526</v>
      </c>
    </row>
    <row r="7465" spans="1:2" x14ac:dyDescent="0.25">
      <c r="A7465" s="62">
        <v>41111924</v>
      </c>
      <c r="B7465" s="63" t="s">
        <v>5378</v>
      </c>
    </row>
    <row r="7466" spans="1:2" x14ac:dyDescent="0.25">
      <c r="A7466" s="62">
        <v>41111926</v>
      </c>
      <c r="B7466" s="63" t="s">
        <v>8144</v>
      </c>
    </row>
    <row r="7467" spans="1:2" x14ac:dyDescent="0.25">
      <c r="A7467" s="62">
        <v>41111927</v>
      </c>
      <c r="B7467" s="63" t="s">
        <v>6183</v>
      </c>
    </row>
    <row r="7468" spans="1:2" x14ac:dyDescent="0.25">
      <c r="A7468" s="62">
        <v>41111928</v>
      </c>
      <c r="B7468" s="63" t="s">
        <v>3863</v>
      </c>
    </row>
    <row r="7469" spans="1:2" x14ac:dyDescent="0.25">
      <c r="A7469" s="62">
        <v>41111929</v>
      </c>
      <c r="B7469" s="63" t="s">
        <v>9954</v>
      </c>
    </row>
    <row r="7470" spans="1:2" x14ac:dyDescent="0.25">
      <c r="A7470" s="62">
        <v>41111930</v>
      </c>
      <c r="B7470" s="63" t="s">
        <v>7977</v>
      </c>
    </row>
    <row r="7471" spans="1:2" x14ac:dyDescent="0.25">
      <c r="A7471" s="62">
        <v>41111931</v>
      </c>
      <c r="B7471" s="63" t="s">
        <v>15681</v>
      </c>
    </row>
    <row r="7472" spans="1:2" x14ac:dyDescent="0.25">
      <c r="A7472" s="62">
        <v>41111932</v>
      </c>
      <c r="B7472" s="63" t="s">
        <v>3970</v>
      </c>
    </row>
    <row r="7473" spans="1:2" x14ac:dyDescent="0.25">
      <c r="A7473" s="62">
        <v>41111933</v>
      </c>
      <c r="B7473" s="63" t="s">
        <v>7688</v>
      </c>
    </row>
    <row r="7474" spans="1:2" x14ac:dyDescent="0.25">
      <c r="A7474" s="62">
        <v>41111934</v>
      </c>
      <c r="B7474" s="63" t="s">
        <v>7078</v>
      </c>
    </row>
    <row r="7475" spans="1:2" x14ac:dyDescent="0.25">
      <c r="A7475" s="62">
        <v>41111935</v>
      </c>
      <c r="B7475" s="63" t="s">
        <v>4339</v>
      </c>
    </row>
    <row r="7476" spans="1:2" x14ac:dyDescent="0.25">
      <c r="A7476" s="62">
        <v>41111936</v>
      </c>
      <c r="B7476" s="63" t="s">
        <v>17873</v>
      </c>
    </row>
    <row r="7477" spans="1:2" x14ac:dyDescent="0.25">
      <c r="A7477" s="62">
        <v>41111937</v>
      </c>
      <c r="B7477" s="63" t="s">
        <v>14710</v>
      </c>
    </row>
    <row r="7478" spans="1:2" x14ac:dyDescent="0.25">
      <c r="A7478" s="62">
        <v>41111938</v>
      </c>
      <c r="B7478" s="63" t="s">
        <v>17834</v>
      </c>
    </row>
    <row r="7479" spans="1:2" x14ac:dyDescent="0.25">
      <c r="A7479" s="62">
        <v>41111939</v>
      </c>
      <c r="B7479" s="63" t="s">
        <v>16971</v>
      </c>
    </row>
    <row r="7480" spans="1:2" x14ac:dyDescent="0.25">
      <c r="A7480" s="62">
        <v>41111940</v>
      </c>
      <c r="B7480" s="63" t="s">
        <v>18719</v>
      </c>
    </row>
    <row r="7481" spans="1:2" x14ac:dyDescent="0.25">
      <c r="A7481" s="62">
        <v>41111941</v>
      </c>
      <c r="B7481" s="63" t="s">
        <v>3205</v>
      </c>
    </row>
    <row r="7482" spans="1:2" x14ac:dyDescent="0.25">
      <c r="A7482" s="62">
        <v>41111942</v>
      </c>
      <c r="B7482" s="63" t="s">
        <v>3752</v>
      </c>
    </row>
    <row r="7483" spans="1:2" x14ac:dyDescent="0.25">
      <c r="A7483" s="62">
        <v>41111943</v>
      </c>
      <c r="B7483" s="63" t="s">
        <v>12878</v>
      </c>
    </row>
    <row r="7484" spans="1:2" x14ac:dyDescent="0.25">
      <c r="A7484" s="62">
        <v>41111944</v>
      </c>
      <c r="B7484" s="63" t="s">
        <v>5550</v>
      </c>
    </row>
    <row r="7485" spans="1:2" x14ac:dyDescent="0.25">
      <c r="A7485" s="62">
        <v>41111945</v>
      </c>
      <c r="B7485" s="63" t="s">
        <v>10282</v>
      </c>
    </row>
    <row r="7486" spans="1:2" x14ac:dyDescent="0.25">
      <c r="A7486" s="62">
        <v>41111946</v>
      </c>
      <c r="B7486" s="63" t="s">
        <v>8923</v>
      </c>
    </row>
    <row r="7487" spans="1:2" x14ac:dyDescent="0.25">
      <c r="A7487" s="62">
        <v>41111947</v>
      </c>
      <c r="B7487" s="63" t="s">
        <v>17190</v>
      </c>
    </row>
    <row r="7488" spans="1:2" x14ac:dyDescent="0.25">
      <c r="A7488" s="62">
        <v>41111948</v>
      </c>
      <c r="B7488" s="63" t="s">
        <v>9225</v>
      </c>
    </row>
    <row r="7489" spans="1:2" x14ac:dyDescent="0.25">
      <c r="A7489" s="62">
        <v>41112101</v>
      </c>
      <c r="B7489" s="63" t="s">
        <v>9399</v>
      </c>
    </row>
    <row r="7490" spans="1:2" x14ac:dyDescent="0.25">
      <c r="A7490" s="62">
        <v>41112103</v>
      </c>
      <c r="B7490" s="63" t="s">
        <v>1408</v>
      </c>
    </row>
    <row r="7491" spans="1:2" x14ac:dyDescent="0.25">
      <c r="A7491" s="62">
        <v>41112104</v>
      </c>
      <c r="B7491" s="63" t="s">
        <v>4251</v>
      </c>
    </row>
    <row r="7492" spans="1:2" x14ac:dyDescent="0.25">
      <c r="A7492" s="62">
        <v>41112105</v>
      </c>
      <c r="B7492" s="63" t="s">
        <v>3972</v>
      </c>
    </row>
    <row r="7493" spans="1:2" x14ac:dyDescent="0.25">
      <c r="A7493" s="62">
        <v>41112106</v>
      </c>
      <c r="B7493" s="63" t="s">
        <v>13344</v>
      </c>
    </row>
    <row r="7494" spans="1:2" x14ac:dyDescent="0.25">
      <c r="A7494" s="62">
        <v>41112107</v>
      </c>
      <c r="B7494" s="63" t="s">
        <v>6930</v>
      </c>
    </row>
    <row r="7495" spans="1:2" x14ac:dyDescent="0.25">
      <c r="A7495" s="62">
        <v>41112108</v>
      </c>
      <c r="B7495" s="63" t="s">
        <v>14357</v>
      </c>
    </row>
    <row r="7496" spans="1:2" x14ac:dyDescent="0.25">
      <c r="A7496" s="62">
        <v>41112201</v>
      </c>
      <c r="B7496" s="63" t="s">
        <v>2298</v>
      </c>
    </row>
    <row r="7497" spans="1:2" x14ac:dyDescent="0.25">
      <c r="A7497" s="62">
        <v>41112202</v>
      </c>
      <c r="B7497" s="63" t="s">
        <v>7072</v>
      </c>
    </row>
    <row r="7498" spans="1:2" x14ac:dyDescent="0.25">
      <c r="A7498" s="62">
        <v>41112203</v>
      </c>
      <c r="B7498" s="63" t="s">
        <v>11978</v>
      </c>
    </row>
    <row r="7499" spans="1:2" x14ac:dyDescent="0.25">
      <c r="A7499" s="62">
        <v>41112204</v>
      </c>
      <c r="B7499" s="63" t="s">
        <v>6741</v>
      </c>
    </row>
    <row r="7500" spans="1:2" x14ac:dyDescent="0.25">
      <c r="A7500" s="62">
        <v>41112205</v>
      </c>
      <c r="B7500" s="63" t="s">
        <v>5586</v>
      </c>
    </row>
    <row r="7501" spans="1:2" x14ac:dyDescent="0.25">
      <c r="A7501" s="62">
        <v>41112206</v>
      </c>
      <c r="B7501" s="63" t="s">
        <v>148</v>
      </c>
    </row>
    <row r="7502" spans="1:2" x14ac:dyDescent="0.25">
      <c r="A7502" s="62">
        <v>41112207</v>
      </c>
      <c r="B7502" s="63" t="s">
        <v>3179</v>
      </c>
    </row>
    <row r="7503" spans="1:2" x14ac:dyDescent="0.25">
      <c r="A7503" s="62">
        <v>41112209</v>
      </c>
      <c r="B7503" s="63" t="s">
        <v>3604</v>
      </c>
    </row>
    <row r="7504" spans="1:2" x14ac:dyDescent="0.25">
      <c r="A7504" s="62">
        <v>41112210</v>
      </c>
      <c r="B7504" s="63" t="s">
        <v>12241</v>
      </c>
    </row>
    <row r="7505" spans="1:2" x14ac:dyDescent="0.25">
      <c r="A7505" s="62">
        <v>41112211</v>
      </c>
      <c r="B7505" s="63" t="s">
        <v>798</v>
      </c>
    </row>
    <row r="7506" spans="1:2" x14ac:dyDescent="0.25">
      <c r="A7506" s="62">
        <v>41112212</v>
      </c>
      <c r="B7506" s="63" t="s">
        <v>9163</v>
      </c>
    </row>
    <row r="7507" spans="1:2" x14ac:dyDescent="0.25">
      <c r="A7507" s="62">
        <v>41112213</v>
      </c>
      <c r="B7507" s="63" t="s">
        <v>166</v>
      </c>
    </row>
    <row r="7508" spans="1:2" x14ac:dyDescent="0.25">
      <c r="A7508" s="62">
        <v>41112214</v>
      </c>
      <c r="B7508" s="63" t="s">
        <v>15864</v>
      </c>
    </row>
    <row r="7509" spans="1:2" x14ac:dyDescent="0.25">
      <c r="A7509" s="62">
        <v>41112215</v>
      </c>
      <c r="B7509" s="63" t="s">
        <v>2937</v>
      </c>
    </row>
    <row r="7510" spans="1:2" x14ac:dyDescent="0.25">
      <c r="A7510" s="62">
        <v>41112216</v>
      </c>
      <c r="B7510" s="63" t="s">
        <v>686</v>
      </c>
    </row>
    <row r="7511" spans="1:2" x14ac:dyDescent="0.25">
      <c r="A7511" s="62">
        <v>41112217</v>
      </c>
      <c r="B7511" s="63" t="s">
        <v>14320</v>
      </c>
    </row>
    <row r="7512" spans="1:2" x14ac:dyDescent="0.25">
      <c r="A7512" s="62">
        <v>41112218</v>
      </c>
      <c r="B7512" s="63" t="s">
        <v>14965</v>
      </c>
    </row>
    <row r="7513" spans="1:2" x14ac:dyDescent="0.25">
      <c r="A7513" s="62">
        <v>41112219</v>
      </c>
      <c r="B7513" s="63" t="s">
        <v>3935</v>
      </c>
    </row>
    <row r="7514" spans="1:2" x14ac:dyDescent="0.25">
      <c r="A7514" s="62">
        <v>41112220</v>
      </c>
      <c r="B7514" s="63" t="s">
        <v>4656</v>
      </c>
    </row>
    <row r="7515" spans="1:2" x14ac:dyDescent="0.25">
      <c r="A7515" s="62">
        <v>41112221</v>
      </c>
      <c r="B7515" s="63" t="s">
        <v>17713</v>
      </c>
    </row>
    <row r="7516" spans="1:2" x14ac:dyDescent="0.25">
      <c r="A7516" s="62">
        <v>41112301</v>
      </c>
      <c r="B7516" s="63" t="s">
        <v>921</v>
      </c>
    </row>
    <row r="7517" spans="1:2" x14ac:dyDescent="0.25">
      <c r="A7517" s="62">
        <v>41112302</v>
      </c>
      <c r="B7517" s="63" t="s">
        <v>17031</v>
      </c>
    </row>
    <row r="7518" spans="1:2" x14ac:dyDescent="0.25">
      <c r="A7518" s="62">
        <v>41112303</v>
      </c>
      <c r="B7518" s="63" t="s">
        <v>206</v>
      </c>
    </row>
    <row r="7519" spans="1:2" x14ac:dyDescent="0.25">
      <c r="A7519" s="62">
        <v>41112304</v>
      </c>
      <c r="B7519" s="63" t="s">
        <v>13619</v>
      </c>
    </row>
    <row r="7520" spans="1:2" x14ac:dyDescent="0.25">
      <c r="A7520" s="62">
        <v>41112401</v>
      </c>
      <c r="B7520" s="63" t="s">
        <v>11801</v>
      </c>
    </row>
    <row r="7521" spans="1:2" x14ac:dyDescent="0.25">
      <c r="A7521" s="62">
        <v>41112402</v>
      </c>
      <c r="B7521" s="63" t="s">
        <v>2577</v>
      </c>
    </row>
    <row r="7522" spans="1:2" x14ac:dyDescent="0.25">
      <c r="A7522" s="62">
        <v>41112403</v>
      </c>
      <c r="B7522" s="63" t="s">
        <v>17452</v>
      </c>
    </row>
    <row r="7523" spans="1:2" x14ac:dyDescent="0.25">
      <c r="A7523" s="62">
        <v>41112404</v>
      </c>
      <c r="B7523" s="63" t="s">
        <v>1805</v>
      </c>
    </row>
    <row r="7524" spans="1:2" x14ac:dyDescent="0.25">
      <c r="A7524" s="62">
        <v>41112405</v>
      </c>
      <c r="B7524" s="63" t="s">
        <v>7508</v>
      </c>
    </row>
    <row r="7525" spans="1:2" x14ac:dyDescent="0.25">
      <c r="A7525" s="62">
        <v>41112406</v>
      </c>
      <c r="B7525" s="63" t="s">
        <v>10281</v>
      </c>
    </row>
    <row r="7526" spans="1:2" x14ac:dyDescent="0.25">
      <c r="A7526" s="62">
        <v>41112407</v>
      </c>
      <c r="B7526" s="63" t="s">
        <v>5108</v>
      </c>
    </row>
    <row r="7527" spans="1:2" x14ac:dyDescent="0.25">
      <c r="A7527" s="62">
        <v>41112408</v>
      </c>
      <c r="B7527" s="63" t="s">
        <v>1010</v>
      </c>
    </row>
    <row r="7528" spans="1:2" x14ac:dyDescent="0.25">
      <c r="A7528" s="62">
        <v>41112409</v>
      </c>
      <c r="B7528" s="63" t="s">
        <v>17047</v>
      </c>
    </row>
    <row r="7529" spans="1:2" x14ac:dyDescent="0.25">
      <c r="A7529" s="62">
        <v>41112410</v>
      </c>
      <c r="B7529" s="63" t="s">
        <v>8384</v>
      </c>
    </row>
    <row r="7530" spans="1:2" x14ac:dyDescent="0.25">
      <c r="A7530" s="62">
        <v>41112411</v>
      </c>
      <c r="B7530" s="63" t="s">
        <v>6591</v>
      </c>
    </row>
    <row r="7531" spans="1:2" x14ac:dyDescent="0.25">
      <c r="A7531" s="62">
        <v>41112501</v>
      </c>
      <c r="B7531" s="63" t="s">
        <v>6695</v>
      </c>
    </row>
    <row r="7532" spans="1:2" x14ac:dyDescent="0.25">
      <c r="A7532" s="62">
        <v>41112502</v>
      </c>
      <c r="B7532" s="63" t="s">
        <v>3413</v>
      </c>
    </row>
    <row r="7533" spans="1:2" x14ac:dyDescent="0.25">
      <c r="A7533" s="62">
        <v>41112503</v>
      </c>
      <c r="B7533" s="63" t="s">
        <v>10788</v>
      </c>
    </row>
    <row r="7534" spans="1:2" x14ac:dyDescent="0.25">
      <c r="A7534" s="62">
        <v>41112504</v>
      </c>
      <c r="B7534" s="63" t="s">
        <v>5691</v>
      </c>
    </row>
    <row r="7535" spans="1:2" x14ac:dyDescent="0.25">
      <c r="A7535" s="62">
        <v>41112505</v>
      </c>
      <c r="B7535" s="63" t="s">
        <v>15169</v>
      </c>
    </row>
    <row r="7536" spans="1:2" x14ac:dyDescent="0.25">
      <c r="A7536" s="62">
        <v>41112506</v>
      </c>
      <c r="B7536" s="63" t="s">
        <v>13961</v>
      </c>
    </row>
    <row r="7537" spans="1:2" x14ac:dyDescent="0.25">
      <c r="A7537" s="62">
        <v>41112508</v>
      </c>
      <c r="B7537" s="63" t="s">
        <v>17975</v>
      </c>
    </row>
    <row r="7538" spans="1:2" x14ac:dyDescent="0.25">
      <c r="A7538" s="62">
        <v>41112509</v>
      </c>
      <c r="B7538" s="63" t="s">
        <v>2889</v>
      </c>
    </row>
    <row r="7539" spans="1:2" x14ac:dyDescent="0.25">
      <c r="A7539" s="62">
        <v>41112510</v>
      </c>
      <c r="B7539" s="63" t="s">
        <v>18614</v>
      </c>
    </row>
    <row r="7540" spans="1:2" x14ac:dyDescent="0.25">
      <c r="A7540" s="62">
        <v>41112511</v>
      </c>
      <c r="B7540" s="63" t="s">
        <v>495</v>
      </c>
    </row>
    <row r="7541" spans="1:2" x14ac:dyDescent="0.25">
      <c r="A7541" s="62">
        <v>41112512</v>
      </c>
      <c r="B7541" s="63" t="s">
        <v>13798</v>
      </c>
    </row>
    <row r="7542" spans="1:2" x14ac:dyDescent="0.25">
      <c r="A7542" s="62">
        <v>41112513</v>
      </c>
      <c r="B7542" s="63" t="s">
        <v>1137</v>
      </c>
    </row>
    <row r="7543" spans="1:2" x14ac:dyDescent="0.25">
      <c r="A7543" s="62">
        <v>41112514</v>
      </c>
      <c r="B7543" s="63" t="s">
        <v>573</v>
      </c>
    </row>
    <row r="7544" spans="1:2" x14ac:dyDescent="0.25">
      <c r="A7544" s="62">
        <v>41112516</v>
      </c>
      <c r="B7544" s="63" t="s">
        <v>16244</v>
      </c>
    </row>
    <row r="7545" spans="1:2" x14ac:dyDescent="0.25">
      <c r="A7545" s="62">
        <v>41112601</v>
      </c>
      <c r="B7545" s="63" t="s">
        <v>17414</v>
      </c>
    </row>
    <row r="7546" spans="1:2" x14ac:dyDescent="0.25">
      <c r="A7546" s="62">
        <v>41112602</v>
      </c>
      <c r="B7546" s="63" t="s">
        <v>65</v>
      </c>
    </row>
    <row r="7547" spans="1:2" x14ac:dyDescent="0.25">
      <c r="A7547" s="62">
        <v>41112701</v>
      </c>
      <c r="B7547" s="63" t="s">
        <v>12399</v>
      </c>
    </row>
    <row r="7548" spans="1:2" x14ac:dyDescent="0.25">
      <c r="A7548" s="62">
        <v>41112702</v>
      </c>
      <c r="B7548" s="63" t="s">
        <v>15190</v>
      </c>
    </row>
    <row r="7549" spans="1:2" x14ac:dyDescent="0.25">
      <c r="A7549" s="62">
        <v>41112704</v>
      </c>
      <c r="B7549" s="63" t="s">
        <v>14025</v>
      </c>
    </row>
    <row r="7550" spans="1:2" x14ac:dyDescent="0.25">
      <c r="A7550" s="62">
        <v>41112801</v>
      </c>
      <c r="B7550" s="63" t="s">
        <v>14883</v>
      </c>
    </row>
    <row r="7551" spans="1:2" x14ac:dyDescent="0.25">
      <c r="A7551" s="62">
        <v>41112802</v>
      </c>
      <c r="B7551" s="63" t="s">
        <v>2964</v>
      </c>
    </row>
    <row r="7552" spans="1:2" x14ac:dyDescent="0.25">
      <c r="A7552" s="62">
        <v>41112803</v>
      </c>
      <c r="B7552" s="63" t="s">
        <v>17327</v>
      </c>
    </row>
    <row r="7553" spans="1:2" x14ac:dyDescent="0.25">
      <c r="A7553" s="62">
        <v>41112901</v>
      </c>
      <c r="B7553" s="63" t="s">
        <v>13268</v>
      </c>
    </row>
    <row r="7554" spans="1:2" x14ac:dyDescent="0.25">
      <c r="A7554" s="62">
        <v>41112902</v>
      </c>
      <c r="B7554" s="63" t="s">
        <v>10789</v>
      </c>
    </row>
    <row r="7555" spans="1:2" x14ac:dyDescent="0.25">
      <c r="A7555" s="62">
        <v>41112903</v>
      </c>
      <c r="B7555" s="63" t="s">
        <v>1468</v>
      </c>
    </row>
    <row r="7556" spans="1:2" x14ac:dyDescent="0.25">
      <c r="A7556" s="62">
        <v>41112904</v>
      </c>
      <c r="B7556" s="63" t="s">
        <v>12465</v>
      </c>
    </row>
    <row r="7557" spans="1:2" x14ac:dyDescent="0.25">
      <c r="A7557" s="62">
        <v>41113001</v>
      </c>
      <c r="B7557" s="63" t="s">
        <v>13574</v>
      </c>
    </row>
    <row r="7558" spans="1:2" x14ac:dyDescent="0.25">
      <c r="A7558" s="62">
        <v>41113002</v>
      </c>
      <c r="B7558" s="63" t="s">
        <v>2230</v>
      </c>
    </row>
    <row r="7559" spans="1:2" x14ac:dyDescent="0.25">
      <c r="A7559" s="62">
        <v>41113003</v>
      </c>
      <c r="B7559" s="63" t="s">
        <v>6064</v>
      </c>
    </row>
    <row r="7560" spans="1:2" x14ac:dyDescent="0.25">
      <c r="A7560" s="62">
        <v>41113004</v>
      </c>
      <c r="B7560" s="63" t="s">
        <v>11600</v>
      </c>
    </row>
    <row r="7561" spans="1:2" x14ac:dyDescent="0.25">
      <c r="A7561" s="62">
        <v>41113005</v>
      </c>
      <c r="B7561" s="63" t="s">
        <v>2236</v>
      </c>
    </row>
    <row r="7562" spans="1:2" x14ac:dyDescent="0.25">
      <c r="A7562" s="62">
        <v>41113006</v>
      </c>
      <c r="B7562" s="63" t="s">
        <v>9561</v>
      </c>
    </row>
    <row r="7563" spans="1:2" x14ac:dyDescent="0.25">
      <c r="A7563" s="62">
        <v>41113007</v>
      </c>
      <c r="B7563" s="63" t="s">
        <v>9058</v>
      </c>
    </row>
    <row r="7564" spans="1:2" x14ac:dyDescent="0.25">
      <c r="A7564" s="62">
        <v>41113008</v>
      </c>
      <c r="B7564" s="63" t="s">
        <v>14533</v>
      </c>
    </row>
    <row r="7565" spans="1:2" x14ac:dyDescent="0.25">
      <c r="A7565" s="62">
        <v>41113009</v>
      </c>
      <c r="B7565" s="63" t="s">
        <v>15187</v>
      </c>
    </row>
    <row r="7566" spans="1:2" x14ac:dyDescent="0.25">
      <c r="A7566" s="62">
        <v>41113010</v>
      </c>
      <c r="B7566" s="63" t="s">
        <v>17730</v>
      </c>
    </row>
    <row r="7567" spans="1:2" x14ac:dyDescent="0.25">
      <c r="A7567" s="62">
        <v>41113023</v>
      </c>
      <c r="B7567" s="63" t="s">
        <v>10952</v>
      </c>
    </row>
    <row r="7568" spans="1:2" x14ac:dyDescent="0.25">
      <c r="A7568" s="62">
        <v>41113024</v>
      </c>
      <c r="B7568" s="63" t="s">
        <v>11285</v>
      </c>
    </row>
    <row r="7569" spans="1:2" x14ac:dyDescent="0.25">
      <c r="A7569" s="62">
        <v>41113025</v>
      </c>
      <c r="B7569" s="63" t="s">
        <v>8276</v>
      </c>
    </row>
    <row r="7570" spans="1:2" x14ac:dyDescent="0.25">
      <c r="A7570" s="62">
        <v>41113026</v>
      </c>
      <c r="B7570" s="63" t="s">
        <v>2163</v>
      </c>
    </row>
    <row r="7571" spans="1:2" x14ac:dyDescent="0.25">
      <c r="A7571" s="62">
        <v>41113027</v>
      </c>
      <c r="B7571" s="63" t="s">
        <v>13149</v>
      </c>
    </row>
    <row r="7572" spans="1:2" x14ac:dyDescent="0.25">
      <c r="A7572" s="62">
        <v>41113029</v>
      </c>
      <c r="B7572" s="63" t="s">
        <v>15562</v>
      </c>
    </row>
    <row r="7573" spans="1:2" x14ac:dyDescent="0.25">
      <c r="A7573" s="62">
        <v>41113030</v>
      </c>
      <c r="B7573" s="63" t="s">
        <v>18619</v>
      </c>
    </row>
    <row r="7574" spans="1:2" x14ac:dyDescent="0.25">
      <c r="A7574" s="62">
        <v>41113031</v>
      </c>
      <c r="B7574" s="63" t="s">
        <v>16636</v>
      </c>
    </row>
    <row r="7575" spans="1:2" x14ac:dyDescent="0.25">
      <c r="A7575" s="62">
        <v>41113033</v>
      </c>
      <c r="B7575" s="63" t="s">
        <v>14924</v>
      </c>
    </row>
    <row r="7576" spans="1:2" x14ac:dyDescent="0.25">
      <c r="A7576" s="62">
        <v>41113034</v>
      </c>
      <c r="B7576" s="63" t="s">
        <v>18395</v>
      </c>
    </row>
    <row r="7577" spans="1:2" x14ac:dyDescent="0.25">
      <c r="A7577" s="62">
        <v>41113035</v>
      </c>
      <c r="B7577" s="63" t="s">
        <v>11680</v>
      </c>
    </row>
    <row r="7578" spans="1:2" x14ac:dyDescent="0.25">
      <c r="A7578" s="62">
        <v>41113036</v>
      </c>
      <c r="B7578" s="63" t="s">
        <v>16429</v>
      </c>
    </row>
    <row r="7579" spans="1:2" x14ac:dyDescent="0.25">
      <c r="A7579" s="62">
        <v>41113037</v>
      </c>
      <c r="B7579" s="63" t="s">
        <v>8233</v>
      </c>
    </row>
    <row r="7580" spans="1:2" x14ac:dyDescent="0.25">
      <c r="A7580" s="62">
        <v>41113101</v>
      </c>
      <c r="B7580" s="63" t="s">
        <v>4194</v>
      </c>
    </row>
    <row r="7581" spans="1:2" x14ac:dyDescent="0.25">
      <c r="A7581" s="62">
        <v>41113102</v>
      </c>
      <c r="B7581" s="63" t="s">
        <v>700</v>
      </c>
    </row>
    <row r="7582" spans="1:2" x14ac:dyDescent="0.25">
      <c r="A7582" s="62">
        <v>41113103</v>
      </c>
      <c r="B7582" s="63" t="s">
        <v>13191</v>
      </c>
    </row>
    <row r="7583" spans="1:2" x14ac:dyDescent="0.25">
      <c r="A7583" s="62">
        <v>41113104</v>
      </c>
      <c r="B7583" s="63" t="s">
        <v>7035</v>
      </c>
    </row>
    <row r="7584" spans="1:2" x14ac:dyDescent="0.25">
      <c r="A7584" s="62">
        <v>41113105</v>
      </c>
      <c r="B7584" s="63" t="s">
        <v>1725</v>
      </c>
    </row>
    <row r="7585" spans="1:2" x14ac:dyDescent="0.25">
      <c r="A7585" s="62">
        <v>41113106</v>
      </c>
      <c r="B7585" s="63" t="s">
        <v>6148</v>
      </c>
    </row>
    <row r="7586" spans="1:2" x14ac:dyDescent="0.25">
      <c r="A7586" s="62">
        <v>41113107</v>
      </c>
      <c r="B7586" s="63" t="s">
        <v>16295</v>
      </c>
    </row>
    <row r="7587" spans="1:2" x14ac:dyDescent="0.25">
      <c r="A7587" s="62">
        <v>41113108</v>
      </c>
      <c r="B7587" s="63" t="s">
        <v>7303</v>
      </c>
    </row>
    <row r="7588" spans="1:2" x14ac:dyDescent="0.25">
      <c r="A7588" s="62">
        <v>41113109</v>
      </c>
      <c r="B7588" s="63" t="s">
        <v>12908</v>
      </c>
    </row>
    <row r="7589" spans="1:2" x14ac:dyDescent="0.25">
      <c r="A7589" s="62">
        <v>41113110</v>
      </c>
      <c r="B7589" s="63" t="s">
        <v>5337</v>
      </c>
    </row>
    <row r="7590" spans="1:2" x14ac:dyDescent="0.25">
      <c r="A7590" s="62">
        <v>41113111</v>
      </c>
      <c r="B7590" s="63" t="s">
        <v>11018</v>
      </c>
    </row>
    <row r="7591" spans="1:2" x14ac:dyDescent="0.25">
      <c r="A7591" s="62">
        <v>41113112</v>
      </c>
      <c r="B7591" s="63" t="s">
        <v>13188</v>
      </c>
    </row>
    <row r="7592" spans="1:2" x14ac:dyDescent="0.25">
      <c r="A7592" s="62">
        <v>41113113</v>
      </c>
      <c r="B7592" s="63" t="s">
        <v>15789</v>
      </c>
    </row>
    <row r="7593" spans="1:2" x14ac:dyDescent="0.25">
      <c r="A7593" s="62">
        <v>41113114</v>
      </c>
      <c r="B7593" s="63" t="s">
        <v>17934</v>
      </c>
    </row>
    <row r="7594" spans="1:2" x14ac:dyDescent="0.25">
      <c r="A7594" s="62">
        <v>41113115</v>
      </c>
      <c r="B7594" s="63" t="s">
        <v>13507</v>
      </c>
    </row>
    <row r="7595" spans="1:2" x14ac:dyDescent="0.25">
      <c r="A7595" s="62">
        <v>41113116</v>
      </c>
      <c r="B7595" s="63" t="s">
        <v>6384</v>
      </c>
    </row>
    <row r="7596" spans="1:2" x14ac:dyDescent="0.25">
      <c r="A7596" s="62">
        <v>41113117</v>
      </c>
      <c r="B7596" s="63" t="s">
        <v>4333</v>
      </c>
    </row>
    <row r="7597" spans="1:2" x14ac:dyDescent="0.25">
      <c r="A7597" s="62">
        <v>41113118</v>
      </c>
      <c r="B7597" s="63" t="s">
        <v>7302</v>
      </c>
    </row>
    <row r="7598" spans="1:2" x14ac:dyDescent="0.25">
      <c r="A7598" s="62">
        <v>41113119</v>
      </c>
      <c r="B7598" s="63" t="s">
        <v>502</v>
      </c>
    </row>
    <row r="7599" spans="1:2" x14ac:dyDescent="0.25">
      <c r="A7599" s="62">
        <v>41113301</v>
      </c>
      <c r="B7599" s="63" t="s">
        <v>10153</v>
      </c>
    </row>
    <row r="7600" spans="1:2" x14ac:dyDescent="0.25">
      <c r="A7600" s="62">
        <v>41113302</v>
      </c>
      <c r="B7600" s="63" t="s">
        <v>8492</v>
      </c>
    </row>
    <row r="7601" spans="1:2" x14ac:dyDescent="0.25">
      <c r="A7601" s="62">
        <v>41113304</v>
      </c>
      <c r="B7601" s="63" t="s">
        <v>14413</v>
      </c>
    </row>
    <row r="7602" spans="1:2" x14ac:dyDescent="0.25">
      <c r="A7602" s="62">
        <v>41113305</v>
      </c>
      <c r="B7602" s="63" t="s">
        <v>9685</v>
      </c>
    </row>
    <row r="7603" spans="1:2" x14ac:dyDescent="0.25">
      <c r="A7603" s="62">
        <v>41113306</v>
      </c>
      <c r="B7603" s="63" t="s">
        <v>5117</v>
      </c>
    </row>
    <row r="7604" spans="1:2" x14ac:dyDescent="0.25">
      <c r="A7604" s="62">
        <v>41113308</v>
      </c>
      <c r="B7604" s="63" t="s">
        <v>3426</v>
      </c>
    </row>
    <row r="7605" spans="1:2" x14ac:dyDescent="0.25">
      <c r="A7605" s="62">
        <v>41113309</v>
      </c>
      <c r="B7605" s="63" t="s">
        <v>17005</v>
      </c>
    </row>
    <row r="7606" spans="1:2" x14ac:dyDescent="0.25">
      <c r="A7606" s="62">
        <v>41113310</v>
      </c>
      <c r="B7606" s="63" t="s">
        <v>9859</v>
      </c>
    </row>
    <row r="7607" spans="1:2" x14ac:dyDescent="0.25">
      <c r="A7607" s="62">
        <v>41113311</v>
      </c>
      <c r="B7607" s="63" t="s">
        <v>16624</v>
      </c>
    </row>
    <row r="7608" spans="1:2" x14ac:dyDescent="0.25">
      <c r="A7608" s="62">
        <v>41113312</v>
      </c>
      <c r="B7608" s="63" t="s">
        <v>12277</v>
      </c>
    </row>
    <row r="7609" spans="1:2" x14ac:dyDescent="0.25">
      <c r="A7609" s="62">
        <v>41113313</v>
      </c>
      <c r="B7609" s="63" t="s">
        <v>6200</v>
      </c>
    </row>
    <row r="7610" spans="1:2" x14ac:dyDescent="0.25">
      <c r="A7610" s="62">
        <v>41113314</v>
      </c>
      <c r="B7610" s="63" t="s">
        <v>4412</v>
      </c>
    </row>
    <row r="7611" spans="1:2" x14ac:dyDescent="0.25">
      <c r="A7611" s="62">
        <v>41113315</v>
      </c>
      <c r="B7611" s="63" t="s">
        <v>7110</v>
      </c>
    </row>
    <row r="7612" spans="1:2" x14ac:dyDescent="0.25">
      <c r="A7612" s="62">
        <v>41113316</v>
      </c>
      <c r="B7612" s="63" t="s">
        <v>16991</v>
      </c>
    </row>
    <row r="7613" spans="1:2" x14ac:dyDescent="0.25">
      <c r="A7613" s="62">
        <v>41113318</v>
      </c>
      <c r="B7613" s="63" t="s">
        <v>14271</v>
      </c>
    </row>
    <row r="7614" spans="1:2" x14ac:dyDescent="0.25">
      <c r="A7614" s="62">
        <v>41113319</v>
      </c>
      <c r="B7614" s="63" t="s">
        <v>4760</v>
      </c>
    </row>
    <row r="7615" spans="1:2" x14ac:dyDescent="0.25">
      <c r="A7615" s="62">
        <v>41113320</v>
      </c>
      <c r="B7615" s="63" t="s">
        <v>4320</v>
      </c>
    </row>
    <row r="7616" spans="1:2" x14ac:dyDescent="0.25">
      <c r="A7616" s="62">
        <v>41113321</v>
      </c>
      <c r="B7616" s="63" t="s">
        <v>4051</v>
      </c>
    </row>
    <row r="7617" spans="1:2" x14ac:dyDescent="0.25">
      <c r="A7617" s="62">
        <v>41113322</v>
      </c>
      <c r="B7617" s="63" t="s">
        <v>966</v>
      </c>
    </row>
    <row r="7618" spans="1:2" x14ac:dyDescent="0.25">
      <c r="A7618" s="62">
        <v>41113323</v>
      </c>
      <c r="B7618" s="63" t="s">
        <v>6893</v>
      </c>
    </row>
    <row r="7619" spans="1:2" x14ac:dyDescent="0.25">
      <c r="A7619" s="62">
        <v>41113401</v>
      </c>
      <c r="B7619" s="63" t="s">
        <v>1875</v>
      </c>
    </row>
    <row r="7620" spans="1:2" x14ac:dyDescent="0.25">
      <c r="A7620" s="62">
        <v>41113402</v>
      </c>
      <c r="B7620" s="63" t="s">
        <v>17042</v>
      </c>
    </row>
    <row r="7621" spans="1:2" x14ac:dyDescent="0.25">
      <c r="A7621" s="62">
        <v>41113403</v>
      </c>
      <c r="B7621" s="63" t="s">
        <v>11264</v>
      </c>
    </row>
    <row r="7622" spans="1:2" x14ac:dyDescent="0.25">
      <c r="A7622" s="62">
        <v>41113404</v>
      </c>
      <c r="B7622" s="63" t="s">
        <v>6836</v>
      </c>
    </row>
    <row r="7623" spans="1:2" x14ac:dyDescent="0.25">
      <c r="A7623" s="62">
        <v>41113405</v>
      </c>
      <c r="B7623" s="63" t="s">
        <v>18583</v>
      </c>
    </row>
    <row r="7624" spans="1:2" x14ac:dyDescent="0.25">
      <c r="A7624" s="62">
        <v>41113406</v>
      </c>
      <c r="B7624" s="63" t="s">
        <v>1888</v>
      </c>
    </row>
    <row r="7625" spans="1:2" x14ac:dyDescent="0.25">
      <c r="A7625" s="62">
        <v>41113407</v>
      </c>
      <c r="B7625" s="63" t="s">
        <v>5429</v>
      </c>
    </row>
    <row r="7626" spans="1:2" x14ac:dyDescent="0.25">
      <c r="A7626" s="62">
        <v>41113601</v>
      </c>
      <c r="B7626" s="63" t="s">
        <v>15490</v>
      </c>
    </row>
    <row r="7627" spans="1:2" x14ac:dyDescent="0.25">
      <c r="A7627" s="62">
        <v>41113602</v>
      </c>
      <c r="B7627" s="63" t="s">
        <v>6566</v>
      </c>
    </row>
    <row r="7628" spans="1:2" x14ac:dyDescent="0.25">
      <c r="A7628" s="62">
        <v>41113603</v>
      </c>
      <c r="B7628" s="63" t="s">
        <v>7008</v>
      </c>
    </row>
    <row r="7629" spans="1:2" x14ac:dyDescent="0.25">
      <c r="A7629" s="62">
        <v>41113604</v>
      </c>
      <c r="B7629" s="63" t="s">
        <v>13583</v>
      </c>
    </row>
    <row r="7630" spans="1:2" x14ac:dyDescent="0.25">
      <c r="A7630" s="62">
        <v>41113605</v>
      </c>
      <c r="B7630" s="63" t="s">
        <v>5946</v>
      </c>
    </row>
    <row r="7631" spans="1:2" x14ac:dyDescent="0.25">
      <c r="A7631" s="62">
        <v>41113606</v>
      </c>
      <c r="B7631" s="63" t="s">
        <v>784</v>
      </c>
    </row>
    <row r="7632" spans="1:2" x14ac:dyDescent="0.25">
      <c r="A7632" s="62">
        <v>41113607</v>
      </c>
      <c r="B7632" s="63" t="s">
        <v>5785</v>
      </c>
    </row>
    <row r="7633" spans="1:2" x14ac:dyDescent="0.25">
      <c r="A7633" s="62">
        <v>41113608</v>
      </c>
      <c r="B7633" s="63" t="s">
        <v>10378</v>
      </c>
    </row>
    <row r="7634" spans="1:2" x14ac:dyDescent="0.25">
      <c r="A7634" s="62">
        <v>41113611</v>
      </c>
      <c r="B7634" s="63" t="s">
        <v>12442</v>
      </c>
    </row>
    <row r="7635" spans="1:2" x14ac:dyDescent="0.25">
      <c r="A7635" s="62">
        <v>41113612</v>
      </c>
      <c r="B7635" s="63" t="s">
        <v>9366</v>
      </c>
    </row>
    <row r="7636" spans="1:2" x14ac:dyDescent="0.25">
      <c r="A7636" s="62">
        <v>41113613</v>
      </c>
      <c r="B7636" s="63" t="s">
        <v>894</v>
      </c>
    </row>
    <row r="7637" spans="1:2" x14ac:dyDescent="0.25">
      <c r="A7637" s="62">
        <v>41113614</v>
      </c>
      <c r="B7637" s="63" t="s">
        <v>14082</v>
      </c>
    </row>
    <row r="7638" spans="1:2" x14ac:dyDescent="0.25">
      <c r="A7638" s="62">
        <v>41113615</v>
      </c>
      <c r="B7638" s="63" t="s">
        <v>3049</v>
      </c>
    </row>
    <row r="7639" spans="1:2" x14ac:dyDescent="0.25">
      <c r="A7639" s="62">
        <v>41113616</v>
      </c>
      <c r="B7639" s="63" t="s">
        <v>8102</v>
      </c>
    </row>
    <row r="7640" spans="1:2" x14ac:dyDescent="0.25">
      <c r="A7640" s="62">
        <v>41113617</v>
      </c>
      <c r="B7640" s="63" t="s">
        <v>7751</v>
      </c>
    </row>
    <row r="7641" spans="1:2" x14ac:dyDescent="0.25">
      <c r="A7641" s="62">
        <v>41113618</v>
      </c>
      <c r="B7641" s="63" t="s">
        <v>14164</v>
      </c>
    </row>
    <row r="7642" spans="1:2" x14ac:dyDescent="0.25">
      <c r="A7642" s="62">
        <v>41113619</v>
      </c>
      <c r="B7642" s="63" t="s">
        <v>449</v>
      </c>
    </row>
    <row r="7643" spans="1:2" x14ac:dyDescent="0.25">
      <c r="A7643" s="62">
        <v>41113620</v>
      </c>
      <c r="B7643" s="63" t="s">
        <v>9504</v>
      </c>
    </row>
    <row r="7644" spans="1:2" x14ac:dyDescent="0.25">
      <c r="A7644" s="62">
        <v>41113621</v>
      </c>
      <c r="B7644" s="63" t="s">
        <v>4648</v>
      </c>
    </row>
    <row r="7645" spans="1:2" x14ac:dyDescent="0.25">
      <c r="A7645" s="62">
        <v>41113622</v>
      </c>
      <c r="B7645" s="63" t="s">
        <v>16409</v>
      </c>
    </row>
    <row r="7646" spans="1:2" x14ac:dyDescent="0.25">
      <c r="A7646" s="62">
        <v>41113623</v>
      </c>
      <c r="B7646" s="63" t="s">
        <v>17137</v>
      </c>
    </row>
    <row r="7647" spans="1:2" x14ac:dyDescent="0.25">
      <c r="A7647" s="62">
        <v>41113624</v>
      </c>
      <c r="B7647" s="63" t="s">
        <v>10275</v>
      </c>
    </row>
    <row r="7648" spans="1:2" x14ac:dyDescent="0.25">
      <c r="A7648" s="62">
        <v>41113625</v>
      </c>
      <c r="B7648" s="63" t="s">
        <v>16672</v>
      </c>
    </row>
    <row r="7649" spans="1:2" x14ac:dyDescent="0.25">
      <c r="A7649" s="62">
        <v>41113626</v>
      </c>
      <c r="B7649" s="63" t="s">
        <v>9850</v>
      </c>
    </row>
    <row r="7650" spans="1:2" x14ac:dyDescent="0.25">
      <c r="A7650" s="62">
        <v>41113627</v>
      </c>
      <c r="B7650" s="63" t="s">
        <v>6970</v>
      </c>
    </row>
    <row r="7651" spans="1:2" x14ac:dyDescent="0.25">
      <c r="A7651" s="62">
        <v>41113628</v>
      </c>
      <c r="B7651" s="63" t="s">
        <v>10178</v>
      </c>
    </row>
    <row r="7652" spans="1:2" x14ac:dyDescent="0.25">
      <c r="A7652" s="62">
        <v>41113629</v>
      </c>
      <c r="B7652" s="63" t="s">
        <v>3317</v>
      </c>
    </row>
    <row r="7653" spans="1:2" x14ac:dyDescent="0.25">
      <c r="A7653" s="62">
        <v>41113630</v>
      </c>
      <c r="B7653" s="63" t="s">
        <v>3822</v>
      </c>
    </row>
    <row r="7654" spans="1:2" x14ac:dyDescent="0.25">
      <c r="A7654" s="62">
        <v>41113631</v>
      </c>
      <c r="B7654" s="63" t="s">
        <v>10940</v>
      </c>
    </row>
    <row r="7655" spans="1:2" x14ac:dyDescent="0.25">
      <c r="A7655" s="62">
        <v>41113632</v>
      </c>
      <c r="B7655" s="63" t="s">
        <v>14467</v>
      </c>
    </row>
    <row r="7656" spans="1:2" x14ac:dyDescent="0.25">
      <c r="A7656" s="62">
        <v>41113633</v>
      </c>
      <c r="B7656" s="63" t="s">
        <v>1079</v>
      </c>
    </row>
    <row r="7657" spans="1:2" x14ac:dyDescent="0.25">
      <c r="A7657" s="62">
        <v>41113634</v>
      </c>
      <c r="B7657" s="63" t="s">
        <v>16373</v>
      </c>
    </row>
    <row r="7658" spans="1:2" x14ac:dyDescent="0.25">
      <c r="A7658" s="62">
        <v>41113635</v>
      </c>
      <c r="B7658" s="63" t="s">
        <v>18643</v>
      </c>
    </row>
    <row r="7659" spans="1:2" x14ac:dyDescent="0.25">
      <c r="A7659" s="62">
        <v>41113636</v>
      </c>
      <c r="B7659" s="63" t="s">
        <v>11358</v>
      </c>
    </row>
    <row r="7660" spans="1:2" x14ac:dyDescent="0.25">
      <c r="A7660" s="62">
        <v>41113637</v>
      </c>
      <c r="B7660" s="63" t="s">
        <v>5733</v>
      </c>
    </row>
    <row r="7661" spans="1:2" x14ac:dyDescent="0.25">
      <c r="A7661" s="62">
        <v>41113638</v>
      </c>
      <c r="B7661" s="63" t="s">
        <v>18210</v>
      </c>
    </row>
    <row r="7662" spans="1:2" x14ac:dyDescent="0.25">
      <c r="A7662" s="62">
        <v>41113639</v>
      </c>
      <c r="B7662" s="63" t="s">
        <v>5675</v>
      </c>
    </row>
    <row r="7663" spans="1:2" x14ac:dyDescent="0.25">
      <c r="A7663" s="62">
        <v>41113640</v>
      </c>
      <c r="B7663" s="63" t="s">
        <v>10253</v>
      </c>
    </row>
    <row r="7664" spans="1:2" x14ac:dyDescent="0.25">
      <c r="A7664" s="62">
        <v>41113641</v>
      </c>
      <c r="B7664" s="63" t="s">
        <v>14189</v>
      </c>
    </row>
    <row r="7665" spans="1:2" x14ac:dyDescent="0.25">
      <c r="A7665" s="62">
        <v>41113642</v>
      </c>
      <c r="B7665" s="63" t="s">
        <v>1471</v>
      </c>
    </row>
    <row r="7666" spans="1:2" x14ac:dyDescent="0.25">
      <c r="A7666" s="62">
        <v>41113643</v>
      </c>
      <c r="B7666" s="63" t="s">
        <v>3827</v>
      </c>
    </row>
    <row r="7667" spans="1:2" x14ac:dyDescent="0.25">
      <c r="A7667" s="62">
        <v>41113644</v>
      </c>
      <c r="B7667" s="63" t="s">
        <v>17195</v>
      </c>
    </row>
    <row r="7668" spans="1:2" x14ac:dyDescent="0.25">
      <c r="A7668" s="62">
        <v>41113645</v>
      </c>
      <c r="B7668" s="63" t="s">
        <v>5239</v>
      </c>
    </row>
    <row r="7669" spans="1:2" x14ac:dyDescent="0.25">
      <c r="A7669" s="62">
        <v>41113646</v>
      </c>
      <c r="B7669" s="63" t="s">
        <v>13551</v>
      </c>
    </row>
    <row r="7670" spans="1:2" x14ac:dyDescent="0.25">
      <c r="A7670" s="62">
        <v>41113647</v>
      </c>
      <c r="B7670" s="63" t="s">
        <v>11292</v>
      </c>
    </row>
    <row r="7671" spans="1:2" x14ac:dyDescent="0.25">
      <c r="A7671" s="62">
        <v>41113648</v>
      </c>
      <c r="B7671" s="63" t="s">
        <v>14370</v>
      </c>
    </row>
    <row r="7672" spans="1:2" x14ac:dyDescent="0.25">
      <c r="A7672" s="62">
        <v>41113701</v>
      </c>
      <c r="B7672" s="63" t="s">
        <v>1050</v>
      </c>
    </row>
    <row r="7673" spans="1:2" x14ac:dyDescent="0.25">
      <c r="A7673" s="62">
        <v>41113702</v>
      </c>
      <c r="B7673" s="63" t="s">
        <v>15674</v>
      </c>
    </row>
    <row r="7674" spans="1:2" x14ac:dyDescent="0.25">
      <c r="A7674" s="62">
        <v>41113703</v>
      </c>
      <c r="B7674" s="63" t="s">
        <v>8999</v>
      </c>
    </row>
    <row r="7675" spans="1:2" x14ac:dyDescent="0.25">
      <c r="A7675" s="62">
        <v>41113704</v>
      </c>
      <c r="B7675" s="63" t="s">
        <v>9955</v>
      </c>
    </row>
    <row r="7676" spans="1:2" x14ac:dyDescent="0.25">
      <c r="A7676" s="62">
        <v>41113705</v>
      </c>
      <c r="B7676" s="63" t="s">
        <v>8021</v>
      </c>
    </row>
    <row r="7677" spans="1:2" x14ac:dyDescent="0.25">
      <c r="A7677" s="62">
        <v>41113706</v>
      </c>
      <c r="B7677" s="63" t="s">
        <v>1065</v>
      </c>
    </row>
    <row r="7678" spans="1:2" x14ac:dyDescent="0.25">
      <c r="A7678" s="62">
        <v>41113707</v>
      </c>
      <c r="B7678" s="63" t="s">
        <v>18810</v>
      </c>
    </row>
    <row r="7679" spans="1:2" x14ac:dyDescent="0.25">
      <c r="A7679" s="62">
        <v>41113708</v>
      </c>
      <c r="B7679" s="63" t="s">
        <v>11094</v>
      </c>
    </row>
    <row r="7680" spans="1:2" x14ac:dyDescent="0.25">
      <c r="A7680" s="62">
        <v>41113709</v>
      </c>
      <c r="B7680" s="63" t="s">
        <v>1849</v>
      </c>
    </row>
    <row r="7681" spans="1:2" x14ac:dyDescent="0.25">
      <c r="A7681" s="62">
        <v>41113710</v>
      </c>
      <c r="B7681" s="63" t="s">
        <v>14425</v>
      </c>
    </row>
    <row r="7682" spans="1:2" x14ac:dyDescent="0.25">
      <c r="A7682" s="62">
        <v>41113711</v>
      </c>
      <c r="B7682" s="63" t="s">
        <v>11622</v>
      </c>
    </row>
    <row r="7683" spans="1:2" x14ac:dyDescent="0.25">
      <c r="A7683" s="62">
        <v>41113712</v>
      </c>
      <c r="B7683" s="63" t="s">
        <v>17171</v>
      </c>
    </row>
    <row r="7684" spans="1:2" x14ac:dyDescent="0.25">
      <c r="A7684" s="62">
        <v>41113713</v>
      </c>
      <c r="B7684" s="63" t="s">
        <v>11315</v>
      </c>
    </row>
    <row r="7685" spans="1:2" x14ac:dyDescent="0.25">
      <c r="A7685" s="62">
        <v>41113714</v>
      </c>
      <c r="B7685" s="63" t="s">
        <v>4925</v>
      </c>
    </row>
    <row r="7686" spans="1:2" x14ac:dyDescent="0.25">
      <c r="A7686" s="62">
        <v>41113715</v>
      </c>
      <c r="B7686" s="63" t="s">
        <v>1387</v>
      </c>
    </row>
    <row r="7687" spans="1:2" x14ac:dyDescent="0.25">
      <c r="A7687" s="62">
        <v>41113716</v>
      </c>
      <c r="B7687" s="63" t="s">
        <v>17369</v>
      </c>
    </row>
    <row r="7688" spans="1:2" x14ac:dyDescent="0.25">
      <c r="A7688" s="62">
        <v>41113717</v>
      </c>
      <c r="B7688" s="63" t="s">
        <v>9603</v>
      </c>
    </row>
    <row r="7689" spans="1:2" x14ac:dyDescent="0.25">
      <c r="A7689" s="62">
        <v>41113718</v>
      </c>
      <c r="B7689" s="63" t="s">
        <v>653</v>
      </c>
    </row>
    <row r="7690" spans="1:2" x14ac:dyDescent="0.25">
      <c r="A7690" s="62">
        <v>41113801</v>
      </c>
      <c r="B7690" s="63" t="s">
        <v>676</v>
      </c>
    </row>
    <row r="7691" spans="1:2" x14ac:dyDescent="0.25">
      <c r="A7691" s="62">
        <v>41113802</v>
      </c>
      <c r="B7691" s="63" t="s">
        <v>4773</v>
      </c>
    </row>
    <row r="7692" spans="1:2" x14ac:dyDescent="0.25">
      <c r="A7692" s="62">
        <v>41113803</v>
      </c>
      <c r="B7692" s="63" t="s">
        <v>1118</v>
      </c>
    </row>
    <row r="7693" spans="1:2" x14ac:dyDescent="0.25">
      <c r="A7693" s="62">
        <v>41113804</v>
      </c>
      <c r="B7693" s="63" t="s">
        <v>6707</v>
      </c>
    </row>
    <row r="7694" spans="1:2" x14ac:dyDescent="0.25">
      <c r="A7694" s="62">
        <v>41113805</v>
      </c>
      <c r="B7694" s="63" t="s">
        <v>4611</v>
      </c>
    </row>
    <row r="7695" spans="1:2" x14ac:dyDescent="0.25">
      <c r="A7695" s="62">
        <v>41113806</v>
      </c>
      <c r="B7695" s="63" t="s">
        <v>9100</v>
      </c>
    </row>
    <row r="7696" spans="1:2" x14ac:dyDescent="0.25">
      <c r="A7696" s="62">
        <v>41113807</v>
      </c>
      <c r="B7696" s="63" t="s">
        <v>10231</v>
      </c>
    </row>
    <row r="7697" spans="1:2" x14ac:dyDescent="0.25">
      <c r="A7697" s="62">
        <v>41113808</v>
      </c>
      <c r="B7697" s="63" t="s">
        <v>14338</v>
      </c>
    </row>
    <row r="7698" spans="1:2" x14ac:dyDescent="0.25">
      <c r="A7698" s="62">
        <v>41113901</v>
      </c>
      <c r="B7698" s="63" t="s">
        <v>10809</v>
      </c>
    </row>
    <row r="7699" spans="1:2" x14ac:dyDescent="0.25">
      <c r="A7699" s="62">
        <v>41113902</v>
      </c>
      <c r="B7699" s="63" t="s">
        <v>9170</v>
      </c>
    </row>
    <row r="7700" spans="1:2" x14ac:dyDescent="0.25">
      <c r="A7700" s="62">
        <v>41113903</v>
      </c>
      <c r="B7700" s="63" t="s">
        <v>5495</v>
      </c>
    </row>
    <row r="7701" spans="1:2" x14ac:dyDescent="0.25">
      <c r="A7701" s="62">
        <v>41113904</v>
      </c>
      <c r="B7701" s="63" t="s">
        <v>5813</v>
      </c>
    </row>
    <row r="7702" spans="1:2" x14ac:dyDescent="0.25">
      <c r="A7702" s="62">
        <v>41113905</v>
      </c>
      <c r="B7702" s="63" t="s">
        <v>17656</v>
      </c>
    </row>
    <row r="7703" spans="1:2" x14ac:dyDescent="0.25">
      <c r="A7703" s="62">
        <v>41113906</v>
      </c>
      <c r="B7703" s="63" t="s">
        <v>9071</v>
      </c>
    </row>
    <row r="7704" spans="1:2" x14ac:dyDescent="0.25">
      <c r="A7704" s="62">
        <v>41113907</v>
      </c>
      <c r="B7704" s="63" t="s">
        <v>2914</v>
      </c>
    </row>
    <row r="7705" spans="1:2" x14ac:dyDescent="0.25">
      <c r="A7705" s="62">
        <v>41113908</v>
      </c>
      <c r="B7705" s="63" t="s">
        <v>17694</v>
      </c>
    </row>
    <row r="7706" spans="1:2" x14ac:dyDescent="0.25">
      <c r="A7706" s="62">
        <v>41113909</v>
      </c>
      <c r="B7706" s="63" t="s">
        <v>7447</v>
      </c>
    </row>
    <row r="7707" spans="1:2" x14ac:dyDescent="0.25">
      <c r="A7707" s="62">
        <v>41113910</v>
      </c>
      <c r="B7707" s="63" t="s">
        <v>13308</v>
      </c>
    </row>
    <row r="7708" spans="1:2" x14ac:dyDescent="0.25">
      <c r="A7708" s="62">
        <v>41114001</v>
      </c>
      <c r="B7708" s="63" t="s">
        <v>10518</v>
      </c>
    </row>
    <row r="7709" spans="1:2" x14ac:dyDescent="0.25">
      <c r="A7709" s="62">
        <v>41114102</v>
      </c>
      <c r="B7709" s="63" t="s">
        <v>4670</v>
      </c>
    </row>
    <row r="7710" spans="1:2" x14ac:dyDescent="0.25">
      <c r="A7710" s="62">
        <v>41114103</v>
      </c>
      <c r="B7710" s="63" t="s">
        <v>14125</v>
      </c>
    </row>
    <row r="7711" spans="1:2" x14ac:dyDescent="0.25">
      <c r="A7711" s="62">
        <v>41114104</v>
      </c>
      <c r="B7711" s="63" t="s">
        <v>8198</v>
      </c>
    </row>
    <row r="7712" spans="1:2" x14ac:dyDescent="0.25">
      <c r="A7712" s="62">
        <v>41114105</v>
      </c>
      <c r="B7712" s="63" t="s">
        <v>5921</v>
      </c>
    </row>
    <row r="7713" spans="1:2" x14ac:dyDescent="0.25">
      <c r="A7713" s="62">
        <v>41114106</v>
      </c>
      <c r="B7713" s="63" t="s">
        <v>14596</v>
      </c>
    </row>
    <row r="7714" spans="1:2" x14ac:dyDescent="0.25">
      <c r="A7714" s="62">
        <v>41114107</v>
      </c>
      <c r="B7714" s="63" t="s">
        <v>3105</v>
      </c>
    </row>
    <row r="7715" spans="1:2" x14ac:dyDescent="0.25">
      <c r="A7715" s="62">
        <v>41114108</v>
      </c>
      <c r="B7715" s="63" t="s">
        <v>17338</v>
      </c>
    </row>
    <row r="7716" spans="1:2" x14ac:dyDescent="0.25">
      <c r="A7716" s="62">
        <v>41114201</v>
      </c>
      <c r="B7716" s="63" t="s">
        <v>8293</v>
      </c>
    </row>
    <row r="7717" spans="1:2" x14ac:dyDescent="0.25">
      <c r="A7717" s="62">
        <v>41114202</v>
      </c>
      <c r="B7717" s="63" t="s">
        <v>18217</v>
      </c>
    </row>
    <row r="7718" spans="1:2" x14ac:dyDescent="0.25">
      <c r="A7718" s="62">
        <v>41114203</v>
      </c>
      <c r="B7718" s="63" t="s">
        <v>2531</v>
      </c>
    </row>
    <row r="7719" spans="1:2" x14ac:dyDescent="0.25">
      <c r="A7719" s="62">
        <v>41114204</v>
      </c>
      <c r="B7719" s="63" t="s">
        <v>3087</v>
      </c>
    </row>
    <row r="7720" spans="1:2" x14ac:dyDescent="0.25">
      <c r="A7720" s="62">
        <v>41114205</v>
      </c>
      <c r="B7720" s="63" t="s">
        <v>8591</v>
      </c>
    </row>
    <row r="7721" spans="1:2" x14ac:dyDescent="0.25">
      <c r="A7721" s="62">
        <v>41114206</v>
      </c>
      <c r="B7721" s="63" t="s">
        <v>11623</v>
      </c>
    </row>
    <row r="7722" spans="1:2" x14ac:dyDescent="0.25">
      <c r="A7722" s="62">
        <v>41114301</v>
      </c>
      <c r="B7722" s="63" t="s">
        <v>4211</v>
      </c>
    </row>
    <row r="7723" spans="1:2" x14ac:dyDescent="0.25">
      <c r="A7723" s="62">
        <v>41114302</v>
      </c>
      <c r="B7723" s="63" t="s">
        <v>17423</v>
      </c>
    </row>
    <row r="7724" spans="1:2" x14ac:dyDescent="0.25">
      <c r="A7724" s="62">
        <v>41114303</v>
      </c>
      <c r="B7724" s="63" t="s">
        <v>15568</v>
      </c>
    </row>
    <row r="7725" spans="1:2" x14ac:dyDescent="0.25">
      <c r="A7725" s="62">
        <v>41114401</v>
      </c>
      <c r="B7725" s="63" t="s">
        <v>10980</v>
      </c>
    </row>
    <row r="7726" spans="1:2" x14ac:dyDescent="0.25">
      <c r="A7726" s="62">
        <v>41114402</v>
      </c>
      <c r="B7726" s="63" t="s">
        <v>14807</v>
      </c>
    </row>
    <row r="7727" spans="1:2" x14ac:dyDescent="0.25">
      <c r="A7727" s="62">
        <v>41114403</v>
      </c>
      <c r="B7727" s="63" t="s">
        <v>15624</v>
      </c>
    </row>
    <row r="7728" spans="1:2" x14ac:dyDescent="0.25">
      <c r="A7728" s="62">
        <v>41114404</v>
      </c>
      <c r="B7728" s="63" t="s">
        <v>226</v>
      </c>
    </row>
    <row r="7729" spans="1:2" x14ac:dyDescent="0.25">
      <c r="A7729" s="62">
        <v>41114405</v>
      </c>
      <c r="B7729" s="63" t="s">
        <v>9172</v>
      </c>
    </row>
    <row r="7730" spans="1:2" x14ac:dyDescent="0.25">
      <c r="A7730" s="62">
        <v>41114406</v>
      </c>
      <c r="B7730" s="63" t="s">
        <v>16165</v>
      </c>
    </row>
    <row r="7731" spans="1:2" x14ac:dyDescent="0.25">
      <c r="A7731" s="62">
        <v>41114407</v>
      </c>
      <c r="B7731" s="63" t="s">
        <v>12520</v>
      </c>
    </row>
    <row r="7732" spans="1:2" x14ac:dyDescent="0.25">
      <c r="A7732" s="62">
        <v>41114408</v>
      </c>
      <c r="B7732" s="63" t="s">
        <v>15493</v>
      </c>
    </row>
    <row r="7733" spans="1:2" x14ac:dyDescent="0.25">
      <c r="A7733" s="62">
        <v>41114409</v>
      </c>
      <c r="B7733" s="63" t="s">
        <v>1613</v>
      </c>
    </row>
    <row r="7734" spans="1:2" x14ac:dyDescent="0.25">
      <c r="A7734" s="62">
        <v>41114410</v>
      </c>
      <c r="B7734" s="63" t="s">
        <v>2530</v>
      </c>
    </row>
    <row r="7735" spans="1:2" x14ac:dyDescent="0.25">
      <c r="A7735" s="62">
        <v>41114411</v>
      </c>
      <c r="B7735" s="63" t="s">
        <v>8823</v>
      </c>
    </row>
    <row r="7736" spans="1:2" x14ac:dyDescent="0.25">
      <c r="A7736" s="62">
        <v>41114501</v>
      </c>
      <c r="B7736" s="63" t="s">
        <v>13712</v>
      </c>
    </row>
    <row r="7737" spans="1:2" x14ac:dyDescent="0.25">
      <c r="A7737" s="62">
        <v>41114502</v>
      </c>
      <c r="B7737" s="63" t="s">
        <v>16925</v>
      </c>
    </row>
    <row r="7738" spans="1:2" x14ac:dyDescent="0.25">
      <c r="A7738" s="62">
        <v>41114503</v>
      </c>
      <c r="B7738" s="63" t="s">
        <v>1736</v>
      </c>
    </row>
    <row r="7739" spans="1:2" x14ac:dyDescent="0.25">
      <c r="A7739" s="62">
        <v>41114504</v>
      </c>
      <c r="B7739" s="63" t="s">
        <v>15972</v>
      </c>
    </row>
    <row r="7740" spans="1:2" x14ac:dyDescent="0.25">
      <c r="A7740" s="62">
        <v>41114505</v>
      </c>
      <c r="B7740" s="63" t="s">
        <v>11854</v>
      </c>
    </row>
    <row r="7741" spans="1:2" x14ac:dyDescent="0.25">
      <c r="A7741" s="62">
        <v>41114506</v>
      </c>
      <c r="B7741" s="63" t="s">
        <v>4692</v>
      </c>
    </row>
    <row r="7742" spans="1:2" x14ac:dyDescent="0.25">
      <c r="A7742" s="62">
        <v>41114507</v>
      </c>
      <c r="B7742" s="63" t="s">
        <v>18778</v>
      </c>
    </row>
    <row r="7743" spans="1:2" x14ac:dyDescent="0.25">
      <c r="A7743" s="62">
        <v>41114508</v>
      </c>
      <c r="B7743" s="63" t="s">
        <v>8092</v>
      </c>
    </row>
    <row r="7744" spans="1:2" x14ac:dyDescent="0.25">
      <c r="A7744" s="62">
        <v>41114509</v>
      </c>
      <c r="B7744" s="63" t="s">
        <v>6145</v>
      </c>
    </row>
    <row r="7745" spans="1:2" x14ac:dyDescent="0.25">
      <c r="A7745" s="62">
        <v>41114510</v>
      </c>
      <c r="B7745" s="63" t="s">
        <v>7130</v>
      </c>
    </row>
    <row r="7746" spans="1:2" x14ac:dyDescent="0.25">
      <c r="A7746" s="62">
        <v>41114601</v>
      </c>
      <c r="B7746" s="63" t="s">
        <v>764</v>
      </c>
    </row>
    <row r="7747" spans="1:2" x14ac:dyDescent="0.25">
      <c r="A7747" s="62">
        <v>41114602</v>
      </c>
      <c r="B7747" s="63" t="s">
        <v>10374</v>
      </c>
    </row>
    <row r="7748" spans="1:2" x14ac:dyDescent="0.25">
      <c r="A7748" s="62">
        <v>41114603</v>
      </c>
      <c r="B7748" s="63" t="s">
        <v>4359</v>
      </c>
    </row>
    <row r="7749" spans="1:2" x14ac:dyDescent="0.25">
      <c r="A7749" s="62">
        <v>41114604</v>
      </c>
      <c r="B7749" s="63" t="s">
        <v>11616</v>
      </c>
    </row>
    <row r="7750" spans="1:2" x14ac:dyDescent="0.25">
      <c r="A7750" s="62">
        <v>41114605</v>
      </c>
      <c r="B7750" s="63" t="s">
        <v>5863</v>
      </c>
    </row>
    <row r="7751" spans="1:2" x14ac:dyDescent="0.25">
      <c r="A7751" s="62">
        <v>41114606</v>
      </c>
      <c r="B7751" s="63" t="s">
        <v>1627</v>
      </c>
    </row>
    <row r="7752" spans="1:2" x14ac:dyDescent="0.25">
      <c r="A7752" s="62">
        <v>41114607</v>
      </c>
      <c r="B7752" s="63" t="s">
        <v>9181</v>
      </c>
    </row>
    <row r="7753" spans="1:2" x14ac:dyDescent="0.25">
      <c r="A7753" s="62">
        <v>41114608</v>
      </c>
      <c r="B7753" s="63" t="s">
        <v>11795</v>
      </c>
    </row>
    <row r="7754" spans="1:2" x14ac:dyDescent="0.25">
      <c r="A7754" s="62">
        <v>41114609</v>
      </c>
      <c r="B7754" s="63" t="s">
        <v>5630</v>
      </c>
    </row>
    <row r="7755" spans="1:2" x14ac:dyDescent="0.25">
      <c r="A7755" s="62">
        <v>41114610</v>
      </c>
      <c r="B7755" s="63" t="s">
        <v>10496</v>
      </c>
    </row>
    <row r="7756" spans="1:2" x14ac:dyDescent="0.25">
      <c r="A7756" s="62">
        <v>41114611</v>
      </c>
      <c r="B7756" s="63" t="s">
        <v>11434</v>
      </c>
    </row>
    <row r="7757" spans="1:2" x14ac:dyDescent="0.25">
      <c r="A7757" s="62">
        <v>41114612</v>
      </c>
      <c r="B7757" s="63" t="s">
        <v>16755</v>
      </c>
    </row>
    <row r="7758" spans="1:2" x14ac:dyDescent="0.25">
      <c r="A7758" s="62">
        <v>41114613</v>
      </c>
      <c r="B7758" s="63" t="s">
        <v>2440</v>
      </c>
    </row>
    <row r="7759" spans="1:2" x14ac:dyDescent="0.25">
      <c r="A7759" s="62">
        <v>41114614</v>
      </c>
      <c r="B7759" s="63" t="s">
        <v>5653</v>
      </c>
    </row>
    <row r="7760" spans="1:2" x14ac:dyDescent="0.25">
      <c r="A7760" s="62">
        <v>41114615</v>
      </c>
      <c r="B7760" s="63" t="s">
        <v>14801</v>
      </c>
    </row>
    <row r="7761" spans="1:2" x14ac:dyDescent="0.25">
      <c r="A7761" s="62">
        <v>41114616</v>
      </c>
      <c r="B7761" s="63" t="s">
        <v>8537</v>
      </c>
    </row>
    <row r="7762" spans="1:2" x14ac:dyDescent="0.25">
      <c r="A7762" s="62">
        <v>41114617</v>
      </c>
      <c r="B7762" s="63" t="s">
        <v>5650</v>
      </c>
    </row>
    <row r="7763" spans="1:2" x14ac:dyDescent="0.25">
      <c r="A7763" s="62">
        <v>41114618</v>
      </c>
      <c r="B7763" s="63" t="s">
        <v>11501</v>
      </c>
    </row>
    <row r="7764" spans="1:2" x14ac:dyDescent="0.25">
      <c r="A7764" s="62">
        <v>41114619</v>
      </c>
      <c r="B7764" s="63" t="s">
        <v>16767</v>
      </c>
    </row>
    <row r="7765" spans="1:2" x14ac:dyDescent="0.25">
      <c r="A7765" s="62">
        <v>41114620</v>
      </c>
      <c r="B7765" s="63" t="s">
        <v>17385</v>
      </c>
    </row>
    <row r="7766" spans="1:2" x14ac:dyDescent="0.25">
      <c r="A7766" s="62">
        <v>41114621</v>
      </c>
      <c r="B7766" s="63" t="s">
        <v>4478</v>
      </c>
    </row>
    <row r="7767" spans="1:2" x14ac:dyDescent="0.25">
      <c r="A7767" s="62">
        <v>41114622</v>
      </c>
      <c r="B7767" s="63" t="s">
        <v>1205</v>
      </c>
    </row>
    <row r="7768" spans="1:2" x14ac:dyDescent="0.25">
      <c r="A7768" s="62">
        <v>41114623</v>
      </c>
      <c r="B7768" s="63" t="s">
        <v>17711</v>
      </c>
    </row>
    <row r="7769" spans="1:2" x14ac:dyDescent="0.25">
      <c r="A7769" s="62">
        <v>41114624</v>
      </c>
      <c r="B7769" s="63" t="s">
        <v>10352</v>
      </c>
    </row>
    <row r="7770" spans="1:2" x14ac:dyDescent="0.25">
      <c r="A7770" s="62">
        <v>41114625</v>
      </c>
      <c r="B7770" s="63" t="s">
        <v>9870</v>
      </c>
    </row>
    <row r="7771" spans="1:2" x14ac:dyDescent="0.25">
      <c r="A7771" s="62">
        <v>41114626</v>
      </c>
      <c r="B7771" s="63" t="s">
        <v>17845</v>
      </c>
    </row>
    <row r="7772" spans="1:2" x14ac:dyDescent="0.25">
      <c r="A7772" s="62">
        <v>41114701</v>
      </c>
      <c r="B7772" s="63" t="s">
        <v>18314</v>
      </c>
    </row>
    <row r="7773" spans="1:2" x14ac:dyDescent="0.25">
      <c r="A7773" s="62">
        <v>41114702</v>
      </c>
      <c r="B7773" s="63" t="s">
        <v>18388</v>
      </c>
    </row>
    <row r="7774" spans="1:2" x14ac:dyDescent="0.25">
      <c r="A7774" s="62">
        <v>41114703</v>
      </c>
      <c r="B7774" s="63" t="s">
        <v>18176</v>
      </c>
    </row>
    <row r="7775" spans="1:2" x14ac:dyDescent="0.25">
      <c r="A7775" s="62">
        <v>41114704</v>
      </c>
      <c r="B7775" s="63" t="s">
        <v>17255</v>
      </c>
    </row>
    <row r="7776" spans="1:2" x14ac:dyDescent="0.25">
      <c r="A7776" s="62">
        <v>41114705</v>
      </c>
      <c r="B7776" s="63" t="s">
        <v>2741</v>
      </c>
    </row>
    <row r="7777" spans="1:2" x14ac:dyDescent="0.25">
      <c r="A7777" s="62">
        <v>41114706</v>
      </c>
      <c r="B7777" s="63" t="s">
        <v>2359</v>
      </c>
    </row>
    <row r="7778" spans="1:2" x14ac:dyDescent="0.25">
      <c r="A7778" s="62">
        <v>41114801</v>
      </c>
      <c r="B7778" s="63" t="s">
        <v>18617</v>
      </c>
    </row>
    <row r="7779" spans="1:2" x14ac:dyDescent="0.25">
      <c r="A7779" s="62">
        <v>41114802</v>
      </c>
      <c r="B7779" s="63" t="s">
        <v>974</v>
      </c>
    </row>
    <row r="7780" spans="1:2" x14ac:dyDescent="0.25">
      <c r="A7780" s="62">
        <v>41114803</v>
      </c>
      <c r="B7780" s="63" t="s">
        <v>14952</v>
      </c>
    </row>
    <row r="7781" spans="1:2" x14ac:dyDescent="0.25">
      <c r="A7781" s="62">
        <v>41115101</v>
      </c>
      <c r="B7781" s="63" t="s">
        <v>10183</v>
      </c>
    </row>
    <row r="7782" spans="1:2" x14ac:dyDescent="0.25">
      <c r="A7782" s="62">
        <v>41115201</v>
      </c>
      <c r="B7782" s="63" t="s">
        <v>4025</v>
      </c>
    </row>
    <row r="7783" spans="1:2" x14ac:dyDescent="0.25">
      <c r="A7783" s="62">
        <v>41115202</v>
      </c>
      <c r="B7783" s="63" t="s">
        <v>870</v>
      </c>
    </row>
    <row r="7784" spans="1:2" x14ac:dyDescent="0.25">
      <c r="A7784" s="62">
        <v>41115301</v>
      </c>
      <c r="B7784" s="63" t="s">
        <v>9559</v>
      </c>
    </row>
    <row r="7785" spans="1:2" x14ac:dyDescent="0.25">
      <c r="A7785" s="62">
        <v>41115302</v>
      </c>
      <c r="B7785" s="63" t="s">
        <v>12990</v>
      </c>
    </row>
    <row r="7786" spans="1:2" x14ac:dyDescent="0.25">
      <c r="A7786" s="62">
        <v>41115303</v>
      </c>
      <c r="B7786" s="63" t="s">
        <v>13673</v>
      </c>
    </row>
    <row r="7787" spans="1:2" x14ac:dyDescent="0.25">
      <c r="A7787" s="62">
        <v>41115304</v>
      </c>
      <c r="B7787" s="63" t="s">
        <v>18569</v>
      </c>
    </row>
    <row r="7788" spans="1:2" x14ac:dyDescent="0.25">
      <c r="A7788" s="62">
        <v>41115305</v>
      </c>
      <c r="B7788" s="63" t="s">
        <v>17498</v>
      </c>
    </row>
    <row r="7789" spans="1:2" x14ac:dyDescent="0.25">
      <c r="A7789" s="62">
        <v>41115306</v>
      </c>
      <c r="B7789" s="63" t="s">
        <v>4784</v>
      </c>
    </row>
    <row r="7790" spans="1:2" x14ac:dyDescent="0.25">
      <c r="A7790" s="62">
        <v>41115307</v>
      </c>
      <c r="B7790" s="63" t="s">
        <v>11741</v>
      </c>
    </row>
    <row r="7791" spans="1:2" x14ac:dyDescent="0.25">
      <c r="A7791" s="62">
        <v>41115308</v>
      </c>
      <c r="B7791" s="63" t="s">
        <v>5629</v>
      </c>
    </row>
    <row r="7792" spans="1:2" x14ac:dyDescent="0.25">
      <c r="A7792" s="62">
        <v>41115309</v>
      </c>
      <c r="B7792" s="63" t="s">
        <v>11785</v>
      </c>
    </row>
    <row r="7793" spans="1:2" x14ac:dyDescent="0.25">
      <c r="A7793" s="62">
        <v>41115310</v>
      </c>
      <c r="B7793" s="63" t="s">
        <v>6818</v>
      </c>
    </row>
    <row r="7794" spans="1:2" x14ac:dyDescent="0.25">
      <c r="A7794" s="62">
        <v>41115311</v>
      </c>
      <c r="B7794" s="63" t="s">
        <v>13970</v>
      </c>
    </row>
    <row r="7795" spans="1:2" x14ac:dyDescent="0.25">
      <c r="A7795" s="62">
        <v>41115312</v>
      </c>
      <c r="B7795" s="63" t="s">
        <v>14839</v>
      </c>
    </row>
    <row r="7796" spans="1:2" x14ac:dyDescent="0.25">
      <c r="A7796" s="62">
        <v>41115313</v>
      </c>
      <c r="B7796" s="63" t="s">
        <v>1129</v>
      </c>
    </row>
    <row r="7797" spans="1:2" x14ac:dyDescent="0.25">
      <c r="A7797" s="62">
        <v>41115314</v>
      </c>
      <c r="B7797" s="63" t="s">
        <v>2844</v>
      </c>
    </row>
    <row r="7798" spans="1:2" x14ac:dyDescent="0.25">
      <c r="A7798" s="62">
        <v>41115315</v>
      </c>
      <c r="B7798" s="63" t="s">
        <v>14492</v>
      </c>
    </row>
    <row r="7799" spans="1:2" x14ac:dyDescent="0.25">
      <c r="A7799" s="62">
        <v>41115316</v>
      </c>
      <c r="B7799" s="63" t="s">
        <v>11024</v>
      </c>
    </row>
    <row r="7800" spans="1:2" x14ac:dyDescent="0.25">
      <c r="A7800" s="62">
        <v>41115317</v>
      </c>
      <c r="B7800" s="63" t="s">
        <v>9097</v>
      </c>
    </row>
    <row r="7801" spans="1:2" x14ac:dyDescent="0.25">
      <c r="A7801" s="62">
        <v>41115318</v>
      </c>
      <c r="B7801" s="63" t="s">
        <v>11267</v>
      </c>
    </row>
    <row r="7802" spans="1:2" x14ac:dyDescent="0.25">
      <c r="A7802" s="62">
        <v>41115319</v>
      </c>
      <c r="B7802" s="63" t="s">
        <v>2315</v>
      </c>
    </row>
    <row r="7803" spans="1:2" x14ac:dyDescent="0.25">
      <c r="A7803" s="62">
        <v>41115320</v>
      </c>
      <c r="B7803" s="63" t="s">
        <v>2271</v>
      </c>
    </row>
    <row r="7804" spans="1:2" x14ac:dyDescent="0.25">
      <c r="A7804" s="62">
        <v>41115321</v>
      </c>
      <c r="B7804" s="63" t="s">
        <v>2066</v>
      </c>
    </row>
    <row r="7805" spans="1:2" x14ac:dyDescent="0.25">
      <c r="A7805" s="62">
        <v>41115322</v>
      </c>
      <c r="B7805" s="63" t="s">
        <v>11200</v>
      </c>
    </row>
    <row r="7806" spans="1:2" x14ac:dyDescent="0.25">
      <c r="A7806" s="62">
        <v>41115401</v>
      </c>
      <c r="B7806" s="63" t="s">
        <v>15835</v>
      </c>
    </row>
    <row r="7807" spans="1:2" x14ac:dyDescent="0.25">
      <c r="A7807" s="62">
        <v>41115402</v>
      </c>
      <c r="B7807" s="63" t="s">
        <v>15357</v>
      </c>
    </row>
    <row r="7808" spans="1:2" x14ac:dyDescent="0.25">
      <c r="A7808" s="62">
        <v>41115403</v>
      </c>
      <c r="B7808" s="63" t="s">
        <v>18151</v>
      </c>
    </row>
    <row r="7809" spans="1:2" x14ac:dyDescent="0.25">
      <c r="A7809" s="62">
        <v>41115404</v>
      </c>
      <c r="B7809" s="63" t="s">
        <v>18377</v>
      </c>
    </row>
    <row r="7810" spans="1:2" x14ac:dyDescent="0.25">
      <c r="A7810" s="62">
        <v>41115405</v>
      </c>
      <c r="B7810" s="63" t="s">
        <v>14659</v>
      </c>
    </row>
    <row r="7811" spans="1:2" x14ac:dyDescent="0.25">
      <c r="A7811" s="62">
        <v>41115406</v>
      </c>
      <c r="B7811" s="63" t="s">
        <v>4630</v>
      </c>
    </row>
    <row r="7812" spans="1:2" x14ac:dyDescent="0.25">
      <c r="A7812" s="62">
        <v>41115407</v>
      </c>
      <c r="B7812" s="63" t="s">
        <v>3992</v>
      </c>
    </row>
    <row r="7813" spans="1:2" x14ac:dyDescent="0.25">
      <c r="A7813" s="62">
        <v>41115408</v>
      </c>
      <c r="B7813" s="63" t="s">
        <v>17871</v>
      </c>
    </row>
    <row r="7814" spans="1:2" x14ac:dyDescent="0.25">
      <c r="A7814" s="62">
        <v>41115409</v>
      </c>
      <c r="B7814" s="63" t="s">
        <v>1529</v>
      </c>
    </row>
    <row r="7815" spans="1:2" x14ac:dyDescent="0.25">
      <c r="A7815" s="62">
        <v>41115410</v>
      </c>
      <c r="B7815" s="63" t="s">
        <v>12013</v>
      </c>
    </row>
    <row r="7816" spans="1:2" x14ac:dyDescent="0.25">
      <c r="A7816" s="62">
        <v>41115411</v>
      </c>
      <c r="B7816" s="63" t="s">
        <v>18097</v>
      </c>
    </row>
    <row r="7817" spans="1:2" x14ac:dyDescent="0.25">
      <c r="A7817" s="62">
        <v>41115501</v>
      </c>
      <c r="B7817" s="63" t="s">
        <v>11675</v>
      </c>
    </row>
    <row r="7818" spans="1:2" x14ac:dyDescent="0.25">
      <c r="A7818" s="62">
        <v>41115502</v>
      </c>
      <c r="B7818" s="63" t="s">
        <v>9897</v>
      </c>
    </row>
    <row r="7819" spans="1:2" x14ac:dyDescent="0.25">
      <c r="A7819" s="62">
        <v>41115503</v>
      </c>
      <c r="B7819" s="63" t="s">
        <v>17678</v>
      </c>
    </row>
    <row r="7820" spans="1:2" x14ac:dyDescent="0.25">
      <c r="A7820" s="62">
        <v>41115504</v>
      </c>
      <c r="B7820" s="63" t="s">
        <v>6900</v>
      </c>
    </row>
    <row r="7821" spans="1:2" x14ac:dyDescent="0.25">
      <c r="A7821" s="62">
        <v>41115505</v>
      </c>
      <c r="B7821" s="63" t="s">
        <v>12820</v>
      </c>
    </row>
    <row r="7822" spans="1:2" x14ac:dyDescent="0.25">
      <c r="A7822" s="62">
        <v>41115601</v>
      </c>
      <c r="B7822" s="63" t="s">
        <v>10272</v>
      </c>
    </row>
    <row r="7823" spans="1:2" x14ac:dyDescent="0.25">
      <c r="A7823" s="62">
        <v>41115602</v>
      </c>
      <c r="B7823" s="63" t="s">
        <v>7252</v>
      </c>
    </row>
    <row r="7824" spans="1:2" x14ac:dyDescent="0.25">
      <c r="A7824" s="62">
        <v>41115603</v>
      </c>
      <c r="B7824" s="63" t="s">
        <v>3211</v>
      </c>
    </row>
    <row r="7825" spans="1:2" x14ac:dyDescent="0.25">
      <c r="A7825" s="62">
        <v>41115604</v>
      </c>
      <c r="B7825" s="63" t="s">
        <v>18245</v>
      </c>
    </row>
    <row r="7826" spans="1:2" x14ac:dyDescent="0.25">
      <c r="A7826" s="62">
        <v>41115605</v>
      </c>
      <c r="B7826" s="63" t="s">
        <v>17249</v>
      </c>
    </row>
    <row r="7827" spans="1:2" x14ac:dyDescent="0.25">
      <c r="A7827" s="62">
        <v>41115606</v>
      </c>
      <c r="B7827" s="63" t="s">
        <v>2262</v>
      </c>
    </row>
    <row r="7828" spans="1:2" x14ac:dyDescent="0.25">
      <c r="A7828" s="62">
        <v>41115607</v>
      </c>
      <c r="B7828" s="63" t="s">
        <v>4585</v>
      </c>
    </row>
    <row r="7829" spans="1:2" x14ac:dyDescent="0.25">
      <c r="A7829" s="62">
        <v>41115608</v>
      </c>
      <c r="B7829" s="63" t="s">
        <v>11630</v>
      </c>
    </row>
    <row r="7830" spans="1:2" x14ac:dyDescent="0.25">
      <c r="A7830" s="62">
        <v>41115609</v>
      </c>
      <c r="B7830" s="63" t="s">
        <v>13744</v>
      </c>
    </row>
    <row r="7831" spans="1:2" x14ac:dyDescent="0.25">
      <c r="A7831" s="62">
        <v>41115610</v>
      </c>
      <c r="B7831" s="63" t="s">
        <v>12987</v>
      </c>
    </row>
    <row r="7832" spans="1:2" x14ac:dyDescent="0.25">
      <c r="A7832" s="62">
        <v>41115611</v>
      </c>
      <c r="B7832" s="63" t="s">
        <v>13813</v>
      </c>
    </row>
    <row r="7833" spans="1:2" x14ac:dyDescent="0.25">
      <c r="A7833" s="62">
        <v>41115612</v>
      </c>
      <c r="B7833" s="63" t="s">
        <v>88</v>
      </c>
    </row>
    <row r="7834" spans="1:2" x14ac:dyDescent="0.25">
      <c r="A7834" s="62">
        <v>41115613</v>
      </c>
      <c r="B7834" s="63" t="s">
        <v>10155</v>
      </c>
    </row>
    <row r="7835" spans="1:2" x14ac:dyDescent="0.25">
      <c r="A7835" s="62">
        <v>41115614</v>
      </c>
      <c r="B7835" s="63" t="s">
        <v>8331</v>
      </c>
    </row>
    <row r="7836" spans="1:2" x14ac:dyDescent="0.25">
      <c r="A7836" s="62">
        <v>41115701</v>
      </c>
      <c r="B7836" s="63" t="s">
        <v>2663</v>
      </c>
    </row>
    <row r="7837" spans="1:2" x14ac:dyDescent="0.25">
      <c r="A7837" s="62">
        <v>41115702</v>
      </c>
      <c r="B7837" s="63" t="s">
        <v>2743</v>
      </c>
    </row>
    <row r="7838" spans="1:2" x14ac:dyDescent="0.25">
      <c r="A7838" s="62">
        <v>41115703</v>
      </c>
      <c r="B7838" s="63" t="s">
        <v>11374</v>
      </c>
    </row>
    <row r="7839" spans="1:2" x14ac:dyDescent="0.25">
      <c r="A7839" s="62">
        <v>41115704</v>
      </c>
      <c r="B7839" s="63" t="s">
        <v>8646</v>
      </c>
    </row>
    <row r="7840" spans="1:2" x14ac:dyDescent="0.25">
      <c r="A7840" s="62">
        <v>41115705</v>
      </c>
      <c r="B7840" s="63" t="s">
        <v>6630</v>
      </c>
    </row>
    <row r="7841" spans="1:2" x14ac:dyDescent="0.25">
      <c r="A7841" s="62">
        <v>41115706</v>
      </c>
      <c r="B7841" s="63" t="s">
        <v>243</v>
      </c>
    </row>
    <row r="7842" spans="1:2" x14ac:dyDescent="0.25">
      <c r="A7842" s="62">
        <v>41115707</v>
      </c>
      <c r="B7842" s="63" t="s">
        <v>6258</v>
      </c>
    </row>
    <row r="7843" spans="1:2" x14ac:dyDescent="0.25">
      <c r="A7843" s="62">
        <v>41115708</v>
      </c>
      <c r="B7843" s="63" t="s">
        <v>4938</v>
      </c>
    </row>
    <row r="7844" spans="1:2" x14ac:dyDescent="0.25">
      <c r="A7844" s="62">
        <v>41115709</v>
      </c>
      <c r="B7844" s="63" t="s">
        <v>2265</v>
      </c>
    </row>
    <row r="7845" spans="1:2" x14ac:dyDescent="0.25">
      <c r="A7845" s="62">
        <v>41115710</v>
      </c>
      <c r="B7845" s="63" t="s">
        <v>10922</v>
      </c>
    </row>
    <row r="7846" spans="1:2" x14ac:dyDescent="0.25">
      <c r="A7846" s="62">
        <v>41115711</v>
      </c>
      <c r="B7846" s="63" t="s">
        <v>5496</v>
      </c>
    </row>
    <row r="7847" spans="1:2" x14ac:dyDescent="0.25">
      <c r="A7847" s="62">
        <v>41115712</v>
      </c>
      <c r="B7847" s="63" t="s">
        <v>16738</v>
      </c>
    </row>
    <row r="7848" spans="1:2" x14ac:dyDescent="0.25">
      <c r="A7848" s="62">
        <v>41115713</v>
      </c>
      <c r="B7848" s="63" t="s">
        <v>5310</v>
      </c>
    </row>
    <row r="7849" spans="1:2" x14ac:dyDescent="0.25">
      <c r="A7849" s="62">
        <v>41115714</v>
      </c>
      <c r="B7849" s="63" t="s">
        <v>5833</v>
      </c>
    </row>
    <row r="7850" spans="1:2" x14ac:dyDescent="0.25">
      <c r="A7850" s="62">
        <v>41115715</v>
      </c>
      <c r="B7850" s="63" t="s">
        <v>2896</v>
      </c>
    </row>
    <row r="7851" spans="1:2" x14ac:dyDescent="0.25">
      <c r="A7851" s="62">
        <v>41115716</v>
      </c>
      <c r="B7851" s="63" t="s">
        <v>8703</v>
      </c>
    </row>
    <row r="7852" spans="1:2" x14ac:dyDescent="0.25">
      <c r="A7852" s="62">
        <v>41115717</v>
      </c>
      <c r="B7852" s="63" t="s">
        <v>4774</v>
      </c>
    </row>
    <row r="7853" spans="1:2" x14ac:dyDescent="0.25">
      <c r="A7853" s="62">
        <v>41115718</v>
      </c>
      <c r="B7853" s="63" t="s">
        <v>8302</v>
      </c>
    </row>
    <row r="7854" spans="1:2" x14ac:dyDescent="0.25">
      <c r="A7854" s="62">
        <v>41115719</v>
      </c>
      <c r="B7854" s="63" t="s">
        <v>5712</v>
      </c>
    </row>
    <row r="7855" spans="1:2" x14ac:dyDescent="0.25">
      <c r="A7855" s="62">
        <v>41115720</v>
      </c>
      <c r="B7855" s="63" t="s">
        <v>3544</v>
      </c>
    </row>
    <row r="7856" spans="1:2" x14ac:dyDescent="0.25">
      <c r="A7856" s="62">
        <v>41115801</v>
      </c>
      <c r="B7856" s="63" t="s">
        <v>12565</v>
      </c>
    </row>
    <row r="7857" spans="1:2" x14ac:dyDescent="0.25">
      <c r="A7857" s="62">
        <v>41115802</v>
      </c>
      <c r="B7857" s="63" t="s">
        <v>14276</v>
      </c>
    </row>
    <row r="7858" spans="1:2" x14ac:dyDescent="0.25">
      <c r="A7858" s="62">
        <v>41115803</v>
      </c>
      <c r="B7858" s="63" t="s">
        <v>15829</v>
      </c>
    </row>
    <row r="7859" spans="1:2" x14ac:dyDescent="0.25">
      <c r="A7859" s="62">
        <v>41115804</v>
      </c>
      <c r="B7859" s="63" t="s">
        <v>16663</v>
      </c>
    </row>
    <row r="7860" spans="1:2" x14ac:dyDescent="0.25">
      <c r="A7860" s="62">
        <v>41115805</v>
      </c>
      <c r="B7860" s="63" t="s">
        <v>3653</v>
      </c>
    </row>
    <row r="7861" spans="1:2" x14ac:dyDescent="0.25">
      <c r="A7861" s="62">
        <v>41115806</v>
      </c>
      <c r="B7861" s="63" t="s">
        <v>1208</v>
      </c>
    </row>
    <row r="7862" spans="1:2" x14ac:dyDescent="0.25">
      <c r="A7862" s="62">
        <v>41115807</v>
      </c>
      <c r="B7862" s="63" t="s">
        <v>11241</v>
      </c>
    </row>
    <row r="7863" spans="1:2" x14ac:dyDescent="0.25">
      <c r="A7863" s="62">
        <v>41115808</v>
      </c>
      <c r="B7863" s="63" t="s">
        <v>8983</v>
      </c>
    </row>
    <row r="7864" spans="1:2" x14ac:dyDescent="0.25">
      <c r="A7864" s="62">
        <v>41115809</v>
      </c>
      <c r="B7864" s="63" t="s">
        <v>15396</v>
      </c>
    </row>
    <row r="7865" spans="1:2" x14ac:dyDescent="0.25">
      <c r="A7865" s="62">
        <v>41115810</v>
      </c>
      <c r="B7865" s="63" t="s">
        <v>5166</v>
      </c>
    </row>
    <row r="7866" spans="1:2" x14ac:dyDescent="0.25">
      <c r="A7866" s="62">
        <v>41115811</v>
      </c>
      <c r="B7866" s="63" t="s">
        <v>6796</v>
      </c>
    </row>
    <row r="7867" spans="1:2" x14ac:dyDescent="0.25">
      <c r="A7867" s="62">
        <v>41115812</v>
      </c>
      <c r="B7867" s="63" t="s">
        <v>5386</v>
      </c>
    </row>
    <row r="7868" spans="1:2" x14ac:dyDescent="0.25">
      <c r="A7868" s="62">
        <v>41115813</v>
      </c>
      <c r="B7868" s="63" t="s">
        <v>13093</v>
      </c>
    </row>
    <row r="7869" spans="1:2" x14ac:dyDescent="0.25">
      <c r="A7869" s="62">
        <v>41115814</v>
      </c>
      <c r="B7869" s="63" t="s">
        <v>11724</v>
      </c>
    </row>
    <row r="7870" spans="1:2" x14ac:dyDescent="0.25">
      <c r="A7870" s="62">
        <v>41115815</v>
      </c>
      <c r="B7870" s="63" t="s">
        <v>18657</v>
      </c>
    </row>
    <row r="7871" spans="1:2" x14ac:dyDescent="0.25">
      <c r="A7871" s="62">
        <v>41115816</v>
      </c>
      <c r="B7871" s="63" t="s">
        <v>3461</v>
      </c>
    </row>
    <row r="7872" spans="1:2" x14ac:dyDescent="0.25">
      <c r="A7872" s="62">
        <v>41115817</v>
      </c>
      <c r="B7872" s="63" t="s">
        <v>18451</v>
      </c>
    </row>
    <row r="7873" spans="1:2" x14ac:dyDescent="0.25">
      <c r="A7873" s="62">
        <v>41115818</v>
      </c>
      <c r="B7873" s="63" t="s">
        <v>2558</v>
      </c>
    </row>
    <row r="7874" spans="1:2" x14ac:dyDescent="0.25">
      <c r="A7874" s="62">
        <v>41115819</v>
      </c>
      <c r="B7874" s="63" t="s">
        <v>16927</v>
      </c>
    </row>
    <row r="7875" spans="1:2" x14ac:dyDescent="0.25">
      <c r="A7875" s="62">
        <v>41115820</v>
      </c>
      <c r="B7875" s="63" t="s">
        <v>18321</v>
      </c>
    </row>
    <row r="7876" spans="1:2" x14ac:dyDescent="0.25">
      <c r="A7876" s="62">
        <v>41115821</v>
      </c>
      <c r="B7876" s="63" t="s">
        <v>5740</v>
      </c>
    </row>
    <row r="7877" spans="1:2" x14ac:dyDescent="0.25">
      <c r="A7877" s="62">
        <v>41115822</v>
      </c>
      <c r="B7877" s="63" t="s">
        <v>10108</v>
      </c>
    </row>
    <row r="7878" spans="1:2" x14ac:dyDescent="0.25">
      <c r="A7878" s="62">
        <v>41115823</v>
      </c>
      <c r="B7878" s="63" t="s">
        <v>14690</v>
      </c>
    </row>
    <row r="7879" spans="1:2" x14ac:dyDescent="0.25">
      <c r="A7879" s="62">
        <v>41115824</v>
      </c>
      <c r="B7879" s="63" t="s">
        <v>16791</v>
      </c>
    </row>
    <row r="7880" spans="1:2" x14ac:dyDescent="0.25">
      <c r="A7880" s="62">
        <v>41115825</v>
      </c>
      <c r="B7880" s="63" t="s">
        <v>12667</v>
      </c>
    </row>
    <row r="7881" spans="1:2" x14ac:dyDescent="0.25">
      <c r="A7881" s="62">
        <v>41115826</v>
      </c>
      <c r="B7881" s="63" t="s">
        <v>11660</v>
      </c>
    </row>
    <row r="7882" spans="1:2" x14ac:dyDescent="0.25">
      <c r="A7882" s="62">
        <v>41115827</v>
      </c>
      <c r="B7882" s="63" t="s">
        <v>13283</v>
      </c>
    </row>
    <row r="7883" spans="1:2" x14ac:dyDescent="0.25">
      <c r="A7883" s="62">
        <v>41115828</v>
      </c>
      <c r="B7883" s="63" t="s">
        <v>13128</v>
      </c>
    </row>
    <row r="7884" spans="1:2" x14ac:dyDescent="0.25">
      <c r="A7884" s="62">
        <v>41115829</v>
      </c>
      <c r="B7884" s="63" t="s">
        <v>12076</v>
      </c>
    </row>
    <row r="7885" spans="1:2" x14ac:dyDescent="0.25">
      <c r="A7885" s="62">
        <v>41115830</v>
      </c>
      <c r="B7885" s="63" t="s">
        <v>8443</v>
      </c>
    </row>
    <row r="7886" spans="1:2" x14ac:dyDescent="0.25">
      <c r="A7886" s="62">
        <v>41116001</v>
      </c>
      <c r="B7886" s="63" t="s">
        <v>612</v>
      </c>
    </row>
    <row r="7887" spans="1:2" x14ac:dyDescent="0.25">
      <c r="A7887" s="62">
        <v>41116002</v>
      </c>
      <c r="B7887" s="63" t="s">
        <v>9721</v>
      </c>
    </row>
    <row r="7888" spans="1:2" x14ac:dyDescent="0.25">
      <c r="A7888" s="62">
        <v>41116003</v>
      </c>
      <c r="B7888" s="63" t="s">
        <v>6655</v>
      </c>
    </row>
    <row r="7889" spans="1:2" x14ac:dyDescent="0.25">
      <c r="A7889" s="62">
        <v>41116004</v>
      </c>
      <c r="B7889" s="63" t="s">
        <v>718</v>
      </c>
    </row>
    <row r="7890" spans="1:2" x14ac:dyDescent="0.25">
      <c r="A7890" s="62">
        <v>41116005</v>
      </c>
      <c r="B7890" s="63" t="s">
        <v>9858</v>
      </c>
    </row>
    <row r="7891" spans="1:2" x14ac:dyDescent="0.25">
      <c r="A7891" s="62">
        <v>41116006</v>
      </c>
      <c r="B7891" s="63" t="s">
        <v>12432</v>
      </c>
    </row>
    <row r="7892" spans="1:2" x14ac:dyDescent="0.25">
      <c r="A7892" s="62">
        <v>41116007</v>
      </c>
      <c r="B7892" s="63" t="s">
        <v>18129</v>
      </c>
    </row>
    <row r="7893" spans="1:2" x14ac:dyDescent="0.25">
      <c r="A7893" s="62">
        <v>41116008</v>
      </c>
      <c r="B7893" s="63" t="s">
        <v>16752</v>
      </c>
    </row>
    <row r="7894" spans="1:2" x14ac:dyDescent="0.25">
      <c r="A7894" s="62">
        <v>41116009</v>
      </c>
      <c r="B7894" s="63" t="s">
        <v>12853</v>
      </c>
    </row>
    <row r="7895" spans="1:2" x14ac:dyDescent="0.25">
      <c r="A7895" s="62">
        <v>41116010</v>
      </c>
      <c r="B7895" s="63" t="s">
        <v>14161</v>
      </c>
    </row>
    <row r="7896" spans="1:2" x14ac:dyDescent="0.25">
      <c r="A7896" s="62">
        <v>41116011</v>
      </c>
      <c r="B7896" s="63" t="s">
        <v>8310</v>
      </c>
    </row>
    <row r="7897" spans="1:2" x14ac:dyDescent="0.25">
      <c r="A7897" s="62">
        <v>41116012</v>
      </c>
      <c r="B7897" s="63" t="s">
        <v>8053</v>
      </c>
    </row>
    <row r="7898" spans="1:2" x14ac:dyDescent="0.25">
      <c r="A7898" s="62">
        <v>41116013</v>
      </c>
      <c r="B7898" s="63" t="s">
        <v>17123</v>
      </c>
    </row>
    <row r="7899" spans="1:2" x14ac:dyDescent="0.25">
      <c r="A7899" s="62">
        <v>41116014</v>
      </c>
      <c r="B7899" s="63" t="s">
        <v>4992</v>
      </c>
    </row>
    <row r="7900" spans="1:2" x14ac:dyDescent="0.25">
      <c r="A7900" s="62">
        <v>41116015</v>
      </c>
      <c r="B7900" s="63" t="s">
        <v>8306</v>
      </c>
    </row>
    <row r="7901" spans="1:2" x14ac:dyDescent="0.25">
      <c r="A7901" s="62">
        <v>41116101</v>
      </c>
      <c r="B7901" s="63" t="s">
        <v>14730</v>
      </c>
    </row>
    <row r="7902" spans="1:2" x14ac:dyDescent="0.25">
      <c r="A7902" s="62">
        <v>41116102</v>
      </c>
      <c r="B7902" s="63" t="s">
        <v>8625</v>
      </c>
    </row>
    <row r="7903" spans="1:2" x14ac:dyDescent="0.25">
      <c r="A7903" s="62">
        <v>41116103</v>
      </c>
      <c r="B7903" s="63" t="s">
        <v>10825</v>
      </c>
    </row>
    <row r="7904" spans="1:2" x14ac:dyDescent="0.25">
      <c r="A7904" s="62">
        <v>41116104</v>
      </c>
      <c r="B7904" s="63" t="s">
        <v>12798</v>
      </c>
    </row>
    <row r="7905" spans="1:2" x14ac:dyDescent="0.25">
      <c r="A7905" s="62">
        <v>41116105</v>
      </c>
      <c r="B7905" s="63" t="s">
        <v>4296</v>
      </c>
    </row>
    <row r="7906" spans="1:2" x14ac:dyDescent="0.25">
      <c r="A7906" s="62">
        <v>41116106</v>
      </c>
      <c r="B7906" s="63" t="s">
        <v>13130</v>
      </c>
    </row>
    <row r="7907" spans="1:2" x14ac:dyDescent="0.25">
      <c r="A7907" s="62">
        <v>41116107</v>
      </c>
      <c r="B7907" s="63" t="s">
        <v>14958</v>
      </c>
    </row>
    <row r="7908" spans="1:2" x14ac:dyDescent="0.25">
      <c r="A7908" s="62">
        <v>41116108</v>
      </c>
      <c r="B7908" s="63" t="s">
        <v>7882</v>
      </c>
    </row>
    <row r="7909" spans="1:2" x14ac:dyDescent="0.25">
      <c r="A7909" s="62">
        <v>41116109</v>
      </c>
      <c r="B7909" s="63" t="s">
        <v>1643</v>
      </c>
    </row>
    <row r="7910" spans="1:2" x14ac:dyDescent="0.25">
      <c r="A7910" s="62">
        <v>41116110</v>
      </c>
      <c r="B7910" s="63" t="s">
        <v>7692</v>
      </c>
    </row>
    <row r="7911" spans="1:2" x14ac:dyDescent="0.25">
      <c r="A7911" s="62">
        <v>41116111</v>
      </c>
      <c r="B7911" s="63" t="s">
        <v>15583</v>
      </c>
    </row>
    <row r="7912" spans="1:2" x14ac:dyDescent="0.25">
      <c r="A7912" s="62">
        <v>41116112</v>
      </c>
      <c r="B7912" s="63" t="s">
        <v>15027</v>
      </c>
    </row>
    <row r="7913" spans="1:2" x14ac:dyDescent="0.25">
      <c r="A7913" s="62">
        <v>41116113</v>
      </c>
      <c r="B7913" s="63" t="s">
        <v>9690</v>
      </c>
    </row>
    <row r="7914" spans="1:2" x14ac:dyDescent="0.25">
      <c r="A7914" s="62">
        <v>41116116</v>
      </c>
      <c r="B7914" s="63" t="s">
        <v>16386</v>
      </c>
    </row>
    <row r="7915" spans="1:2" x14ac:dyDescent="0.25">
      <c r="A7915" s="62">
        <v>41116117</v>
      </c>
      <c r="B7915" s="63" t="s">
        <v>2266</v>
      </c>
    </row>
    <row r="7916" spans="1:2" x14ac:dyDescent="0.25">
      <c r="A7916" s="62">
        <v>41116118</v>
      </c>
      <c r="B7916" s="63" t="s">
        <v>16506</v>
      </c>
    </row>
    <row r="7917" spans="1:2" x14ac:dyDescent="0.25">
      <c r="A7917" s="62">
        <v>41116119</v>
      </c>
      <c r="B7917" s="63" t="s">
        <v>15815</v>
      </c>
    </row>
    <row r="7918" spans="1:2" x14ac:dyDescent="0.25">
      <c r="A7918" s="62">
        <v>41116120</v>
      </c>
      <c r="B7918" s="63" t="s">
        <v>18459</v>
      </c>
    </row>
    <row r="7919" spans="1:2" x14ac:dyDescent="0.25">
      <c r="A7919" s="62">
        <v>41116121</v>
      </c>
      <c r="B7919" s="63" t="s">
        <v>5369</v>
      </c>
    </row>
    <row r="7920" spans="1:2" x14ac:dyDescent="0.25">
      <c r="A7920" s="62">
        <v>41116122</v>
      </c>
      <c r="B7920" s="63" t="s">
        <v>6565</v>
      </c>
    </row>
    <row r="7921" spans="1:2" x14ac:dyDescent="0.25">
      <c r="A7921" s="62">
        <v>41116123</v>
      </c>
      <c r="B7921" s="63" t="s">
        <v>13489</v>
      </c>
    </row>
    <row r="7922" spans="1:2" x14ac:dyDescent="0.25">
      <c r="A7922" s="62">
        <v>41116124</v>
      </c>
      <c r="B7922" s="63" t="s">
        <v>18547</v>
      </c>
    </row>
    <row r="7923" spans="1:2" x14ac:dyDescent="0.25">
      <c r="A7923" s="62">
        <v>41116125</v>
      </c>
      <c r="B7923" s="63" t="s">
        <v>4382</v>
      </c>
    </row>
    <row r="7924" spans="1:2" x14ac:dyDescent="0.25">
      <c r="A7924" s="62">
        <v>41116126</v>
      </c>
      <c r="B7924" s="63" t="s">
        <v>14408</v>
      </c>
    </row>
    <row r="7925" spans="1:2" x14ac:dyDescent="0.25">
      <c r="A7925" s="62">
        <v>41116127</v>
      </c>
      <c r="B7925" s="63" t="s">
        <v>12315</v>
      </c>
    </row>
    <row r="7926" spans="1:2" x14ac:dyDescent="0.25">
      <c r="A7926" s="62">
        <v>41116128</v>
      </c>
      <c r="B7926" s="63" t="s">
        <v>15518</v>
      </c>
    </row>
    <row r="7927" spans="1:2" x14ac:dyDescent="0.25">
      <c r="A7927" s="62">
        <v>41116129</v>
      </c>
      <c r="B7927" s="63" t="s">
        <v>9194</v>
      </c>
    </row>
    <row r="7928" spans="1:2" x14ac:dyDescent="0.25">
      <c r="A7928" s="62">
        <v>41116130</v>
      </c>
      <c r="B7928" s="63" t="s">
        <v>13789</v>
      </c>
    </row>
    <row r="7929" spans="1:2" x14ac:dyDescent="0.25">
      <c r="A7929" s="62">
        <v>41116131</v>
      </c>
      <c r="B7929" s="63" t="s">
        <v>15733</v>
      </c>
    </row>
    <row r="7930" spans="1:2" x14ac:dyDescent="0.25">
      <c r="A7930" s="62">
        <v>41116132</v>
      </c>
      <c r="B7930" s="63" t="s">
        <v>3930</v>
      </c>
    </row>
    <row r="7931" spans="1:2" x14ac:dyDescent="0.25">
      <c r="A7931" s="62">
        <v>41116133</v>
      </c>
      <c r="B7931" s="63" t="s">
        <v>14395</v>
      </c>
    </row>
    <row r="7932" spans="1:2" x14ac:dyDescent="0.25">
      <c r="A7932" s="62">
        <v>41116134</v>
      </c>
      <c r="B7932" s="63" t="s">
        <v>1176</v>
      </c>
    </row>
    <row r="7933" spans="1:2" x14ac:dyDescent="0.25">
      <c r="A7933" s="62">
        <v>41116135</v>
      </c>
      <c r="B7933" s="63" t="s">
        <v>4643</v>
      </c>
    </row>
    <row r="7934" spans="1:2" x14ac:dyDescent="0.25">
      <c r="A7934" s="62">
        <v>41116136</v>
      </c>
      <c r="B7934" s="63" t="s">
        <v>5394</v>
      </c>
    </row>
    <row r="7935" spans="1:2" x14ac:dyDescent="0.25">
      <c r="A7935" s="62">
        <v>41116137</v>
      </c>
      <c r="B7935" s="63" t="s">
        <v>10384</v>
      </c>
    </row>
    <row r="7936" spans="1:2" x14ac:dyDescent="0.25">
      <c r="A7936" s="62">
        <v>41116138</v>
      </c>
      <c r="B7936" s="63" t="s">
        <v>11885</v>
      </c>
    </row>
    <row r="7937" spans="1:2" x14ac:dyDescent="0.25">
      <c r="A7937" s="62">
        <v>41116139</v>
      </c>
      <c r="B7937" s="63" t="s">
        <v>2885</v>
      </c>
    </row>
    <row r="7938" spans="1:2" x14ac:dyDescent="0.25">
      <c r="A7938" s="62">
        <v>41116140</v>
      </c>
      <c r="B7938" s="63" t="s">
        <v>15019</v>
      </c>
    </row>
    <row r="7939" spans="1:2" x14ac:dyDescent="0.25">
      <c r="A7939" s="62">
        <v>41116141</v>
      </c>
      <c r="B7939" s="63" t="s">
        <v>12148</v>
      </c>
    </row>
    <row r="7940" spans="1:2" x14ac:dyDescent="0.25">
      <c r="A7940" s="62">
        <v>41116142</v>
      </c>
      <c r="B7940" s="63" t="s">
        <v>3818</v>
      </c>
    </row>
    <row r="7941" spans="1:2" x14ac:dyDescent="0.25">
      <c r="A7941" s="62">
        <v>41116143</v>
      </c>
      <c r="B7941" s="63" t="s">
        <v>3634</v>
      </c>
    </row>
    <row r="7942" spans="1:2" x14ac:dyDescent="0.25">
      <c r="A7942" s="62">
        <v>41116144</v>
      </c>
      <c r="B7942" s="63" t="s">
        <v>15084</v>
      </c>
    </row>
    <row r="7943" spans="1:2" x14ac:dyDescent="0.25">
      <c r="A7943" s="62">
        <v>41116145</v>
      </c>
      <c r="B7943" s="63" t="s">
        <v>9715</v>
      </c>
    </row>
    <row r="7944" spans="1:2" x14ac:dyDescent="0.25">
      <c r="A7944" s="62">
        <v>41116146</v>
      </c>
      <c r="B7944" s="63" t="s">
        <v>190</v>
      </c>
    </row>
    <row r="7945" spans="1:2" x14ac:dyDescent="0.25">
      <c r="A7945" s="62">
        <v>41116147</v>
      </c>
      <c r="B7945" s="63" t="s">
        <v>3596</v>
      </c>
    </row>
    <row r="7946" spans="1:2" x14ac:dyDescent="0.25">
      <c r="A7946" s="62">
        <v>41116148</v>
      </c>
      <c r="B7946" s="63" t="s">
        <v>14891</v>
      </c>
    </row>
    <row r="7947" spans="1:2" x14ac:dyDescent="0.25">
      <c r="A7947" s="62">
        <v>41116201</v>
      </c>
      <c r="B7947" s="63" t="s">
        <v>11586</v>
      </c>
    </row>
    <row r="7948" spans="1:2" x14ac:dyDescent="0.25">
      <c r="A7948" s="62">
        <v>41116202</v>
      </c>
      <c r="B7948" s="63" t="s">
        <v>922</v>
      </c>
    </row>
    <row r="7949" spans="1:2" x14ac:dyDescent="0.25">
      <c r="A7949" s="62">
        <v>41116203</v>
      </c>
      <c r="B7949" s="63" t="s">
        <v>14387</v>
      </c>
    </row>
    <row r="7950" spans="1:2" x14ac:dyDescent="0.25">
      <c r="A7950" s="62">
        <v>41116205</v>
      </c>
      <c r="B7950" s="63" t="s">
        <v>15272</v>
      </c>
    </row>
    <row r="7951" spans="1:2" x14ac:dyDescent="0.25">
      <c r="A7951" s="62">
        <v>41116301</v>
      </c>
      <c r="B7951" s="63" t="s">
        <v>1386</v>
      </c>
    </row>
    <row r="7952" spans="1:2" x14ac:dyDescent="0.25">
      <c r="A7952" s="62">
        <v>41116401</v>
      </c>
      <c r="B7952" s="63" t="s">
        <v>9583</v>
      </c>
    </row>
    <row r="7953" spans="1:2" x14ac:dyDescent="0.25">
      <c r="A7953" s="62">
        <v>41116501</v>
      </c>
      <c r="B7953" s="63" t="s">
        <v>18605</v>
      </c>
    </row>
    <row r="7954" spans="1:2" x14ac:dyDescent="0.25">
      <c r="A7954" s="62">
        <v>41121501</v>
      </c>
      <c r="B7954" s="63" t="s">
        <v>6786</v>
      </c>
    </row>
    <row r="7955" spans="1:2" x14ac:dyDescent="0.25">
      <c r="A7955" s="62">
        <v>41121502</v>
      </c>
      <c r="B7955" s="63" t="s">
        <v>3470</v>
      </c>
    </row>
    <row r="7956" spans="1:2" x14ac:dyDescent="0.25">
      <c r="A7956" s="62">
        <v>41121503</v>
      </c>
      <c r="B7956" s="63" t="s">
        <v>17868</v>
      </c>
    </row>
    <row r="7957" spans="1:2" x14ac:dyDescent="0.25">
      <c r="A7957" s="62">
        <v>41121504</v>
      </c>
      <c r="B7957" s="63" t="s">
        <v>7772</v>
      </c>
    </row>
    <row r="7958" spans="1:2" x14ac:dyDescent="0.25">
      <c r="A7958" s="62">
        <v>41121505</v>
      </c>
      <c r="B7958" s="63" t="s">
        <v>11868</v>
      </c>
    </row>
    <row r="7959" spans="1:2" x14ac:dyDescent="0.25">
      <c r="A7959" s="62">
        <v>41121506</v>
      </c>
      <c r="B7959" s="63" t="s">
        <v>11466</v>
      </c>
    </row>
    <row r="7960" spans="1:2" x14ac:dyDescent="0.25">
      <c r="A7960" s="62">
        <v>41121507</v>
      </c>
      <c r="B7960" s="63" t="s">
        <v>7240</v>
      </c>
    </row>
    <row r="7961" spans="1:2" x14ac:dyDescent="0.25">
      <c r="A7961" s="62">
        <v>41121508</v>
      </c>
      <c r="B7961" s="63" t="s">
        <v>14036</v>
      </c>
    </row>
    <row r="7962" spans="1:2" x14ac:dyDescent="0.25">
      <c r="A7962" s="62">
        <v>41121509</v>
      </c>
      <c r="B7962" s="63" t="s">
        <v>5372</v>
      </c>
    </row>
    <row r="7963" spans="1:2" x14ac:dyDescent="0.25">
      <c r="A7963" s="62">
        <v>41121510</v>
      </c>
      <c r="B7963" s="63" t="s">
        <v>14191</v>
      </c>
    </row>
    <row r="7964" spans="1:2" x14ac:dyDescent="0.25">
      <c r="A7964" s="62">
        <v>41121511</v>
      </c>
      <c r="B7964" s="63" t="s">
        <v>425</v>
      </c>
    </row>
    <row r="7965" spans="1:2" x14ac:dyDescent="0.25">
      <c r="A7965" s="62">
        <v>41121513</v>
      </c>
      <c r="B7965" s="63" t="s">
        <v>12991</v>
      </c>
    </row>
    <row r="7966" spans="1:2" x14ac:dyDescent="0.25">
      <c r="A7966" s="62">
        <v>41121514</v>
      </c>
      <c r="B7966" s="63" t="s">
        <v>18284</v>
      </c>
    </row>
    <row r="7967" spans="1:2" x14ac:dyDescent="0.25">
      <c r="A7967" s="62">
        <v>41121515</v>
      </c>
      <c r="B7967" s="63" t="s">
        <v>7395</v>
      </c>
    </row>
    <row r="7968" spans="1:2" x14ac:dyDescent="0.25">
      <c r="A7968" s="62">
        <v>41121516</v>
      </c>
      <c r="B7968" s="63" t="s">
        <v>6628</v>
      </c>
    </row>
    <row r="7969" spans="1:2" x14ac:dyDescent="0.25">
      <c r="A7969" s="62">
        <v>41121517</v>
      </c>
      <c r="B7969" s="63" t="s">
        <v>17569</v>
      </c>
    </row>
    <row r="7970" spans="1:2" x14ac:dyDescent="0.25">
      <c r="A7970" s="62">
        <v>41121601</v>
      </c>
      <c r="B7970" s="63" t="s">
        <v>9548</v>
      </c>
    </row>
    <row r="7971" spans="1:2" x14ac:dyDescent="0.25">
      <c r="A7971" s="62">
        <v>41121602</v>
      </c>
      <c r="B7971" s="63" t="s">
        <v>4118</v>
      </c>
    </row>
    <row r="7972" spans="1:2" x14ac:dyDescent="0.25">
      <c r="A7972" s="62">
        <v>41121603</v>
      </c>
      <c r="B7972" s="63" t="s">
        <v>503</v>
      </c>
    </row>
    <row r="7973" spans="1:2" x14ac:dyDescent="0.25">
      <c r="A7973" s="62">
        <v>41121604</v>
      </c>
      <c r="B7973" s="63" t="s">
        <v>15909</v>
      </c>
    </row>
    <row r="7974" spans="1:2" x14ac:dyDescent="0.25">
      <c r="A7974" s="62">
        <v>41121605</v>
      </c>
      <c r="B7974" s="63" t="s">
        <v>1525</v>
      </c>
    </row>
    <row r="7975" spans="1:2" x14ac:dyDescent="0.25">
      <c r="A7975" s="62">
        <v>41121606</v>
      </c>
      <c r="B7975" s="63" t="s">
        <v>6727</v>
      </c>
    </row>
    <row r="7976" spans="1:2" x14ac:dyDescent="0.25">
      <c r="A7976" s="62">
        <v>41121607</v>
      </c>
      <c r="B7976" s="63" t="s">
        <v>17193</v>
      </c>
    </row>
    <row r="7977" spans="1:2" x14ac:dyDescent="0.25">
      <c r="A7977" s="62">
        <v>41121608</v>
      </c>
      <c r="B7977" s="63" t="s">
        <v>15740</v>
      </c>
    </row>
    <row r="7978" spans="1:2" x14ac:dyDescent="0.25">
      <c r="A7978" s="62">
        <v>41121609</v>
      </c>
      <c r="B7978" s="63" t="s">
        <v>10664</v>
      </c>
    </row>
    <row r="7979" spans="1:2" x14ac:dyDescent="0.25">
      <c r="A7979" s="62">
        <v>41121701</v>
      </c>
      <c r="B7979" s="63" t="s">
        <v>3853</v>
      </c>
    </row>
    <row r="7980" spans="1:2" x14ac:dyDescent="0.25">
      <c r="A7980" s="62">
        <v>41121702</v>
      </c>
      <c r="B7980" s="63" t="s">
        <v>7669</v>
      </c>
    </row>
    <row r="7981" spans="1:2" x14ac:dyDescent="0.25">
      <c r="A7981" s="62">
        <v>41121703</v>
      </c>
      <c r="B7981" s="63" t="s">
        <v>10679</v>
      </c>
    </row>
    <row r="7982" spans="1:2" x14ac:dyDescent="0.25">
      <c r="A7982" s="62">
        <v>41121704</v>
      </c>
      <c r="B7982" s="63" t="s">
        <v>8022</v>
      </c>
    </row>
    <row r="7983" spans="1:2" x14ac:dyDescent="0.25">
      <c r="A7983" s="62">
        <v>41121705</v>
      </c>
      <c r="B7983" s="63" t="s">
        <v>16641</v>
      </c>
    </row>
    <row r="7984" spans="1:2" x14ac:dyDescent="0.25">
      <c r="A7984" s="62">
        <v>41121706</v>
      </c>
      <c r="B7984" s="63" t="s">
        <v>1394</v>
      </c>
    </row>
    <row r="7985" spans="1:2" x14ac:dyDescent="0.25">
      <c r="A7985" s="62">
        <v>41121707</v>
      </c>
      <c r="B7985" s="63" t="s">
        <v>2927</v>
      </c>
    </row>
    <row r="7986" spans="1:2" x14ac:dyDescent="0.25">
      <c r="A7986" s="62">
        <v>41121708</v>
      </c>
      <c r="B7986" s="63" t="s">
        <v>4303</v>
      </c>
    </row>
    <row r="7987" spans="1:2" x14ac:dyDescent="0.25">
      <c r="A7987" s="62">
        <v>41121709</v>
      </c>
      <c r="B7987" s="63" t="s">
        <v>3031</v>
      </c>
    </row>
    <row r="7988" spans="1:2" x14ac:dyDescent="0.25">
      <c r="A7988" s="62">
        <v>41121710</v>
      </c>
      <c r="B7988" s="63" t="s">
        <v>8256</v>
      </c>
    </row>
    <row r="7989" spans="1:2" x14ac:dyDescent="0.25">
      <c r="A7989" s="62">
        <v>41121711</v>
      </c>
      <c r="B7989" s="63" t="s">
        <v>1735</v>
      </c>
    </row>
    <row r="7990" spans="1:2" x14ac:dyDescent="0.25">
      <c r="A7990" s="62">
        <v>41121801</v>
      </c>
      <c r="B7990" s="63" t="s">
        <v>10243</v>
      </c>
    </row>
    <row r="7991" spans="1:2" x14ac:dyDescent="0.25">
      <c r="A7991" s="62">
        <v>41121802</v>
      </c>
      <c r="B7991" s="63" t="s">
        <v>15675</v>
      </c>
    </row>
    <row r="7992" spans="1:2" x14ac:dyDescent="0.25">
      <c r="A7992" s="62">
        <v>41121803</v>
      </c>
      <c r="B7992" s="63" t="s">
        <v>10005</v>
      </c>
    </row>
    <row r="7993" spans="1:2" x14ac:dyDescent="0.25">
      <c r="A7993" s="62">
        <v>41121804</v>
      </c>
      <c r="B7993" s="63" t="s">
        <v>11510</v>
      </c>
    </row>
    <row r="7994" spans="1:2" x14ac:dyDescent="0.25">
      <c r="A7994" s="62">
        <v>41121805</v>
      </c>
      <c r="B7994" s="63" t="s">
        <v>2326</v>
      </c>
    </row>
    <row r="7995" spans="1:2" x14ac:dyDescent="0.25">
      <c r="A7995" s="62">
        <v>41121806</v>
      </c>
      <c r="B7995" s="63" t="s">
        <v>3765</v>
      </c>
    </row>
    <row r="7996" spans="1:2" x14ac:dyDescent="0.25">
      <c r="A7996" s="62">
        <v>41121807</v>
      </c>
      <c r="B7996" s="63" t="s">
        <v>15010</v>
      </c>
    </row>
    <row r="7997" spans="1:2" x14ac:dyDescent="0.25">
      <c r="A7997" s="62">
        <v>41121808</v>
      </c>
      <c r="B7997" s="63" t="s">
        <v>1804</v>
      </c>
    </row>
    <row r="7998" spans="1:2" x14ac:dyDescent="0.25">
      <c r="A7998" s="62">
        <v>41121809</v>
      </c>
      <c r="B7998" s="63" t="s">
        <v>2418</v>
      </c>
    </row>
    <row r="7999" spans="1:2" x14ac:dyDescent="0.25">
      <c r="A7999" s="62">
        <v>41121810</v>
      </c>
      <c r="B7999" s="63" t="s">
        <v>7274</v>
      </c>
    </row>
    <row r="8000" spans="1:2" x14ac:dyDescent="0.25">
      <c r="A8000" s="62">
        <v>41121811</v>
      </c>
      <c r="B8000" s="63" t="s">
        <v>26</v>
      </c>
    </row>
    <row r="8001" spans="1:2" x14ac:dyDescent="0.25">
      <c r="A8001" s="62">
        <v>41121812</v>
      </c>
      <c r="B8001" s="63" t="s">
        <v>6672</v>
      </c>
    </row>
    <row r="8002" spans="1:2" x14ac:dyDescent="0.25">
      <c r="A8002" s="62">
        <v>41121813</v>
      </c>
      <c r="B8002" s="63" t="s">
        <v>11054</v>
      </c>
    </row>
    <row r="8003" spans="1:2" x14ac:dyDescent="0.25">
      <c r="A8003" s="62">
        <v>41121814</v>
      </c>
      <c r="B8003" s="63" t="s">
        <v>8461</v>
      </c>
    </row>
    <row r="8004" spans="1:2" x14ac:dyDescent="0.25">
      <c r="A8004" s="62">
        <v>41121815</v>
      </c>
      <c r="B8004" s="63" t="s">
        <v>1918</v>
      </c>
    </row>
    <row r="8005" spans="1:2" x14ac:dyDescent="0.25">
      <c r="A8005" s="62">
        <v>41122001</v>
      </c>
      <c r="B8005" s="63" t="s">
        <v>17089</v>
      </c>
    </row>
    <row r="8006" spans="1:2" x14ac:dyDescent="0.25">
      <c r="A8006" s="62">
        <v>41122002</v>
      </c>
      <c r="B8006" s="63" t="s">
        <v>17755</v>
      </c>
    </row>
    <row r="8007" spans="1:2" x14ac:dyDescent="0.25">
      <c r="A8007" s="62">
        <v>41122003</v>
      </c>
      <c r="B8007" s="63" t="s">
        <v>13376</v>
      </c>
    </row>
    <row r="8008" spans="1:2" x14ac:dyDescent="0.25">
      <c r="A8008" s="62">
        <v>41122004</v>
      </c>
      <c r="B8008" s="63" t="s">
        <v>12149</v>
      </c>
    </row>
    <row r="8009" spans="1:2" x14ac:dyDescent="0.25">
      <c r="A8009" s="62">
        <v>41122101</v>
      </c>
      <c r="B8009" s="63" t="s">
        <v>15177</v>
      </c>
    </row>
    <row r="8010" spans="1:2" x14ac:dyDescent="0.25">
      <c r="A8010" s="62">
        <v>41122102</v>
      </c>
      <c r="B8010" s="63" t="s">
        <v>1133</v>
      </c>
    </row>
    <row r="8011" spans="1:2" x14ac:dyDescent="0.25">
      <c r="A8011" s="62">
        <v>41122103</v>
      </c>
      <c r="B8011" s="63" t="s">
        <v>8165</v>
      </c>
    </row>
    <row r="8012" spans="1:2" x14ac:dyDescent="0.25">
      <c r="A8012" s="62">
        <v>41122104</v>
      </c>
      <c r="B8012" s="63" t="s">
        <v>9722</v>
      </c>
    </row>
    <row r="8013" spans="1:2" x14ac:dyDescent="0.25">
      <c r="A8013" s="62">
        <v>41122105</v>
      </c>
      <c r="B8013" s="63" t="s">
        <v>14877</v>
      </c>
    </row>
    <row r="8014" spans="1:2" x14ac:dyDescent="0.25">
      <c r="A8014" s="62">
        <v>41122106</v>
      </c>
      <c r="B8014" s="63" t="s">
        <v>11286</v>
      </c>
    </row>
    <row r="8015" spans="1:2" x14ac:dyDescent="0.25">
      <c r="A8015" s="62">
        <v>41122107</v>
      </c>
      <c r="B8015" s="63" t="s">
        <v>6447</v>
      </c>
    </row>
    <row r="8016" spans="1:2" x14ac:dyDescent="0.25">
      <c r="A8016" s="62">
        <v>41122108</v>
      </c>
      <c r="B8016" s="63" t="s">
        <v>17422</v>
      </c>
    </row>
    <row r="8017" spans="1:2" x14ac:dyDescent="0.25">
      <c r="A8017" s="62">
        <v>41122109</v>
      </c>
      <c r="B8017" s="63" t="s">
        <v>7208</v>
      </c>
    </row>
    <row r="8018" spans="1:2" x14ac:dyDescent="0.25">
      <c r="A8018" s="62">
        <v>41122110</v>
      </c>
      <c r="B8018" s="63" t="s">
        <v>6177</v>
      </c>
    </row>
    <row r="8019" spans="1:2" x14ac:dyDescent="0.25">
      <c r="A8019" s="62">
        <v>41122201</v>
      </c>
      <c r="B8019" s="63" t="s">
        <v>16007</v>
      </c>
    </row>
    <row r="8020" spans="1:2" x14ac:dyDescent="0.25">
      <c r="A8020" s="62">
        <v>41122202</v>
      </c>
      <c r="B8020" s="63" t="s">
        <v>15032</v>
      </c>
    </row>
    <row r="8021" spans="1:2" x14ac:dyDescent="0.25">
      <c r="A8021" s="62">
        <v>41122203</v>
      </c>
      <c r="B8021" s="63" t="s">
        <v>10459</v>
      </c>
    </row>
    <row r="8022" spans="1:2" x14ac:dyDescent="0.25">
      <c r="A8022" s="62">
        <v>41122301</v>
      </c>
      <c r="B8022" s="63" t="s">
        <v>5932</v>
      </c>
    </row>
    <row r="8023" spans="1:2" x14ac:dyDescent="0.25">
      <c r="A8023" s="62">
        <v>41122401</v>
      </c>
      <c r="B8023" s="63" t="s">
        <v>248</v>
      </c>
    </row>
    <row r="8024" spans="1:2" x14ac:dyDescent="0.25">
      <c r="A8024" s="62">
        <v>41122402</v>
      </c>
      <c r="B8024" s="63" t="s">
        <v>3624</v>
      </c>
    </row>
    <row r="8025" spans="1:2" x14ac:dyDescent="0.25">
      <c r="A8025" s="62">
        <v>41122403</v>
      </c>
      <c r="B8025" s="63" t="s">
        <v>14664</v>
      </c>
    </row>
    <row r="8026" spans="1:2" x14ac:dyDescent="0.25">
      <c r="A8026" s="62">
        <v>41122404</v>
      </c>
      <c r="B8026" s="63" t="s">
        <v>14615</v>
      </c>
    </row>
    <row r="8027" spans="1:2" x14ac:dyDescent="0.25">
      <c r="A8027" s="62">
        <v>41122405</v>
      </c>
      <c r="B8027" s="63" t="s">
        <v>10831</v>
      </c>
    </row>
    <row r="8028" spans="1:2" x14ac:dyDescent="0.25">
      <c r="A8028" s="62">
        <v>41122406</v>
      </c>
      <c r="B8028" s="63" t="s">
        <v>4722</v>
      </c>
    </row>
    <row r="8029" spans="1:2" x14ac:dyDescent="0.25">
      <c r="A8029" s="62">
        <v>41122407</v>
      </c>
      <c r="B8029" s="63" t="s">
        <v>15369</v>
      </c>
    </row>
    <row r="8030" spans="1:2" x14ac:dyDescent="0.25">
      <c r="A8030" s="62">
        <v>41122408</v>
      </c>
      <c r="B8030" s="63" t="s">
        <v>3554</v>
      </c>
    </row>
    <row r="8031" spans="1:2" x14ac:dyDescent="0.25">
      <c r="A8031" s="62">
        <v>41122409</v>
      </c>
      <c r="B8031" s="63" t="s">
        <v>10344</v>
      </c>
    </row>
    <row r="8032" spans="1:2" x14ac:dyDescent="0.25">
      <c r="A8032" s="62">
        <v>41122410</v>
      </c>
      <c r="B8032" s="63" t="s">
        <v>14508</v>
      </c>
    </row>
    <row r="8033" spans="1:2" x14ac:dyDescent="0.25">
      <c r="A8033" s="62">
        <v>41122411</v>
      </c>
      <c r="B8033" s="63" t="s">
        <v>15567</v>
      </c>
    </row>
    <row r="8034" spans="1:2" x14ac:dyDescent="0.25">
      <c r="A8034" s="62">
        <v>41122412</v>
      </c>
      <c r="B8034" s="63" t="s">
        <v>204</v>
      </c>
    </row>
    <row r="8035" spans="1:2" x14ac:dyDescent="0.25">
      <c r="A8035" s="62">
        <v>41122413</v>
      </c>
      <c r="B8035" s="63" t="s">
        <v>3292</v>
      </c>
    </row>
    <row r="8036" spans="1:2" x14ac:dyDescent="0.25">
      <c r="A8036" s="62">
        <v>41122501</v>
      </c>
      <c r="B8036" s="63" t="s">
        <v>8722</v>
      </c>
    </row>
    <row r="8037" spans="1:2" x14ac:dyDescent="0.25">
      <c r="A8037" s="62">
        <v>41122502</v>
      </c>
      <c r="B8037" s="63" t="s">
        <v>3949</v>
      </c>
    </row>
    <row r="8038" spans="1:2" x14ac:dyDescent="0.25">
      <c r="A8038" s="62">
        <v>41122503</v>
      </c>
      <c r="B8038" s="63" t="s">
        <v>14355</v>
      </c>
    </row>
    <row r="8039" spans="1:2" x14ac:dyDescent="0.25">
      <c r="A8039" s="62">
        <v>41122601</v>
      </c>
      <c r="B8039" s="63" t="s">
        <v>5762</v>
      </c>
    </row>
    <row r="8040" spans="1:2" x14ac:dyDescent="0.25">
      <c r="A8040" s="62">
        <v>41122602</v>
      </c>
      <c r="B8040" s="63" t="s">
        <v>15859</v>
      </c>
    </row>
    <row r="8041" spans="1:2" x14ac:dyDescent="0.25">
      <c r="A8041" s="62">
        <v>41122603</v>
      </c>
      <c r="B8041" s="63" t="s">
        <v>2564</v>
      </c>
    </row>
    <row r="8042" spans="1:2" x14ac:dyDescent="0.25">
      <c r="A8042" s="62">
        <v>41122604</v>
      </c>
      <c r="B8042" s="63" t="s">
        <v>8671</v>
      </c>
    </row>
    <row r="8043" spans="1:2" x14ac:dyDescent="0.25">
      <c r="A8043" s="62">
        <v>41122605</v>
      </c>
      <c r="B8043" s="63" t="s">
        <v>14093</v>
      </c>
    </row>
    <row r="8044" spans="1:2" x14ac:dyDescent="0.25">
      <c r="A8044" s="62">
        <v>41122606</v>
      </c>
      <c r="B8044" s="63" t="s">
        <v>4445</v>
      </c>
    </row>
    <row r="8045" spans="1:2" x14ac:dyDescent="0.25">
      <c r="A8045" s="62">
        <v>41122701</v>
      </c>
      <c r="B8045" s="63" t="s">
        <v>8535</v>
      </c>
    </row>
    <row r="8046" spans="1:2" x14ac:dyDescent="0.25">
      <c r="A8046" s="62">
        <v>41122702</v>
      </c>
      <c r="B8046" s="63" t="s">
        <v>13644</v>
      </c>
    </row>
    <row r="8047" spans="1:2" x14ac:dyDescent="0.25">
      <c r="A8047" s="62">
        <v>41122703</v>
      </c>
      <c r="B8047" s="63" t="s">
        <v>8421</v>
      </c>
    </row>
    <row r="8048" spans="1:2" x14ac:dyDescent="0.25">
      <c r="A8048" s="62">
        <v>41122704</v>
      </c>
      <c r="B8048" s="63" t="s">
        <v>6026</v>
      </c>
    </row>
    <row r="8049" spans="1:2" x14ac:dyDescent="0.25">
      <c r="A8049" s="62">
        <v>41122801</v>
      </c>
      <c r="B8049" s="63" t="s">
        <v>12766</v>
      </c>
    </row>
    <row r="8050" spans="1:2" x14ac:dyDescent="0.25">
      <c r="A8050" s="62">
        <v>41122802</v>
      </c>
      <c r="B8050" s="63" t="s">
        <v>1060</v>
      </c>
    </row>
    <row r="8051" spans="1:2" x14ac:dyDescent="0.25">
      <c r="A8051" s="62">
        <v>41122803</v>
      </c>
      <c r="B8051" s="63" t="s">
        <v>8361</v>
      </c>
    </row>
    <row r="8052" spans="1:2" x14ac:dyDescent="0.25">
      <c r="A8052" s="62">
        <v>41122804</v>
      </c>
      <c r="B8052" s="63" t="s">
        <v>12327</v>
      </c>
    </row>
    <row r="8053" spans="1:2" x14ac:dyDescent="0.25">
      <c r="A8053" s="62">
        <v>41122805</v>
      </c>
      <c r="B8053" s="63" t="s">
        <v>9804</v>
      </c>
    </row>
    <row r="8054" spans="1:2" x14ac:dyDescent="0.25">
      <c r="A8054" s="62">
        <v>41122806</v>
      </c>
      <c r="B8054" s="63" t="s">
        <v>8252</v>
      </c>
    </row>
    <row r="8055" spans="1:2" x14ac:dyDescent="0.25">
      <c r="A8055" s="62">
        <v>41122807</v>
      </c>
      <c r="B8055" s="63" t="s">
        <v>17011</v>
      </c>
    </row>
    <row r="8056" spans="1:2" x14ac:dyDescent="0.25">
      <c r="A8056" s="62">
        <v>41122808</v>
      </c>
      <c r="B8056" s="63" t="s">
        <v>17030</v>
      </c>
    </row>
    <row r="8057" spans="1:2" x14ac:dyDescent="0.25">
      <c r="A8057" s="62">
        <v>41122809</v>
      </c>
      <c r="B8057" s="63" t="s">
        <v>16879</v>
      </c>
    </row>
    <row r="8058" spans="1:2" x14ac:dyDescent="0.25">
      <c r="A8058" s="62">
        <v>41123001</v>
      </c>
      <c r="B8058" s="63" t="s">
        <v>3555</v>
      </c>
    </row>
    <row r="8059" spans="1:2" x14ac:dyDescent="0.25">
      <c r="A8059" s="62">
        <v>41123002</v>
      </c>
      <c r="B8059" s="63" t="s">
        <v>17287</v>
      </c>
    </row>
    <row r="8060" spans="1:2" x14ac:dyDescent="0.25">
      <c r="A8060" s="62">
        <v>41123003</v>
      </c>
      <c r="B8060" s="63" t="s">
        <v>15146</v>
      </c>
    </row>
    <row r="8061" spans="1:2" x14ac:dyDescent="0.25">
      <c r="A8061" s="62">
        <v>41123004</v>
      </c>
      <c r="B8061" s="63" t="s">
        <v>12305</v>
      </c>
    </row>
    <row r="8062" spans="1:2" x14ac:dyDescent="0.25">
      <c r="A8062" s="62">
        <v>41123101</v>
      </c>
      <c r="B8062" s="63" t="s">
        <v>2366</v>
      </c>
    </row>
    <row r="8063" spans="1:2" x14ac:dyDescent="0.25">
      <c r="A8063" s="62">
        <v>41123102</v>
      </c>
      <c r="B8063" s="63" t="s">
        <v>2608</v>
      </c>
    </row>
    <row r="8064" spans="1:2" x14ac:dyDescent="0.25">
      <c r="A8064" s="62">
        <v>41123201</v>
      </c>
      <c r="B8064" s="63" t="s">
        <v>6211</v>
      </c>
    </row>
    <row r="8065" spans="1:2" x14ac:dyDescent="0.25">
      <c r="A8065" s="62">
        <v>41123202</v>
      </c>
      <c r="B8065" s="63" t="s">
        <v>12343</v>
      </c>
    </row>
    <row r="8066" spans="1:2" x14ac:dyDescent="0.25">
      <c r="A8066" s="62">
        <v>41123302</v>
      </c>
      <c r="B8066" s="63" t="s">
        <v>18408</v>
      </c>
    </row>
    <row r="8067" spans="1:2" x14ac:dyDescent="0.25">
      <c r="A8067" s="62">
        <v>41123303</v>
      </c>
      <c r="B8067" s="63" t="s">
        <v>8680</v>
      </c>
    </row>
    <row r="8068" spans="1:2" x14ac:dyDescent="0.25">
      <c r="A8068" s="62">
        <v>41123304</v>
      </c>
      <c r="B8068" s="63" t="s">
        <v>8034</v>
      </c>
    </row>
    <row r="8069" spans="1:2" x14ac:dyDescent="0.25">
      <c r="A8069" s="62">
        <v>41123305</v>
      </c>
      <c r="B8069" s="63" t="s">
        <v>15962</v>
      </c>
    </row>
    <row r="8070" spans="1:2" x14ac:dyDescent="0.25">
      <c r="A8070" s="62">
        <v>41123401</v>
      </c>
      <c r="B8070" s="63" t="s">
        <v>7929</v>
      </c>
    </row>
    <row r="8071" spans="1:2" x14ac:dyDescent="0.25">
      <c r="A8071" s="62">
        <v>41123402</v>
      </c>
      <c r="B8071" s="63" t="s">
        <v>7399</v>
      </c>
    </row>
    <row r="8072" spans="1:2" x14ac:dyDescent="0.25">
      <c r="A8072" s="62">
        <v>41123403</v>
      </c>
      <c r="B8072" s="63" t="s">
        <v>1870</v>
      </c>
    </row>
    <row r="8073" spans="1:2" x14ac:dyDescent="0.25">
      <c r="A8073" s="62">
        <v>42121501</v>
      </c>
      <c r="B8073" s="63" t="s">
        <v>9228</v>
      </c>
    </row>
    <row r="8074" spans="1:2" x14ac:dyDescent="0.25">
      <c r="A8074" s="62">
        <v>42121502</v>
      </c>
      <c r="B8074" s="63" t="s">
        <v>9956</v>
      </c>
    </row>
    <row r="8075" spans="1:2" x14ac:dyDescent="0.25">
      <c r="A8075" s="62">
        <v>42121503</v>
      </c>
      <c r="B8075" s="63" t="s">
        <v>9908</v>
      </c>
    </row>
    <row r="8076" spans="1:2" x14ac:dyDescent="0.25">
      <c r="A8076" s="62">
        <v>42121504</v>
      </c>
      <c r="B8076" s="63" t="s">
        <v>17265</v>
      </c>
    </row>
    <row r="8077" spans="1:2" x14ac:dyDescent="0.25">
      <c r="A8077" s="62">
        <v>42121505</v>
      </c>
      <c r="B8077" s="63" t="s">
        <v>17304</v>
      </c>
    </row>
    <row r="8078" spans="1:2" x14ac:dyDescent="0.25">
      <c r="A8078" s="62">
        <v>42121506</v>
      </c>
      <c r="B8078" s="63" t="s">
        <v>443</v>
      </c>
    </row>
    <row r="8079" spans="1:2" x14ac:dyDescent="0.25">
      <c r="A8079" s="62">
        <v>42121507</v>
      </c>
      <c r="B8079" s="63" t="s">
        <v>6803</v>
      </c>
    </row>
    <row r="8080" spans="1:2" x14ac:dyDescent="0.25">
      <c r="A8080" s="62">
        <v>42121508</v>
      </c>
      <c r="B8080" s="63" t="s">
        <v>12420</v>
      </c>
    </row>
    <row r="8081" spans="1:2" x14ac:dyDescent="0.25">
      <c r="A8081" s="62">
        <v>42121509</v>
      </c>
      <c r="B8081" s="63" t="s">
        <v>8639</v>
      </c>
    </row>
    <row r="8082" spans="1:2" x14ac:dyDescent="0.25">
      <c r="A8082" s="62">
        <v>42121510</v>
      </c>
      <c r="B8082" s="63" t="s">
        <v>13213</v>
      </c>
    </row>
    <row r="8083" spans="1:2" x14ac:dyDescent="0.25">
      <c r="A8083" s="62">
        <v>42121511</v>
      </c>
      <c r="B8083" s="63" t="s">
        <v>6753</v>
      </c>
    </row>
    <row r="8084" spans="1:2" x14ac:dyDescent="0.25">
      <c r="A8084" s="62">
        <v>42121512</v>
      </c>
      <c r="B8084" s="63" t="s">
        <v>1364</v>
      </c>
    </row>
    <row r="8085" spans="1:2" x14ac:dyDescent="0.25">
      <c r="A8085" s="62">
        <v>42121513</v>
      </c>
      <c r="B8085" s="63" t="s">
        <v>14247</v>
      </c>
    </row>
    <row r="8086" spans="1:2" x14ac:dyDescent="0.25">
      <c r="A8086" s="62">
        <v>42121514</v>
      </c>
      <c r="B8086" s="63" t="s">
        <v>2508</v>
      </c>
    </row>
    <row r="8087" spans="1:2" x14ac:dyDescent="0.25">
      <c r="A8087" s="62">
        <v>42121515</v>
      </c>
      <c r="B8087" s="63" t="s">
        <v>3979</v>
      </c>
    </row>
    <row r="8088" spans="1:2" x14ac:dyDescent="0.25">
      <c r="A8088" s="62">
        <v>42121601</v>
      </c>
      <c r="B8088" s="63" t="s">
        <v>5814</v>
      </c>
    </row>
    <row r="8089" spans="1:2" x14ac:dyDescent="0.25">
      <c r="A8089" s="62">
        <v>42121602</v>
      </c>
      <c r="B8089" s="63" t="s">
        <v>7202</v>
      </c>
    </row>
    <row r="8090" spans="1:2" x14ac:dyDescent="0.25">
      <c r="A8090" s="62">
        <v>42121603</v>
      </c>
      <c r="B8090" s="63" t="s">
        <v>137</v>
      </c>
    </row>
    <row r="8091" spans="1:2" x14ac:dyDescent="0.25">
      <c r="A8091" s="62">
        <v>42121604</v>
      </c>
      <c r="B8091" s="63" t="s">
        <v>7774</v>
      </c>
    </row>
    <row r="8092" spans="1:2" x14ac:dyDescent="0.25">
      <c r="A8092" s="62">
        <v>42121605</v>
      </c>
      <c r="B8092" s="63" t="s">
        <v>14797</v>
      </c>
    </row>
    <row r="8093" spans="1:2" x14ac:dyDescent="0.25">
      <c r="A8093" s="62">
        <v>42121606</v>
      </c>
      <c r="B8093" s="63" t="s">
        <v>9023</v>
      </c>
    </row>
    <row r="8094" spans="1:2" x14ac:dyDescent="0.25">
      <c r="A8094" s="62">
        <v>42121607</v>
      </c>
      <c r="B8094" s="63" t="s">
        <v>18364</v>
      </c>
    </row>
    <row r="8095" spans="1:2" x14ac:dyDescent="0.25">
      <c r="A8095" s="62">
        <v>42121608</v>
      </c>
      <c r="B8095" s="63" t="s">
        <v>1168</v>
      </c>
    </row>
    <row r="8096" spans="1:2" x14ac:dyDescent="0.25">
      <c r="A8096" s="62">
        <v>42121701</v>
      </c>
      <c r="B8096" s="63" t="s">
        <v>476</v>
      </c>
    </row>
    <row r="8097" spans="1:2" x14ac:dyDescent="0.25">
      <c r="A8097" s="62">
        <v>42121702</v>
      </c>
      <c r="B8097" s="63" t="s">
        <v>15750</v>
      </c>
    </row>
    <row r="8098" spans="1:2" x14ac:dyDescent="0.25">
      <c r="A8098" s="62">
        <v>42131501</v>
      </c>
      <c r="B8098" s="63" t="s">
        <v>10379</v>
      </c>
    </row>
    <row r="8099" spans="1:2" x14ac:dyDescent="0.25">
      <c r="A8099" s="62">
        <v>42131502</v>
      </c>
      <c r="B8099" s="63" t="s">
        <v>16478</v>
      </c>
    </row>
    <row r="8100" spans="1:2" x14ac:dyDescent="0.25">
      <c r="A8100" s="62">
        <v>42131503</v>
      </c>
      <c r="B8100" s="63" t="s">
        <v>5701</v>
      </c>
    </row>
    <row r="8101" spans="1:2" x14ac:dyDescent="0.25">
      <c r="A8101" s="62">
        <v>42131504</v>
      </c>
      <c r="B8101" s="63" t="s">
        <v>16536</v>
      </c>
    </row>
    <row r="8102" spans="1:2" x14ac:dyDescent="0.25">
      <c r="A8102" s="62">
        <v>42131505</v>
      </c>
      <c r="B8102" s="63" t="s">
        <v>1634</v>
      </c>
    </row>
    <row r="8103" spans="1:2" x14ac:dyDescent="0.25">
      <c r="A8103" s="62">
        <v>42131506</v>
      </c>
      <c r="B8103" s="63" t="s">
        <v>9748</v>
      </c>
    </row>
    <row r="8104" spans="1:2" x14ac:dyDescent="0.25">
      <c r="A8104" s="62">
        <v>42131507</v>
      </c>
      <c r="B8104" s="63" t="s">
        <v>16004</v>
      </c>
    </row>
    <row r="8105" spans="1:2" x14ac:dyDescent="0.25">
      <c r="A8105" s="62">
        <v>42131508</v>
      </c>
      <c r="B8105" s="63" t="s">
        <v>11245</v>
      </c>
    </row>
    <row r="8106" spans="1:2" x14ac:dyDescent="0.25">
      <c r="A8106" s="62">
        <v>42131509</v>
      </c>
      <c r="B8106" s="63" t="s">
        <v>5383</v>
      </c>
    </row>
    <row r="8107" spans="1:2" x14ac:dyDescent="0.25">
      <c r="A8107" s="62">
        <v>42131510</v>
      </c>
      <c r="B8107" s="63" t="s">
        <v>4681</v>
      </c>
    </row>
    <row r="8108" spans="1:2" x14ac:dyDescent="0.25">
      <c r="A8108" s="62">
        <v>42131601</v>
      </c>
      <c r="B8108" s="63" t="s">
        <v>7238</v>
      </c>
    </row>
    <row r="8109" spans="1:2" x14ac:dyDescent="0.25">
      <c r="A8109" s="62">
        <v>42131602</v>
      </c>
      <c r="B8109" s="63" t="s">
        <v>13504</v>
      </c>
    </row>
    <row r="8110" spans="1:2" x14ac:dyDescent="0.25">
      <c r="A8110" s="62">
        <v>42131603</v>
      </c>
      <c r="B8110" s="63" t="s">
        <v>16148</v>
      </c>
    </row>
    <row r="8111" spans="1:2" x14ac:dyDescent="0.25">
      <c r="A8111" s="62">
        <v>42131604</v>
      </c>
      <c r="B8111" s="63" t="s">
        <v>2995</v>
      </c>
    </row>
    <row r="8112" spans="1:2" x14ac:dyDescent="0.25">
      <c r="A8112" s="62">
        <v>42131605</v>
      </c>
      <c r="B8112" s="63" t="s">
        <v>18560</v>
      </c>
    </row>
    <row r="8113" spans="1:2" x14ac:dyDescent="0.25">
      <c r="A8113" s="62">
        <v>42131606</v>
      </c>
      <c r="B8113" s="63" t="s">
        <v>5521</v>
      </c>
    </row>
    <row r="8114" spans="1:2" x14ac:dyDescent="0.25">
      <c r="A8114" s="62">
        <v>42131607</v>
      </c>
      <c r="B8114" s="63" t="s">
        <v>11089</v>
      </c>
    </row>
    <row r="8115" spans="1:2" x14ac:dyDescent="0.25">
      <c r="A8115" s="62">
        <v>42131608</v>
      </c>
      <c r="B8115" s="63" t="s">
        <v>4815</v>
      </c>
    </row>
    <row r="8116" spans="1:2" x14ac:dyDescent="0.25">
      <c r="A8116" s="62">
        <v>42131609</v>
      </c>
      <c r="B8116" s="63" t="s">
        <v>12756</v>
      </c>
    </row>
    <row r="8117" spans="1:2" x14ac:dyDescent="0.25">
      <c r="A8117" s="62">
        <v>42131610</v>
      </c>
      <c r="B8117" s="63" t="s">
        <v>2097</v>
      </c>
    </row>
    <row r="8118" spans="1:2" x14ac:dyDescent="0.25">
      <c r="A8118" s="62">
        <v>42131611</v>
      </c>
      <c r="B8118" s="63" t="s">
        <v>9816</v>
      </c>
    </row>
    <row r="8119" spans="1:2" x14ac:dyDescent="0.25">
      <c r="A8119" s="62">
        <v>42131612</v>
      </c>
      <c r="B8119" s="63" t="s">
        <v>17509</v>
      </c>
    </row>
    <row r="8120" spans="1:2" x14ac:dyDescent="0.25">
      <c r="A8120" s="62">
        <v>42131613</v>
      </c>
      <c r="B8120" s="63" t="s">
        <v>17618</v>
      </c>
    </row>
    <row r="8121" spans="1:2" x14ac:dyDescent="0.25">
      <c r="A8121" s="62">
        <v>42131701</v>
      </c>
      <c r="B8121" s="63" t="s">
        <v>9807</v>
      </c>
    </row>
    <row r="8122" spans="1:2" x14ac:dyDescent="0.25">
      <c r="A8122" s="62">
        <v>42131702</v>
      </c>
      <c r="B8122" s="63" t="s">
        <v>6952</v>
      </c>
    </row>
    <row r="8123" spans="1:2" x14ac:dyDescent="0.25">
      <c r="A8123" s="62">
        <v>42131703</v>
      </c>
      <c r="B8123" s="63" t="s">
        <v>2282</v>
      </c>
    </row>
    <row r="8124" spans="1:2" x14ac:dyDescent="0.25">
      <c r="A8124" s="62">
        <v>42131704</v>
      </c>
      <c r="B8124" s="63" t="s">
        <v>12833</v>
      </c>
    </row>
    <row r="8125" spans="1:2" x14ac:dyDescent="0.25">
      <c r="A8125" s="62">
        <v>42131705</v>
      </c>
      <c r="B8125" s="63" t="s">
        <v>4285</v>
      </c>
    </row>
    <row r="8126" spans="1:2" x14ac:dyDescent="0.25">
      <c r="A8126" s="62">
        <v>42131706</v>
      </c>
      <c r="B8126" s="63" t="s">
        <v>16858</v>
      </c>
    </row>
    <row r="8127" spans="1:2" x14ac:dyDescent="0.25">
      <c r="A8127" s="62">
        <v>42131707</v>
      </c>
      <c r="B8127" s="63" t="s">
        <v>6010</v>
      </c>
    </row>
    <row r="8128" spans="1:2" x14ac:dyDescent="0.25">
      <c r="A8128" s="62">
        <v>42132101</v>
      </c>
      <c r="B8128" s="63" t="s">
        <v>7004</v>
      </c>
    </row>
    <row r="8129" spans="1:2" x14ac:dyDescent="0.25">
      <c r="A8129" s="62">
        <v>42132102</v>
      </c>
      <c r="B8129" s="63" t="s">
        <v>10686</v>
      </c>
    </row>
    <row r="8130" spans="1:2" x14ac:dyDescent="0.25">
      <c r="A8130" s="62">
        <v>42132103</v>
      </c>
      <c r="B8130" s="63" t="s">
        <v>13703</v>
      </c>
    </row>
    <row r="8131" spans="1:2" x14ac:dyDescent="0.25">
      <c r="A8131" s="62">
        <v>42132104</v>
      </c>
      <c r="B8131" s="63" t="s">
        <v>7310</v>
      </c>
    </row>
    <row r="8132" spans="1:2" x14ac:dyDescent="0.25">
      <c r="A8132" s="62">
        <v>42132105</v>
      </c>
      <c r="B8132" s="63" t="s">
        <v>14254</v>
      </c>
    </row>
    <row r="8133" spans="1:2" x14ac:dyDescent="0.25">
      <c r="A8133" s="62">
        <v>42132106</v>
      </c>
      <c r="B8133" s="63" t="s">
        <v>3478</v>
      </c>
    </row>
    <row r="8134" spans="1:2" x14ac:dyDescent="0.25">
      <c r="A8134" s="62">
        <v>42132107</v>
      </c>
      <c r="B8134" s="63" t="s">
        <v>15074</v>
      </c>
    </row>
    <row r="8135" spans="1:2" x14ac:dyDescent="0.25">
      <c r="A8135" s="62">
        <v>42132108</v>
      </c>
      <c r="B8135" s="63" t="s">
        <v>2408</v>
      </c>
    </row>
    <row r="8136" spans="1:2" x14ac:dyDescent="0.25">
      <c r="A8136" s="62">
        <v>42132201</v>
      </c>
      <c r="B8136" s="63" t="s">
        <v>18559</v>
      </c>
    </row>
    <row r="8137" spans="1:2" x14ac:dyDescent="0.25">
      <c r="A8137" s="62">
        <v>42132202</v>
      </c>
      <c r="B8137" s="63" t="s">
        <v>6522</v>
      </c>
    </row>
    <row r="8138" spans="1:2" x14ac:dyDescent="0.25">
      <c r="A8138" s="62">
        <v>42132203</v>
      </c>
      <c r="B8138" s="63" t="s">
        <v>17360</v>
      </c>
    </row>
    <row r="8139" spans="1:2" x14ac:dyDescent="0.25">
      <c r="A8139" s="62">
        <v>42132204</v>
      </c>
      <c r="B8139" s="63" t="s">
        <v>1788</v>
      </c>
    </row>
    <row r="8140" spans="1:2" x14ac:dyDescent="0.25">
      <c r="A8140" s="62">
        <v>42132205</v>
      </c>
      <c r="B8140" s="63" t="s">
        <v>11192</v>
      </c>
    </row>
    <row r="8141" spans="1:2" x14ac:dyDescent="0.25">
      <c r="A8141" s="62">
        <v>42141501</v>
      </c>
      <c r="B8141" s="63" t="s">
        <v>17765</v>
      </c>
    </row>
    <row r="8142" spans="1:2" x14ac:dyDescent="0.25">
      <c r="A8142" s="62">
        <v>42141502</v>
      </c>
      <c r="B8142" s="63" t="s">
        <v>5876</v>
      </c>
    </row>
    <row r="8143" spans="1:2" x14ac:dyDescent="0.25">
      <c r="A8143" s="62">
        <v>42141503</v>
      </c>
      <c r="B8143" s="63" t="s">
        <v>15154</v>
      </c>
    </row>
    <row r="8144" spans="1:2" x14ac:dyDescent="0.25">
      <c r="A8144" s="62">
        <v>42141504</v>
      </c>
      <c r="B8144" s="63" t="s">
        <v>543</v>
      </c>
    </row>
    <row r="8145" spans="1:2" x14ac:dyDescent="0.25">
      <c r="A8145" s="62">
        <v>42141601</v>
      </c>
      <c r="B8145" s="63" t="s">
        <v>5776</v>
      </c>
    </row>
    <row r="8146" spans="1:2" x14ac:dyDescent="0.25">
      <c r="A8146" s="62">
        <v>42141602</v>
      </c>
      <c r="B8146" s="63" t="s">
        <v>2818</v>
      </c>
    </row>
    <row r="8147" spans="1:2" x14ac:dyDescent="0.25">
      <c r="A8147" s="62">
        <v>42141603</v>
      </c>
      <c r="B8147" s="63" t="s">
        <v>8204</v>
      </c>
    </row>
    <row r="8148" spans="1:2" x14ac:dyDescent="0.25">
      <c r="A8148" s="62">
        <v>42141604</v>
      </c>
      <c r="B8148" s="63" t="s">
        <v>13879</v>
      </c>
    </row>
    <row r="8149" spans="1:2" x14ac:dyDescent="0.25">
      <c r="A8149" s="62">
        <v>42141605</v>
      </c>
      <c r="B8149" s="63" t="s">
        <v>18303</v>
      </c>
    </row>
    <row r="8150" spans="1:2" x14ac:dyDescent="0.25">
      <c r="A8150" s="62">
        <v>42141606</v>
      </c>
      <c r="B8150" s="63" t="s">
        <v>6335</v>
      </c>
    </row>
    <row r="8151" spans="1:2" x14ac:dyDescent="0.25">
      <c r="A8151" s="62">
        <v>42141607</v>
      </c>
      <c r="B8151" s="63" t="s">
        <v>3015</v>
      </c>
    </row>
    <row r="8152" spans="1:2" x14ac:dyDescent="0.25">
      <c r="A8152" s="62">
        <v>42141701</v>
      </c>
      <c r="B8152" s="63" t="s">
        <v>13397</v>
      </c>
    </row>
    <row r="8153" spans="1:2" x14ac:dyDescent="0.25">
      <c r="A8153" s="62">
        <v>42141702</v>
      </c>
      <c r="B8153" s="63" t="s">
        <v>5897</v>
      </c>
    </row>
    <row r="8154" spans="1:2" x14ac:dyDescent="0.25">
      <c r="A8154" s="62">
        <v>42141703</v>
      </c>
      <c r="B8154" s="63" t="s">
        <v>18174</v>
      </c>
    </row>
    <row r="8155" spans="1:2" x14ac:dyDescent="0.25">
      <c r="A8155" s="62">
        <v>42141704</v>
      </c>
      <c r="B8155" s="63" t="s">
        <v>17721</v>
      </c>
    </row>
    <row r="8156" spans="1:2" x14ac:dyDescent="0.25">
      <c r="A8156" s="62">
        <v>42141705</v>
      </c>
      <c r="B8156" s="63" t="s">
        <v>13251</v>
      </c>
    </row>
    <row r="8157" spans="1:2" x14ac:dyDescent="0.25">
      <c r="A8157" s="62">
        <v>42141801</v>
      </c>
      <c r="B8157" s="63" t="s">
        <v>3775</v>
      </c>
    </row>
    <row r="8158" spans="1:2" x14ac:dyDescent="0.25">
      <c r="A8158" s="62">
        <v>42141802</v>
      </c>
      <c r="B8158" s="63" t="s">
        <v>1311</v>
      </c>
    </row>
    <row r="8159" spans="1:2" x14ac:dyDescent="0.25">
      <c r="A8159" s="62">
        <v>42141803</v>
      </c>
      <c r="B8159" s="63" t="s">
        <v>6373</v>
      </c>
    </row>
    <row r="8160" spans="1:2" x14ac:dyDescent="0.25">
      <c r="A8160" s="62">
        <v>42141804</v>
      </c>
      <c r="B8160" s="63" t="s">
        <v>7600</v>
      </c>
    </row>
    <row r="8161" spans="1:2" x14ac:dyDescent="0.25">
      <c r="A8161" s="62">
        <v>42141805</v>
      </c>
      <c r="B8161" s="63" t="s">
        <v>6167</v>
      </c>
    </row>
    <row r="8162" spans="1:2" x14ac:dyDescent="0.25">
      <c r="A8162" s="62">
        <v>42141806</v>
      </c>
      <c r="B8162" s="63" t="s">
        <v>8622</v>
      </c>
    </row>
    <row r="8163" spans="1:2" x14ac:dyDescent="0.25">
      <c r="A8163" s="62">
        <v>42141807</v>
      </c>
      <c r="B8163" s="63" t="s">
        <v>14914</v>
      </c>
    </row>
    <row r="8164" spans="1:2" x14ac:dyDescent="0.25">
      <c r="A8164" s="62">
        <v>42141808</v>
      </c>
      <c r="B8164" s="63" t="s">
        <v>7826</v>
      </c>
    </row>
    <row r="8165" spans="1:2" x14ac:dyDescent="0.25">
      <c r="A8165" s="62">
        <v>42141809</v>
      </c>
      <c r="B8165" s="63" t="s">
        <v>1238</v>
      </c>
    </row>
    <row r="8166" spans="1:2" x14ac:dyDescent="0.25">
      <c r="A8166" s="62">
        <v>42141901</v>
      </c>
      <c r="B8166" s="63" t="s">
        <v>10463</v>
      </c>
    </row>
    <row r="8167" spans="1:2" x14ac:dyDescent="0.25">
      <c r="A8167" s="62">
        <v>42141902</v>
      </c>
      <c r="B8167" s="63" t="s">
        <v>7790</v>
      </c>
    </row>
    <row r="8168" spans="1:2" x14ac:dyDescent="0.25">
      <c r="A8168" s="62">
        <v>42141903</v>
      </c>
      <c r="B8168" s="63" t="s">
        <v>13354</v>
      </c>
    </row>
    <row r="8169" spans="1:2" x14ac:dyDescent="0.25">
      <c r="A8169" s="62">
        <v>42141904</v>
      </c>
      <c r="B8169" s="63" t="s">
        <v>13556</v>
      </c>
    </row>
    <row r="8170" spans="1:2" x14ac:dyDescent="0.25">
      <c r="A8170" s="62">
        <v>42141905</v>
      </c>
      <c r="B8170" s="63" t="s">
        <v>12307</v>
      </c>
    </row>
    <row r="8171" spans="1:2" x14ac:dyDescent="0.25">
      <c r="A8171" s="62">
        <v>42142001</v>
      </c>
      <c r="B8171" s="63" t="s">
        <v>15498</v>
      </c>
    </row>
    <row r="8172" spans="1:2" x14ac:dyDescent="0.25">
      <c r="A8172" s="62">
        <v>42142002</v>
      </c>
      <c r="B8172" s="63" t="s">
        <v>12447</v>
      </c>
    </row>
    <row r="8173" spans="1:2" x14ac:dyDescent="0.25">
      <c r="A8173" s="62">
        <v>42142003</v>
      </c>
      <c r="B8173" s="63" t="s">
        <v>15609</v>
      </c>
    </row>
    <row r="8174" spans="1:2" x14ac:dyDescent="0.25">
      <c r="A8174" s="62">
        <v>42142004</v>
      </c>
      <c r="B8174" s="63" t="s">
        <v>10059</v>
      </c>
    </row>
    <row r="8175" spans="1:2" x14ac:dyDescent="0.25">
      <c r="A8175" s="62">
        <v>42142005</v>
      </c>
      <c r="B8175" s="63" t="s">
        <v>2184</v>
      </c>
    </row>
    <row r="8176" spans="1:2" x14ac:dyDescent="0.25">
      <c r="A8176" s="62">
        <v>42142006</v>
      </c>
      <c r="B8176" s="63" t="s">
        <v>9675</v>
      </c>
    </row>
    <row r="8177" spans="1:2" x14ac:dyDescent="0.25">
      <c r="A8177" s="62">
        <v>42142007</v>
      </c>
      <c r="B8177" s="63" t="s">
        <v>10955</v>
      </c>
    </row>
    <row r="8178" spans="1:2" x14ac:dyDescent="0.25">
      <c r="A8178" s="62">
        <v>42142101</v>
      </c>
      <c r="B8178" s="63" t="s">
        <v>3729</v>
      </c>
    </row>
    <row r="8179" spans="1:2" x14ac:dyDescent="0.25">
      <c r="A8179" s="62">
        <v>42142102</v>
      </c>
      <c r="B8179" s="63" t="s">
        <v>2729</v>
      </c>
    </row>
    <row r="8180" spans="1:2" x14ac:dyDescent="0.25">
      <c r="A8180" s="62">
        <v>42142103</v>
      </c>
      <c r="B8180" s="63" t="s">
        <v>12250</v>
      </c>
    </row>
    <row r="8181" spans="1:2" x14ac:dyDescent="0.25">
      <c r="A8181" s="62">
        <v>42142104</v>
      </c>
      <c r="B8181" s="63" t="s">
        <v>8231</v>
      </c>
    </row>
    <row r="8182" spans="1:2" x14ac:dyDescent="0.25">
      <c r="A8182" s="62">
        <v>42142105</v>
      </c>
      <c r="B8182" s="63" t="s">
        <v>9927</v>
      </c>
    </row>
    <row r="8183" spans="1:2" x14ac:dyDescent="0.25">
      <c r="A8183" s="62">
        <v>42142106</v>
      </c>
      <c r="B8183" s="63" t="s">
        <v>16674</v>
      </c>
    </row>
    <row r="8184" spans="1:2" x14ac:dyDescent="0.25">
      <c r="A8184" s="62">
        <v>42142107</v>
      </c>
      <c r="B8184" s="63" t="s">
        <v>9303</v>
      </c>
    </row>
    <row r="8185" spans="1:2" x14ac:dyDescent="0.25">
      <c r="A8185" s="62">
        <v>42142108</v>
      </c>
      <c r="B8185" s="63" t="s">
        <v>12941</v>
      </c>
    </row>
    <row r="8186" spans="1:2" x14ac:dyDescent="0.25">
      <c r="A8186" s="62">
        <v>42142109</v>
      </c>
      <c r="B8186" s="63" t="s">
        <v>100</v>
      </c>
    </row>
    <row r="8187" spans="1:2" x14ac:dyDescent="0.25">
      <c r="A8187" s="62">
        <v>42142110</v>
      </c>
      <c r="B8187" s="63" t="s">
        <v>12236</v>
      </c>
    </row>
    <row r="8188" spans="1:2" x14ac:dyDescent="0.25">
      <c r="A8188" s="62">
        <v>42142111</v>
      </c>
      <c r="B8188" s="63" t="s">
        <v>4932</v>
      </c>
    </row>
    <row r="8189" spans="1:2" x14ac:dyDescent="0.25">
      <c r="A8189" s="62">
        <v>42142112</v>
      </c>
      <c r="B8189" s="63" t="s">
        <v>6983</v>
      </c>
    </row>
    <row r="8190" spans="1:2" x14ac:dyDescent="0.25">
      <c r="A8190" s="62">
        <v>42142113</v>
      </c>
      <c r="B8190" s="63" t="s">
        <v>10721</v>
      </c>
    </row>
    <row r="8191" spans="1:2" x14ac:dyDescent="0.25">
      <c r="A8191" s="62">
        <v>42142114</v>
      </c>
      <c r="B8191" s="63" t="s">
        <v>1797</v>
      </c>
    </row>
    <row r="8192" spans="1:2" x14ac:dyDescent="0.25">
      <c r="A8192" s="62">
        <v>42142119</v>
      </c>
      <c r="B8192" s="63" t="s">
        <v>4283</v>
      </c>
    </row>
    <row r="8193" spans="1:2" x14ac:dyDescent="0.25">
      <c r="A8193" s="62">
        <v>42142201</v>
      </c>
      <c r="B8193" s="63" t="s">
        <v>15484</v>
      </c>
    </row>
    <row r="8194" spans="1:2" x14ac:dyDescent="0.25">
      <c r="A8194" s="62">
        <v>42142202</v>
      </c>
      <c r="B8194" s="63" t="s">
        <v>5584</v>
      </c>
    </row>
    <row r="8195" spans="1:2" x14ac:dyDescent="0.25">
      <c r="A8195" s="62">
        <v>42142203</v>
      </c>
      <c r="B8195" s="63" t="s">
        <v>14487</v>
      </c>
    </row>
    <row r="8196" spans="1:2" x14ac:dyDescent="0.25">
      <c r="A8196" s="62">
        <v>42142204</v>
      </c>
      <c r="B8196" s="63" t="s">
        <v>6749</v>
      </c>
    </row>
    <row r="8197" spans="1:2" x14ac:dyDescent="0.25">
      <c r="A8197" s="62">
        <v>42142301</v>
      </c>
      <c r="B8197" s="63" t="s">
        <v>3083</v>
      </c>
    </row>
    <row r="8198" spans="1:2" x14ac:dyDescent="0.25">
      <c r="A8198" s="62">
        <v>42142302</v>
      </c>
      <c r="B8198" s="63" t="s">
        <v>17957</v>
      </c>
    </row>
    <row r="8199" spans="1:2" x14ac:dyDescent="0.25">
      <c r="A8199" s="62">
        <v>42142303</v>
      </c>
      <c r="B8199" s="63" t="s">
        <v>13666</v>
      </c>
    </row>
    <row r="8200" spans="1:2" x14ac:dyDescent="0.25">
      <c r="A8200" s="62">
        <v>42142401</v>
      </c>
      <c r="B8200" s="63" t="s">
        <v>15290</v>
      </c>
    </row>
    <row r="8201" spans="1:2" x14ac:dyDescent="0.25">
      <c r="A8201" s="62">
        <v>42142402</v>
      </c>
      <c r="B8201" s="63" t="s">
        <v>17256</v>
      </c>
    </row>
    <row r="8202" spans="1:2" x14ac:dyDescent="0.25">
      <c r="A8202" s="62">
        <v>42142403</v>
      </c>
      <c r="B8202" s="63" t="s">
        <v>11398</v>
      </c>
    </row>
    <row r="8203" spans="1:2" x14ac:dyDescent="0.25">
      <c r="A8203" s="62">
        <v>42142404</v>
      </c>
      <c r="B8203" s="63" t="s">
        <v>16642</v>
      </c>
    </row>
    <row r="8204" spans="1:2" x14ac:dyDescent="0.25">
      <c r="A8204" s="62">
        <v>42142405</v>
      </c>
      <c r="B8204" s="63" t="s">
        <v>8056</v>
      </c>
    </row>
    <row r="8205" spans="1:2" x14ac:dyDescent="0.25">
      <c r="A8205" s="62">
        <v>42142406</v>
      </c>
      <c r="B8205" s="63" t="s">
        <v>5335</v>
      </c>
    </row>
    <row r="8206" spans="1:2" x14ac:dyDescent="0.25">
      <c r="A8206" s="62">
        <v>42142407</v>
      </c>
      <c r="B8206" s="63" t="s">
        <v>16331</v>
      </c>
    </row>
    <row r="8207" spans="1:2" x14ac:dyDescent="0.25">
      <c r="A8207" s="62">
        <v>42142501</v>
      </c>
      <c r="B8207" s="63" t="s">
        <v>14543</v>
      </c>
    </row>
    <row r="8208" spans="1:2" x14ac:dyDescent="0.25">
      <c r="A8208" s="62">
        <v>42142502</v>
      </c>
      <c r="B8208" s="63" t="s">
        <v>10873</v>
      </c>
    </row>
    <row r="8209" spans="1:2" x14ac:dyDescent="0.25">
      <c r="A8209" s="62">
        <v>42142503</v>
      </c>
      <c r="B8209" s="63" t="s">
        <v>15026</v>
      </c>
    </row>
    <row r="8210" spans="1:2" x14ac:dyDescent="0.25">
      <c r="A8210" s="62">
        <v>42142504</v>
      </c>
      <c r="B8210" s="63" t="s">
        <v>7518</v>
      </c>
    </row>
    <row r="8211" spans="1:2" x14ac:dyDescent="0.25">
      <c r="A8211" s="62">
        <v>42142505</v>
      </c>
      <c r="B8211" s="63" t="s">
        <v>14707</v>
      </c>
    </row>
    <row r="8212" spans="1:2" x14ac:dyDescent="0.25">
      <c r="A8212" s="62">
        <v>42142506</v>
      </c>
      <c r="B8212" s="63" t="s">
        <v>17291</v>
      </c>
    </row>
    <row r="8213" spans="1:2" x14ac:dyDescent="0.25">
      <c r="A8213" s="62">
        <v>42142507</v>
      </c>
      <c r="B8213" s="63" t="s">
        <v>17703</v>
      </c>
    </row>
    <row r="8214" spans="1:2" x14ac:dyDescent="0.25">
      <c r="A8214" s="62">
        <v>42142509</v>
      </c>
      <c r="B8214" s="63" t="s">
        <v>17063</v>
      </c>
    </row>
    <row r="8215" spans="1:2" x14ac:dyDescent="0.25">
      <c r="A8215" s="62">
        <v>42142510</v>
      </c>
      <c r="B8215" s="63" t="s">
        <v>8873</v>
      </c>
    </row>
    <row r="8216" spans="1:2" x14ac:dyDescent="0.25">
      <c r="A8216" s="62">
        <v>42142511</v>
      </c>
      <c r="B8216" s="63" t="s">
        <v>3286</v>
      </c>
    </row>
    <row r="8217" spans="1:2" x14ac:dyDescent="0.25">
      <c r="A8217" s="62">
        <v>42142512</v>
      </c>
      <c r="B8217" s="63" t="s">
        <v>7579</v>
      </c>
    </row>
    <row r="8218" spans="1:2" x14ac:dyDescent="0.25">
      <c r="A8218" s="62">
        <v>42142513</v>
      </c>
      <c r="B8218" s="63" t="s">
        <v>12655</v>
      </c>
    </row>
    <row r="8219" spans="1:2" x14ac:dyDescent="0.25">
      <c r="A8219" s="62">
        <v>42142514</v>
      </c>
      <c r="B8219" s="63" t="s">
        <v>7588</v>
      </c>
    </row>
    <row r="8220" spans="1:2" x14ac:dyDescent="0.25">
      <c r="A8220" s="62">
        <v>42142515</v>
      </c>
      <c r="B8220" s="63" t="s">
        <v>18579</v>
      </c>
    </row>
    <row r="8221" spans="1:2" x14ac:dyDescent="0.25">
      <c r="A8221" s="62">
        <v>42142516</v>
      </c>
      <c r="B8221" s="63" t="s">
        <v>8508</v>
      </c>
    </row>
    <row r="8222" spans="1:2" x14ac:dyDescent="0.25">
      <c r="A8222" s="62">
        <v>42142517</v>
      </c>
      <c r="B8222" s="63" t="s">
        <v>6484</v>
      </c>
    </row>
    <row r="8223" spans="1:2" x14ac:dyDescent="0.25">
      <c r="A8223" s="62">
        <v>42142518</v>
      </c>
      <c r="B8223" s="63" t="s">
        <v>2273</v>
      </c>
    </row>
    <row r="8224" spans="1:2" x14ac:dyDescent="0.25">
      <c r="A8224" s="62">
        <v>42142519</v>
      </c>
      <c r="B8224" s="63" t="s">
        <v>16678</v>
      </c>
    </row>
    <row r="8225" spans="1:2" x14ac:dyDescent="0.25">
      <c r="A8225" s="62">
        <v>42142520</v>
      </c>
      <c r="B8225" s="63" t="s">
        <v>2803</v>
      </c>
    </row>
    <row r="8226" spans="1:2" x14ac:dyDescent="0.25">
      <c r="A8226" s="62">
        <v>42142521</v>
      </c>
      <c r="B8226" s="63" t="s">
        <v>12824</v>
      </c>
    </row>
    <row r="8227" spans="1:2" x14ac:dyDescent="0.25">
      <c r="A8227" s="62">
        <v>42142522</v>
      </c>
      <c r="B8227" s="63" t="s">
        <v>11580</v>
      </c>
    </row>
    <row r="8228" spans="1:2" x14ac:dyDescent="0.25">
      <c r="A8228" s="62">
        <v>42142523</v>
      </c>
      <c r="B8228" s="63" t="s">
        <v>14939</v>
      </c>
    </row>
    <row r="8229" spans="1:2" x14ac:dyDescent="0.25">
      <c r="A8229" s="62">
        <v>42142524</v>
      </c>
      <c r="B8229" s="63" t="s">
        <v>9802</v>
      </c>
    </row>
    <row r="8230" spans="1:2" x14ac:dyDescent="0.25">
      <c r="A8230" s="62">
        <v>42142525</v>
      </c>
      <c r="B8230" s="63" t="s">
        <v>6686</v>
      </c>
    </row>
    <row r="8231" spans="1:2" x14ac:dyDescent="0.25">
      <c r="A8231" s="62">
        <v>42142526</v>
      </c>
      <c r="B8231" s="63" t="s">
        <v>10436</v>
      </c>
    </row>
    <row r="8232" spans="1:2" x14ac:dyDescent="0.25">
      <c r="A8232" s="62">
        <v>42142527</v>
      </c>
      <c r="B8232" s="63" t="s">
        <v>5720</v>
      </c>
    </row>
    <row r="8233" spans="1:2" x14ac:dyDescent="0.25">
      <c r="A8233" s="62">
        <v>42142528</v>
      </c>
      <c r="B8233" s="63" t="s">
        <v>16220</v>
      </c>
    </row>
    <row r="8234" spans="1:2" x14ac:dyDescent="0.25">
      <c r="A8234" s="62">
        <v>42142529</v>
      </c>
      <c r="B8234" s="63" t="s">
        <v>5277</v>
      </c>
    </row>
    <row r="8235" spans="1:2" x14ac:dyDescent="0.25">
      <c r="A8235" s="62">
        <v>42142530</v>
      </c>
      <c r="B8235" s="63" t="s">
        <v>11170</v>
      </c>
    </row>
    <row r="8236" spans="1:2" x14ac:dyDescent="0.25">
      <c r="A8236" s="62">
        <v>42142531</v>
      </c>
      <c r="B8236" s="63" t="s">
        <v>7802</v>
      </c>
    </row>
    <row r="8237" spans="1:2" x14ac:dyDescent="0.25">
      <c r="A8237" s="62">
        <v>42142532</v>
      </c>
      <c r="B8237" s="63" t="s">
        <v>13393</v>
      </c>
    </row>
    <row r="8238" spans="1:2" x14ac:dyDescent="0.25">
      <c r="A8238" s="62">
        <v>42142601</v>
      </c>
      <c r="B8238" s="63" t="s">
        <v>6057</v>
      </c>
    </row>
    <row r="8239" spans="1:2" x14ac:dyDescent="0.25">
      <c r="A8239" s="62">
        <v>42142602</v>
      </c>
      <c r="B8239" s="63" t="s">
        <v>12019</v>
      </c>
    </row>
    <row r="8240" spans="1:2" x14ac:dyDescent="0.25">
      <c r="A8240" s="62">
        <v>42142603</v>
      </c>
      <c r="B8240" s="63" t="s">
        <v>1410</v>
      </c>
    </row>
    <row r="8241" spans="1:2" x14ac:dyDescent="0.25">
      <c r="A8241" s="62">
        <v>42142604</v>
      </c>
      <c r="B8241" s="63" t="s">
        <v>2221</v>
      </c>
    </row>
    <row r="8242" spans="1:2" x14ac:dyDescent="0.25">
      <c r="A8242" s="62">
        <v>42142605</v>
      </c>
      <c r="B8242" s="63" t="s">
        <v>12874</v>
      </c>
    </row>
    <row r="8243" spans="1:2" x14ac:dyDescent="0.25">
      <c r="A8243" s="62">
        <v>42142606</v>
      </c>
      <c r="B8243" s="63" t="s">
        <v>6878</v>
      </c>
    </row>
    <row r="8244" spans="1:2" x14ac:dyDescent="0.25">
      <c r="A8244" s="62">
        <v>42142607</v>
      </c>
      <c r="B8244" s="63" t="s">
        <v>8557</v>
      </c>
    </row>
    <row r="8245" spans="1:2" x14ac:dyDescent="0.25">
      <c r="A8245" s="62">
        <v>42142608</v>
      </c>
      <c r="B8245" s="63" t="s">
        <v>9539</v>
      </c>
    </row>
    <row r="8246" spans="1:2" x14ac:dyDescent="0.25">
      <c r="A8246" s="62">
        <v>42142609</v>
      </c>
      <c r="B8246" s="63" t="s">
        <v>7993</v>
      </c>
    </row>
    <row r="8247" spans="1:2" x14ac:dyDescent="0.25">
      <c r="A8247" s="62">
        <v>42142610</v>
      </c>
      <c r="B8247" s="63" t="s">
        <v>2580</v>
      </c>
    </row>
    <row r="8248" spans="1:2" x14ac:dyDescent="0.25">
      <c r="A8248" s="62">
        <v>42142611</v>
      </c>
      <c r="B8248" s="63" t="s">
        <v>8314</v>
      </c>
    </row>
    <row r="8249" spans="1:2" x14ac:dyDescent="0.25">
      <c r="A8249" s="62">
        <v>42142612</v>
      </c>
      <c r="B8249" s="63" t="s">
        <v>12642</v>
      </c>
    </row>
    <row r="8250" spans="1:2" x14ac:dyDescent="0.25">
      <c r="A8250" s="62">
        <v>42142613</v>
      </c>
      <c r="B8250" s="63" t="s">
        <v>4057</v>
      </c>
    </row>
    <row r="8251" spans="1:2" x14ac:dyDescent="0.25">
      <c r="A8251" s="62">
        <v>42142614</v>
      </c>
      <c r="B8251" s="63" t="s">
        <v>18181</v>
      </c>
    </row>
    <row r="8252" spans="1:2" x14ac:dyDescent="0.25">
      <c r="A8252" s="62">
        <v>42142615</v>
      </c>
      <c r="B8252" s="63" t="s">
        <v>16408</v>
      </c>
    </row>
    <row r="8253" spans="1:2" x14ac:dyDescent="0.25">
      <c r="A8253" s="62">
        <v>42142616</v>
      </c>
      <c r="B8253" s="63" t="s">
        <v>838</v>
      </c>
    </row>
    <row r="8254" spans="1:2" x14ac:dyDescent="0.25">
      <c r="A8254" s="62">
        <v>42142617</v>
      </c>
      <c r="B8254" s="63" t="s">
        <v>15879</v>
      </c>
    </row>
    <row r="8255" spans="1:2" x14ac:dyDescent="0.25">
      <c r="A8255" s="62">
        <v>42142618</v>
      </c>
      <c r="B8255" s="63" t="s">
        <v>1818</v>
      </c>
    </row>
    <row r="8256" spans="1:2" x14ac:dyDescent="0.25">
      <c r="A8256" s="62">
        <v>42142701</v>
      </c>
      <c r="B8256" s="63" t="s">
        <v>1755</v>
      </c>
    </row>
    <row r="8257" spans="1:2" x14ac:dyDescent="0.25">
      <c r="A8257" s="62">
        <v>42142702</v>
      </c>
      <c r="B8257" s="63" t="s">
        <v>13959</v>
      </c>
    </row>
    <row r="8258" spans="1:2" x14ac:dyDescent="0.25">
      <c r="A8258" s="62">
        <v>42142703</v>
      </c>
      <c r="B8258" s="63" t="s">
        <v>14292</v>
      </c>
    </row>
    <row r="8259" spans="1:2" x14ac:dyDescent="0.25">
      <c r="A8259" s="62">
        <v>42142704</v>
      </c>
      <c r="B8259" s="63" t="s">
        <v>14912</v>
      </c>
    </row>
    <row r="8260" spans="1:2" x14ac:dyDescent="0.25">
      <c r="A8260" s="62">
        <v>42142705</v>
      </c>
      <c r="B8260" s="63" t="s">
        <v>16900</v>
      </c>
    </row>
    <row r="8261" spans="1:2" x14ac:dyDescent="0.25">
      <c r="A8261" s="62">
        <v>42142706</v>
      </c>
      <c r="B8261" s="63" t="s">
        <v>1159</v>
      </c>
    </row>
    <row r="8262" spans="1:2" x14ac:dyDescent="0.25">
      <c r="A8262" s="62">
        <v>42142707</v>
      </c>
      <c r="B8262" s="63" t="s">
        <v>2923</v>
      </c>
    </row>
    <row r="8263" spans="1:2" x14ac:dyDescent="0.25">
      <c r="A8263" s="62">
        <v>42142708</v>
      </c>
      <c r="B8263" s="63" t="s">
        <v>17415</v>
      </c>
    </row>
    <row r="8264" spans="1:2" x14ac:dyDescent="0.25">
      <c r="A8264" s="62">
        <v>42142709</v>
      </c>
      <c r="B8264" s="63" t="s">
        <v>6507</v>
      </c>
    </row>
    <row r="8265" spans="1:2" x14ac:dyDescent="0.25">
      <c r="A8265" s="62">
        <v>42142710</v>
      </c>
      <c r="B8265" s="63" t="s">
        <v>10722</v>
      </c>
    </row>
    <row r="8266" spans="1:2" x14ac:dyDescent="0.25">
      <c r="A8266" s="62">
        <v>42142711</v>
      </c>
      <c r="B8266" s="63" t="s">
        <v>15956</v>
      </c>
    </row>
    <row r="8267" spans="1:2" x14ac:dyDescent="0.25">
      <c r="A8267" s="62">
        <v>42142712</v>
      </c>
      <c r="B8267" s="63" t="s">
        <v>11389</v>
      </c>
    </row>
    <row r="8268" spans="1:2" x14ac:dyDescent="0.25">
      <c r="A8268" s="62">
        <v>42142713</v>
      </c>
      <c r="B8268" s="63" t="s">
        <v>120</v>
      </c>
    </row>
    <row r="8269" spans="1:2" x14ac:dyDescent="0.25">
      <c r="A8269" s="62">
        <v>42142714</v>
      </c>
      <c r="B8269" s="63" t="s">
        <v>2448</v>
      </c>
    </row>
    <row r="8270" spans="1:2" x14ac:dyDescent="0.25">
      <c r="A8270" s="62">
        <v>42142715</v>
      </c>
      <c r="B8270" s="63" t="s">
        <v>358</v>
      </c>
    </row>
    <row r="8271" spans="1:2" x14ac:dyDescent="0.25">
      <c r="A8271" s="62">
        <v>42142716</v>
      </c>
      <c r="B8271" s="63" t="s">
        <v>253</v>
      </c>
    </row>
    <row r="8272" spans="1:2" x14ac:dyDescent="0.25">
      <c r="A8272" s="62">
        <v>42142801</v>
      </c>
      <c r="B8272" s="63" t="s">
        <v>5456</v>
      </c>
    </row>
    <row r="8273" spans="1:2" x14ac:dyDescent="0.25">
      <c r="A8273" s="62">
        <v>42142802</v>
      </c>
      <c r="B8273" s="63" t="s">
        <v>4921</v>
      </c>
    </row>
    <row r="8274" spans="1:2" x14ac:dyDescent="0.25">
      <c r="A8274" s="62">
        <v>42142901</v>
      </c>
      <c r="B8274" s="63" t="s">
        <v>7503</v>
      </c>
    </row>
    <row r="8275" spans="1:2" x14ac:dyDescent="0.25">
      <c r="A8275" s="62">
        <v>42142902</v>
      </c>
      <c r="B8275" s="63" t="s">
        <v>10548</v>
      </c>
    </row>
    <row r="8276" spans="1:2" x14ac:dyDescent="0.25">
      <c r="A8276" s="62">
        <v>42142903</v>
      </c>
      <c r="B8276" s="63" t="s">
        <v>17379</v>
      </c>
    </row>
    <row r="8277" spans="1:2" x14ac:dyDescent="0.25">
      <c r="A8277" s="62">
        <v>42142904</v>
      </c>
      <c r="B8277" s="63" t="s">
        <v>603</v>
      </c>
    </row>
    <row r="8278" spans="1:2" x14ac:dyDescent="0.25">
      <c r="A8278" s="62">
        <v>42142905</v>
      </c>
      <c r="B8278" s="63" t="s">
        <v>7185</v>
      </c>
    </row>
    <row r="8279" spans="1:2" x14ac:dyDescent="0.25">
      <c r="A8279" s="62">
        <v>42142906</v>
      </c>
      <c r="B8279" s="63" t="s">
        <v>6787</v>
      </c>
    </row>
    <row r="8280" spans="1:2" x14ac:dyDescent="0.25">
      <c r="A8280" s="62">
        <v>42142907</v>
      </c>
      <c r="B8280" s="63" t="s">
        <v>6981</v>
      </c>
    </row>
    <row r="8281" spans="1:2" x14ac:dyDescent="0.25">
      <c r="A8281" s="62">
        <v>42142908</v>
      </c>
      <c r="B8281" s="63" t="s">
        <v>5600</v>
      </c>
    </row>
    <row r="8282" spans="1:2" x14ac:dyDescent="0.25">
      <c r="A8282" s="62">
        <v>42142909</v>
      </c>
      <c r="B8282" s="63" t="s">
        <v>2240</v>
      </c>
    </row>
    <row r="8283" spans="1:2" x14ac:dyDescent="0.25">
      <c r="A8283" s="62">
        <v>42142910</v>
      </c>
      <c r="B8283" s="63" t="s">
        <v>15339</v>
      </c>
    </row>
    <row r="8284" spans="1:2" x14ac:dyDescent="0.25">
      <c r="A8284" s="62">
        <v>42142911</v>
      </c>
      <c r="B8284" s="63" t="s">
        <v>3084</v>
      </c>
    </row>
    <row r="8285" spans="1:2" x14ac:dyDescent="0.25">
      <c r="A8285" s="62">
        <v>42142912</v>
      </c>
      <c r="B8285" s="63" t="s">
        <v>14331</v>
      </c>
    </row>
    <row r="8286" spans="1:2" x14ac:dyDescent="0.25">
      <c r="A8286" s="62">
        <v>42142913</v>
      </c>
      <c r="B8286" s="63" t="s">
        <v>3783</v>
      </c>
    </row>
    <row r="8287" spans="1:2" x14ac:dyDescent="0.25">
      <c r="A8287" s="62">
        <v>42143101</v>
      </c>
      <c r="B8287" s="63" t="s">
        <v>7433</v>
      </c>
    </row>
    <row r="8288" spans="1:2" x14ac:dyDescent="0.25">
      <c r="A8288" s="62">
        <v>42143102</v>
      </c>
      <c r="B8288" s="63" t="s">
        <v>8708</v>
      </c>
    </row>
    <row r="8289" spans="1:2" x14ac:dyDescent="0.25">
      <c r="A8289" s="62">
        <v>42143103</v>
      </c>
      <c r="B8289" s="63" t="s">
        <v>15402</v>
      </c>
    </row>
    <row r="8290" spans="1:2" x14ac:dyDescent="0.25">
      <c r="A8290" s="62">
        <v>42143104</v>
      </c>
      <c r="B8290" s="63" t="s">
        <v>90</v>
      </c>
    </row>
    <row r="8291" spans="1:2" x14ac:dyDescent="0.25">
      <c r="A8291" s="62">
        <v>42143105</v>
      </c>
      <c r="B8291" s="63" t="s">
        <v>2295</v>
      </c>
    </row>
    <row r="8292" spans="1:2" x14ac:dyDescent="0.25">
      <c r="A8292" s="62">
        <v>42143106</v>
      </c>
      <c r="B8292" s="63" t="s">
        <v>8815</v>
      </c>
    </row>
    <row r="8293" spans="1:2" x14ac:dyDescent="0.25">
      <c r="A8293" s="62">
        <v>42143201</v>
      </c>
      <c r="B8293" s="63" t="s">
        <v>14970</v>
      </c>
    </row>
    <row r="8294" spans="1:2" x14ac:dyDescent="0.25">
      <c r="A8294" s="62">
        <v>42143202</v>
      </c>
      <c r="B8294" s="63" t="s">
        <v>3975</v>
      </c>
    </row>
    <row r="8295" spans="1:2" x14ac:dyDescent="0.25">
      <c r="A8295" s="62">
        <v>42143301</v>
      </c>
      <c r="B8295" s="63" t="s">
        <v>17474</v>
      </c>
    </row>
    <row r="8296" spans="1:2" x14ac:dyDescent="0.25">
      <c r="A8296" s="62">
        <v>42143401</v>
      </c>
      <c r="B8296" s="63" t="s">
        <v>6100</v>
      </c>
    </row>
    <row r="8297" spans="1:2" x14ac:dyDescent="0.25">
      <c r="A8297" s="62">
        <v>42143501</v>
      </c>
      <c r="B8297" s="63" t="s">
        <v>71</v>
      </c>
    </row>
    <row r="8298" spans="1:2" x14ac:dyDescent="0.25">
      <c r="A8298" s="62">
        <v>42143502</v>
      </c>
      <c r="B8298" s="63" t="s">
        <v>15179</v>
      </c>
    </row>
    <row r="8299" spans="1:2" x14ac:dyDescent="0.25">
      <c r="A8299" s="62">
        <v>42143503</v>
      </c>
      <c r="B8299" s="63" t="s">
        <v>2625</v>
      </c>
    </row>
    <row r="8300" spans="1:2" x14ac:dyDescent="0.25">
      <c r="A8300" s="62">
        <v>42143504</v>
      </c>
      <c r="B8300" s="63" t="s">
        <v>10070</v>
      </c>
    </row>
    <row r="8301" spans="1:2" x14ac:dyDescent="0.25">
      <c r="A8301" s="62">
        <v>42143505</v>
      </c>
      <c r="B8301" s="63" t="s">
        <v>11235</v>
      </c>
    </row>
    <row r="8302" spans="1:2" x14ac:dyDescent="0.25">
      <c r="A8302" s="62">
        <v>42143506</v>
      </c>
      <c r="B8302" s="63" t="s">
        <v>3589</v>
      </c>
    </row>
    <row r="8303" spans="1:2" x14ac:dyDescent="0.25">
      <c r="A8303" s="62">
        <v>42143507</v>
      </c>
      <c r="B8303" s="63" t="s">
        <v>12069</v>
      </c>
    </row>
    <row r="8304" spans="1:2" x14ac:dyDescent="0.25">
      <c r="A8304" s="62">
        <v>42143508</v>
      </c>
      <c r="B8304" s="63" t="s">
        <v>10886</v>
      </c>
    </row>
    <row r="8305" spans="1:2" x14ac:dyDescent="0.25">
      <c r="A8305" s="62">
        <v>42143509</v>
      </c>
      <c r="B8305" s="63" t="s">
        <v>11083</v>
      </c>
    </row>
    <row r="8306" spans="1:2" x14ac:dyDescent="0.25">
      <c r="A8306" s="62">
        <v>42143510</v>
      </c>
      <c r="B8306" s="63" t="s">
        <v>14718</v>
      </c>
    </row>
    <row r="8307" spans="1:2" x14ac:dyDescent="0.25">
      <c r="A8307" s="62">
        <v>42143511</v>
      </c>
      <c r="B8307" s="63" t="s">
        <v>3545</v>
      </c>
    </row>
    <row r="8308" spans="1:2" x14ac:dyDescent="0.25">
      <c r="A8308" s="62">
        <v>42143512</v>
      </c>
      <c r="B8308" s="63" t="s">
        <v>18754</v>
      </c>
    </row>
    <row r="8309" spans="1:2" x14ac:dyDescent="0.25">
      <c r="A8309" s="62">
        <v>42143513</v>
      </c>
      <c r="B8309" s="63" t="s">
        <v>4470</v>
      </c>
    </row>
    <row r="8310" spans="1:2" x14ac:dyDescent="0.25">
      <c r="A8310" s="62">
        <v>42143601</v>
      </c>
      <c r="B8310" s="63" t="s">
        <v>15935</v>
      </c>
    </row>
    <row r="8311" spans="1:2" x14ac:dyDescent="0.25">
      <c r="A8311" s="62">
        <v>42143602</v>
      </c>
      <c r="B8311" s="63" t="s">
        <v>1625</v>
      </c>
    </row>
    <row r="8312" spans="1:2" x14ac:dyDescent="0.25">
      <c r="A8312" s="62">
        <v>42143603</v>
      </c>
      <c r="B8312" s="63" t="s">
        <v>13912</v>
      </c>
    </row>
    <row r="8313" spans="1:2" x14ac:dyDescent="0.25">
      <c r="A8313" s="62">
        <v>42143604</v>
      </c>
      <c r="B8313" s="63" t="s">
        <v>13104</v>
      </c>
    </row>
    <row r="8314" spans="1:2" x14ac:dyDescent="0.25">
      <c r="A8314" s="62">
        <v>42143605</v>
      </c>
      <c r="B8314" s="63" t="s">
        <v>4937</v>
      </c>
    </row>
    <row r="8315" spans="1:2" x14ac:dyDescent="0.25">
      <c r="A8315" s="62">
        <v>42143606</v>
      </c>
      <c r="B8315" s="63" t="s">
        <v>994</v>
      </c>
    </row>
    <row r="8316" spans="1:2" x14ac:dyDescent="0.25">
      <c r="A8316" s="62">
        <v>42143607</v>
      </c>
      <c r="B8316" s="63" t="s">
        <v>15620</v>
      </c>
    </row>
    <row r="8317" spans="1:2" x14ac:dyDescent="0.25">
      <c r="A8317" s="62">
        <v>42143608</v>
      </c>
      <c r="B8317" s="63" t="s">
        <v>16376</v>
      </c>
    </row>
    <row r="8318" spans="1:2" x14ac:dyDescent="0.25">
      <c r="A8318" s="62">
        <v>42151501</v>
      </c>
      <c r="B8318" s="63" t="s">
        <v>14028</v>
      </c>
    </row>
    <row r="8319" spans="1:2" x14ac:dyDescent="0.25">
      <c r="A8319" s="62">
        <v>42151502</v>
      </c>
      <c r="B8319" s="63" t="s">
        <v>12593</v>
      </c>
    </row>
    <row r="8320" spans="1:2" x14ac:dyDescent="0.25">
      <c r="A8320" s="62">
        <v>42151503</v>
      </c>
      <c r="B8320" s="63" t="s">
        <v>807</v>
      </c>
    </row>
    <row r="8321" spans="1:2" x14ac:dyDescent="0.25">
      <c r="A8321" s="62">
        <v>42151504</v>
      </c>
      <c r="B8321" s="63" t="s">
        <v>17372</v>
      </c>
    </row>
    <row r="8322" spans="1:2" x14ac:dyDescent="0.25">
      <c r="A8322" s="62">
        <v>42151505</v>
      </c>
      <c r="B8322" s="63" t="s">
        <v>2065</v>
      </c>
    </row>
    <row r="8323" spans="1:2" x14ac:dyDescent="0.25">
      <c r="A8323" s="62">
        <v>42151506</v>
      </c>
      <c r="B8323" s="63" t="s">
        <v>6478</v>
      </c>
    </row>
    <row r="8324" spans="1:2" x14ac:dyDescent="0.25">
      <c r="A8324" s="62">
        <v>42151507</v>
      </c>
      <c r="B8324" s="63" t="s">
        <v>10093</v>
      </c>
    </row>
    <row r="8325" spans="1:2" x14ac:dyDescent="0.25">
      <c r="A8325" s="62">
        <v>42151601</v>
      </c>
      <c r="B8325" s="63" t="s">
        <v>1726</v>
      </c>
    </row>
    <row r="8326" spans="1:2" x14ac:dyDescent="0.25">
      <c r="A8326" s="62">
        <v>42151602</v>
      </c>
      <c r="B8326" s="63" t="s">
        <v>16552</v>
      </c>
    </row>
    <row r="8327" spans="1:2" x14ac:dyDescent="0.25">
      <c r="A8327" s="62">
        <v>42151603</v>
      </c>
      <c r="B8327" s="63" t="s">
        <v>12628</v>
      </c>
    </row>
    <row r="8328" spans="1:2" x14ac:dyDescent="0.25">
      <c r="A8328" s="62">
        <v>42151604</v>
      </c>
      <c r="B8328" s="63" t="s">
        <v>8774</v>
      </c>
    </row>
    <row r="8329" spans="1:2" x14ac:dyDescent="0.25">
      <c r="A8329" s="62">
        <v>42151605</v>
      </c>
      <c r="B8329" s="63" t="s">
        <v>13892</v>
      </c>
    </row>
    <row r="8330" spans="1:2" x14ac:dyDescent="0.25">
      <c r="A8330" s="62">
        <v>42151606</v>
      </c>
      <c r="B8330" s="63" t="s">
        <v>6573</v>
      </c>
    </row>
    <row r="8331" spans="1:2" x14ac:dyDescent="0.25">
      <c r="A8331" s="62">
        <v>42151607</v>
      </c>
      <c r="B8331" s="63" t="s">
        <v>1973</v>
      </c>
    </row>
    <row r="8332" spans="1:2" x14ac:dyDescent="0.25">
      <c r="A8332" s="62">
        <v>42151608</v>
      </c>
      <c r="B8332" s="63" t="s">
        <v>11746</v>
      </c>
    </row>
    <row r="8333" spans="1:2" x14ac:dyDescent="0.25">
      <c r="A8333" s="62">
        <v>42151609</v>
      </c>
      <c r="B8333" s="63" t="s">
        <v>14571</v>
      </c>
    </row>
    <row r="8334" spans="1:2" x14ac:dyDescent="0.25">
      <c r="A8334" s="62">
        <v>42151610</v>
      </c>
      <c r="B8334" s="63" t="s">
        <v>6609</v>
      </c>
    </row>
    <row r="8335" spans="1:2" x14ac:dyDescent="0.25">
      <c r="A8335" s="62">
        <v>42151611</v>
      </c>
      <c r="B8335" s="63" t="s">
        <v>9607</v>
      </c>
    </row>
    <row r="8336" spans="1:2" x14ac:dyDescent="0.25">
      <c r="A8336" s="62">
        <v>42151612</v>
      </c>
      <c r="B8336" s="63" t="s">
        <v>7531</v>
      </c>
    </row>
    <row r="8337" spans="1:2" x14ac:dyDescent="0.25">
      <c r="A8337" s="62">
        <v>42151613</v>
      </c>
      <c r="B8337" s="63" t="s">
        <v>18435</v>
      </c>
    </row>
    <row r="8338" spans="1:2" x14ac:dyDescent="0.25">
      <c r="A8338" s="62">
        <v>42151614</v>
      </c>
      <c r="B8338" s="63" t="s">
        <v>795</v>
      </c>
    </row>
    <row r="8339" spans="1:2" x14ac:dyDescent="0.25">
      <c r="A8339" s="62">
        <v>42151615</v>
      </c>
      <c r="B8339" s="63" t="s">
        <v>16940</v>
      </c>
    </row>
    <row r="8340" spans="1:2" x14ac:dyDescent="0.25">
      <c r="A8340" s="62">
        <v>42151616</v>
      </c>
      <c r="B8340" s="63" t="s">
        <v>7031</v>
      </c>
    </row>
    <row r="8341" spans="1:2" x14ac:dyDescent="0.25">
      <c r="A8341" s="62">
        <v>42151617</v>
      </c>
      <c r="B8341" s="63" t="s">
        <v>1896</v>
      </c>
    </row>
    <row r="8342" spans="1:2" x14ac:dyDescent="0.25">
      <c r="A8342" s="62">
        <v>42151618</v>
      </c>
      <c r="B8342" s="63" t="s">
        <v>1646</v>
      </c>
    </row>
    <row r="8343" spans="1:2" x14ac:dyDescent="0.25">
      <c r="A8343" s="62">
        <v>42151619</v>
      </c>
      <c r="B8343" s="63" t="s">
        <v>8143</v>
      </c>
    </row>
    <row r="8344" spans="1:2" x14ac:dyDescent="0.25">
      <c r="A8344" s="62">
        <v>42151620</v>
      </c>
      <c r="B8344" s="63" t="s">
        <v>17465</v>
      </c>
    </row>
    <row r="8345" spans="1:2" x14ac:dyDescent="0.25">
      <c r="A8345" s="62">
        <v>42151621</v>
      </c>
      <c r="B8345" s="63" t="s">
        <v>6295</v>
      </c>
    </row>
    <row r="8346" spans="1:2" x14ac:dyDescent="0.25">
      <c r="A8346" s="62">
        <v>42151622</v>
      </c>
      <c r="B8346" s="63" t="s">
        <v>13010</v>
      </c>
    </row>
    <row r="8347" spans="1:2" x14ac:dyDescent="0.25">
      <c r="A8347" s="62">
        <v>42151623</v>
      </c>
      <c r="B8347" s="63" t="s">
        <v>6680</v>
      </c>
    </row>
    <row r="8348" spans="1:2" x14ac:dyDescent="0.25">
      <c r="A8348" s="62">
        <v>42151624</v>
      </c>
      <c r="B8348" s="63" t="s">
        <v>18538</v>
      </c>
    </row>
    <row r="8349" spans="1:2" x14ac:dyDescent="0.25">
      <c r="A8349" s="62">
        <v>42151625</v>
      </c>
      <c r="B8349" s="63" t="s">
        <v>656</v>
      </c>
    </row>
    <row r="8350" spans="1:2" x14ac:dyDescent="0.25">
      <c r="A8350" s="62">
        <v>42151626</v>
      </c>
      <c r="B8350" s="63" t="s">
        <v>16002</v>
      </c>
    </row>
    <row r="8351" spans="1:2" x14ac:dyDescent="0.25">
      <c r="A8351" s="62">
        <v>42151627</v>
      </c>
      <c r="B8351" s="63" t="s">
        <v>13148</v>
      </c>
    </row>
    <row r="8352" spans="1:2" x14ac:dyDescent="0.25">
      <c r="A8352" s="62">
        <v>42151628</v>
      </c>
      <c r="B8352" s="63" t="s">
        <v>8281</v>
      </c>
    </row>
    <row r="8353" spans="1:2" x14ac:dyDescent="0.25">
      <c r="A8353" s="62">
        <v>42151629</v>
      </c>
      <c r="B8353" s="63" t="s">
        <v>5050</v>
      </c>
    </row>
    <row r="8354" spans="1:2" x14ac:dyDescent="0.25">
      <c r="A8354" s="62">
        <v>42151630</v>
      </c>
      <c r="B8354" s="63" t="s">
        <v>420</v>
      </c>
    </row>
    <row r="8355" spans="1:2" x14ac:dyDescent="0.25">
      <c r="A8355" s="62">
        <v>42151631</v>
      </c>
      <c r="B8355" s="63" t="s">
        <v>1638</v>
      </c>
    </row>
    <row r="8356" spans="1:2" x14ac:dyDescent="0.25">
      <c r="A8356" s="62">
        <v>42151632</v>
      </c>
      <c r="B8356" s="63" t="s">
        <v>17990</v>
      </c>
    </row>
    <row r="8357" spans="1:2" x14ac:dyDescent="0.25">
      <c r="A8357" s="62">
        <v>42151633</v>
      </c>
      <c r="B8357" s="63" t="s">
        <v>18305</v>
      </c>
    </row>
    <row r="8358" spans="1:2" x14ac:dyDescent="0.25">
      <c r="A8358" s="62">
        <v>42151634</v>
      </c>
      <c r="B8358" s="63" t="s">
        <v>4174</v>
      </c>
    </row>
    <row r="8359" spans="1:2" x14ac:dyDescent="0.25">
      <c r="A8359" s="62">
        <v>42151635</v>
      </c>
      <c r="B8359" s="63" t="s">
        <v>15613</v>
      </c>
    </row>
    <row r="8360" spans="1:2" x14ac:dyDescent="0.25">
      <c r="A8360" s="62">
        <v>42151636</v>
      </c>
      <c r="B8360" s="63" t="s">
        <v>12162</v>
      </c>
    </row>
    <row r="8361" spans="1:2" x14ac:dyDescent="0.25">
      <c r="A8361" s="62">
        <v>42151637</v>
      </c>
      <c r="B8361" s="63" t="s">
        <v>15419</v>
      </c>
    </row>
    <row r="8362" spans="1:2" x14ac:dyDescent="0.25">
      <c r="A8362" s="62">
        <v>42151638</v>
      </c>
      <c r="B8362" s="63" t="s">
        <v>10863</v>
      </c>
    </row>
    <row r="8363" spans="1:2" x14ac:dyDescent="0.25">
      <c r="A8363" s="62">
        <v>42151639</v>
      </c>
      <c r="B8363" s="63" t="s">
        <v>9541</v>
      </c>
    </row>
    <row r="8364" spans="1:2" x14ac:dyDescent="0.25">
      <c r="A8364" s="62">
        <v>42151640</v>
      </c>
      <c r="B8364" s="63" t="s">
        <v>17234</v>
      </c>
    </row>
    <row r="8365" spans="1:2" x14ac:dyDescent="0.25">
      <c r="A8365" s="62">
        <v>42151641</v>
      </c>
      <c r="B8365" s="63" t="s">
        <v>15317</v>
      </c>
    </row>
    <row r="8366" spans="1:2" x14ac:dyDescent="0.25">
      <c r="A8366" s="62">
        <v>42151642</v>
      </c>
      <c r="B8366" s="63" t="s">
        <v>1293</v>
      </c>
    </row>
    <row r="8367" spans="1:2" x14ac:dyDescent="0.25">
      <c r="A8367" s="62">
        <v>42151643</v>
      </c>
      <c r="B8367" s="63" t="s">
        <v>11576</v>
      </c>
    </row>
    <row r="8368" spans="1:2" x14ac:dyDescent="0.25">
      <c r="A8368" s="62">
        <v>42151644</v>
      </c>
      <c r="B8368" s="63" t="s">
        <v>14317</v>
      </c>
    </row>
    <row r="8369" spans="1:2" x14ac:dyDescent="0.25">
      <c r="A8369" s="62">
        <v>42151645</v>
      </c>
      <c r="B8369" s="63" t="s">
        <v>1426</v>
      </c>
    </row>
    <row r="8370" spans="1:2" x14ac:dyDescent="0.25">
      <c r="A8370" s="62">
        <v>42151646</v>
      </c>
      <c r="B8370" s="63" t="s">
        <v>1652</v>
      </c>
    </row>
    <row r="8371" spans="1:2" x14ac:dyDescent="0.25">
      <c r="A8371" s="62">
        <v>42151647</v>
      </c>
      <c r="B8371" s="63" t="s">
        <v>12614</v>
      </c>
    </row>
    <row r="8372" spans="1:2" x14ac:dyDescent="0.25">
      <c r="A8372" s="62">
        <v>42151648</v>
      </c>
      <c r="B8372" s="63" t="s">
        <v>1957</v>
      </c>
    </row>
    <row r="8373" spans="1:2" x14ac:dyDescent="0.25">
      <c r="A8373" s="62">
        <v>42151650</v>
      </c>
      <c r="B8373" s="63" t="s">
        <v>1480</v>
      </c>
    </row>
    <row r="8374" spans="1:2" x14ac:dyDescent="0.25">
      <c r="A8374" s="62">
        <v>42151651</v>
      </c>
      <c r="B8374" s="63" t="s">
        <v>1094</v>
      </c>
    </row>
    <row r="8375" spans="1:2" x14ac:dyDescent="0.25">
      <c r="A8375" s="62">
        <v>42151652</v>
      </c>
      <c r="B8375" s="63" t="s">
        <v>12971</v>
      </c>
    </row>
    <row r="8376" spans="1:2" x14ac:dyDescent="0.25">
      <c r="A8376" s="62">
        <v>42151653</v>
      </c>
      <c r="B8376" s="63" t="s">
        <v>14162</v>
      </c>
    </row>
    <row r="8377" spans="1:2" x14ac:dyDescent="0.25">
      <c r="A8377" s="62">
        <v>42151654</v>
      </c>
      <c r="B8377" s="63" t="s">
        <v>2203</v>
      </c>
    </row>
    <row r="8378" spans="1:2" x14ac:dyDescent="0.25">
      <c r="A8378" s="62">
        <v>42151655</v>
      </c>
      <c r="B8378" s="63" t="s">
        <v>14628</v>
      </c>
    </row>
    <row r="8379" spans="1:2" x14ac:dyDescent="0.25">
      <c r="A8379" s="62">
        <v>42151656</v>
      </c>
      <c r="B8379" s="63" t="s">
        <v>5993</v>
      </c>
    </row>
    <row r="8380" spans="1:2" x14ac:dyDescent="0.25">
      <c r="A8380" s="62">
        <v>42151657</v>
      </c>
      <c r="B8380" s="63" t="s">
        <v>17325</v>
      </c>
    </row>
    <row r="8381" spans="1:2" x14ac:dyDescent="0.25">
      <c r="A8381" s="62">
        <v>42151658</v>
      </c>
      <c r="B8381" s="63" t="s">
        <v>6576</v>
      </c>
    </row>
    <row r="8382" spans="1:2" x14ac:dyDescent="0.25">
      <c r="A8382" s="62">
        <v>42151659</v>
      </c>
      <c r="B8382" s="63" t="s">
        <v>15834</v>
      </c>
    </row>
    <row r="8383" spans="1:2" x14ac:dyDescent="0.25">
      <c r="A8383" s="62">
        <v>42151660</v>
      </c>
      <c r="B8383" s="63" t="s">
        <v>15126</v>
      </c>
    </row>
    <row r="8384" spans="1:2" x14ac:dyDescent="0.25">
      <c r="A8384" s="62">
        <v>42151661</v>
      </c>
      <c r="B8384" s="63" t="s">
        <v>10325</v>
      </c>
    </row>
    <row r="8385" spans="1:2" x14ac:dyDescent="0.25">
      <c r="A8385" s="62">
        <v>42151662</v>
      </c>
      <c r="B8385" s="63" t="s">
        <v>10764</v>
      </c>
    </row>
    <row r="8386" spans="1:2" x14ac:dyDescent="0.25">
      <c r="A8386" s="62">
        <v>42151663</v>
      </c>
      <c r="B8386" s="63" t="s">
        <v>13640</v>
      </c>
    </row>
    <row r="8387" spans="1:2" x14ac:dyDescent="0.25">
      <c r="A8387" s="62">
        <v>42151664</v>
      </c>
      <c r="B8387" s="63" t="s">
        <v>3826</v>
      </c>
    </row>
    <row r="8388" spans="1:2" x14ac:dyDescent="0.25">
      <c r="A8388" s="62">
        <v>42151665</v>
      </c>
      <c r="B8388" s="63" t="s">
        <v>5184</v>
      </c>
    </row>
    <row r="8389" spans="1:2" x14ac:dyDescent="0.25">
      <c r="A8389" s="62">
        <v>42151666</v>
      </c>
      <c r="B8389" s="63" t="s">
        <v>11827</v>
      </c>
    </row>
    <row r="8390" spans="1:2" x14ac:dyDescent="0.25">
      <c r="A8390" s="62">
        <v>42151667</v>
      </c>
      <c r="B8390" s="63" t="s">
        <v>6750</v>
      </c>
    </row>
    <row r="8391" spans="1:2" x14ac:dyDescent="0.25">
      <c r="A8391" s="62">
        <v>42151668</v>
      </c>
      <c r="B8391" s="63" t="s">
        <v>5402</v>
      </c>
    </row>
    <row r="8392" spans="1:2" x14ac:dyDescent="0.25">
      <c r="A8392" s="62">
        <v>42151669</v>
      </c>
      <c r="B8392" s="63" t="s">
        <v>9411</v>
      </c>
    </row>
    <row r="8393" spans="1:2" x14ac:dyDescent="0.25">
      <c r="A8393" s="62">
        <v>42151670</v>
      </c>
      <c r="B8393" s="63" t="s">
        <v>14449</v>
      </c>
    </row>
    <row r="8394" spans="1:2" x14ac:dyDescent="0.25">
      <c r="A8394" s="62">
        <v>42151671</v>
      </c>
      <c r="B8394" s="63" t="s">
        <v>9911</v>
      </c>
    </row>
    <row r="8395" spans="1:2" x14ac:dyDescent="0.25">
      <c r="A8395" s="62">
        <v>42151672</v>
      </c>
      <c r="B8395" s="63" t="s">
        <v>2900</v>
      </c>
    </row>
    <row r="8396" spans="1:2" x14ac:dyDescent="0.25">
      <c r="A8396" s="62">
        <v>42151673</v>
      </c>
      <c r="B8396" s="63" t="s">
        <v>11313</v>
      </c>
    </row>
    <row r="8397" spans="1:2" x14ac:dyDescent="0.25">
      <c r="A8397" s="62">
        <v>42151674</v>
      </c>
      <c r="B8397" s="63" t="s">
        <v>15986</v>
      </c>
    </row>
    <row r="8398" spans="1:2" x14ac:dyDescent="0.25">
      <c r="A8398" s="62">
        <v>42151675</v>
      </c>
      <c r="B8398" s="63" t="s">
        <v>4308</v>
      </c>
    </row>
    <row r="8399" spans="1:2" x14ac:dyDescent="0.25">
      <c r="A8399" s="62">
        <v>42151676</v>
      </c>
      <c r="B8399" s="63" t="s">
        <v>13965</v>
      </c>
    </row>
    <row r="8400" spans="1:2" x14ac:dyDescent="0.25">
      <c r="A8400" s="62">
        <v>42151677</v>
      </c>
      <c r="B8400" s="63" t="s">
        <v>8734</v>
      </c>
    </row>
    <row r="8401" spans="1:2" x14ac:dyDescent="0.25">
      <c r="A8401" s="62">
        <v>42151678</v>
      </c>
      <c r="B8401" s="63" t="s">
        <v>3644</v>
      </c>
    </row>
    <row r="8402" spans="1:2" x14ac:dyDescent="0.25">
      <c r="A8402" s="62">
        <v>42151679</v>
      </c>
      <c r="B8402" s="63" t="s">
        <v>11203</v>
      </c>
    </row>
    <row r="8403" spans="1:2" x14ac:dyDescent="0.25">
      <c r="A8403" s="62">
        <v>42151680</v>
      </c>
      <c r="B8403" s="63" t="s">
        <v>17764</v>
      </c>
    </row>
    <row r="8404" spans="1:2" x14ac:dyDescent="0.25">
      <c r="A8404" s="62">
        <v>42151681</v>
      </c>
      <c r="B8404" s="63" t="s">
        <v>16688</v>
      </c>
    </row>
    <row r="8405" spans="1:2" x14ac:dyDescent="0.25">
      <c r="A8405" s="62">
        <v>42151701</v>
      </c>
      <c r="B8405" s="63" t="s">
        <v>1815</v>
      </c>
    </row>
    <row r="8406" spans="1:2" x14ac:dyDescent="0.25">
      <c r="A8406" s="62">
        <v>42151702</v>
      </c>
      <c r="B8406" s="63" t="s">
        <v>14978</v>
      </c>
    </row>
    <row r="8407" spans="1:2" x14ac:dyDescent="0.25">
      <c r="A8407" s="62">
        <v>42151703</v>
      </c>
      <c r="B8407" s="63" t="s">
        <v>18577</v>
      </c>
    </row>
    <row r="8408" spans="1:2" x14ac:dyDescent="0.25">
      <c r="A8408" s="62">
        <v>42151704</v>
      </c>
      <c r="B8408" s="63" t="s">
        <v>3793</v>
      </c>
    </row>
    <row r="8409" spans="1:2" x14ac:dyDescent="0.25">
      <c r="A8409" s="62">
        <v>42151705</v>
      </c>
      <c r="B8409" s="63" t="s">
        <v>16114</v>
      </c>
    </row>
    <row r="8410" spans="1:2" x14ac:dyDescent="0.25">
      <c r="A8410" s="62">
        <v>42151801</v>
      </c>
      <c r="B8410" s="63" t="s">
        <v>1016</v>
      </c>
    </row>
    <row r="8411" spans="1:2" x14ac:dyDescent="0.25">
      <c r="A8411" s="62">
        <v>42151802</v>
      </c>
      <c r="B8411" s="63" t="s">
        <v>319</v>
      </c>
    </row>
    <row r="8412" spans="1:2" x14ac:dyDescent="0.25">
      <c r="A8412" s="62">
        <v>42151803</v>
      </c>
      <c r="B8412" s="63" t="s">
        <v>18638</v>
      </c>
    </row>
    <row r="8413" spans="1:2" x14ac:dyDescent="0.25">
      <c r="A8413" s="62">
        <v>42151804</v>
      </c>
      <c r="B8413" s="63" t="s">
        <v>16832</v>
      </c>
    </row>
    <row r="8414" spans="1:2" x14ac:dyDescent="0.25">
      <c r="A8414" s="62">
        <v>42151805</v>
      </c>
      <c r="B8414" s="63" t="s">
        <v>9975</v>
      </c>
    </row>
    <row r="8415" spans="1:2" x14ac:dyDescent="0.25">
      <c r="A8415" s="62">
        <v>42151806</v>
      </c>
      <c r="B8415" s="63" t="s">
        <v>10288</v>
      </c>
    </row>
    <row r="8416" spans="1:2" x14ac:dyDescent="0.25">
      <c r="A8416" s="62">
        <v>42151807</v>
      </c>
      <c r="B8416" s="63" t="s">
        <v>9636</v>
      </c>
    </row>
    <row r="8417" spans="1:2" x14ac:dyDescent="0.25">
      <c r="A8417" s="62">
        <v>42151808</v>
      </c>
      <c r="B8417" s="63" t="s">
        <v>8326</v>
      </c>
    </row>
    <row r="8418" spans="1:2" x14ac:dyDescent="0.25">
      <c r="A8418" s="62">
        <v>42151809</v>
      </c>
      <c r="B8418" s="63" t="s">
        <v>12047</v>
      </c>
    </row>
    <row r="8419" spans="1:2" x14ac:dyDescent="0.25">
      <c r="A8419" s="62">
        <v>42151810</v>
      </c>
      <c r="B8419" s="63" t="s">
        <v>837</v>
      </c>
    </row>
    <row r="8420" spans="1:2" x14ac:dyDescent="0.25">
      <c r="A8420" s="62">
        <v>42151811</v>
      </c>
      <c r="B8420" s="63" t="s">
        <v>12170</v>
      </c>
    </row>
    <row r="8421" spans="1:2" x14ac:dyDescent="0.25">
      <c r="A8421" s="62">
        <v>42151812</v>
      </c>
      <c r="B8421" s="63" t="s">
        <v>11124</v>
      </c>
    </row>
    <row r="8422" spans="1:2" x14ac:dyDescent="0.25">
      <c r="A8422" s="62">
        <v>42151813</v>
      </c>
      <c r="B8422" s="63" t="s">
        <v>2243</v>
      </c>
    </row>
    <row r="8423" spans="1:2" x14ac:dyDescent="0.25">
      <c r="A8423" s="62">
        <v>42151814</v>
      </c>
      <c r="B8423" s="63" t="s">
        <v>7289</v>
      </c>
    </row>
    <row r="8424" spans="1:2" x14ac:dyDescent="0.25">
      <c r="A8424" s="62">
        <v>42151815</v>
      </c>
      <c r="B8424" s="63" t="s">
        <v>7522</v>
      </c>
    </row>
    <row r="8425" spans="1:2" x14ac:dyDescent="0.25">
      <c r="A8425" s="62">
        <v>42151816</v>
      </c>
      <c r="B8425" s="63" t="s">
        <v>5957</v>
      </c>
    </row>
    <row r="8426" spans="1:2" x14ac:dyDescent="0.25">
      <c r="A8426" s="62">
        <v>42151901</v>
      </c>
      <c r="B8426" s="63" t="s">
        <v>7819</v>
      </c>
    </row>
    <row r="8427" spans="1:2" x14ac:dyDescent="0.25">
      <c r="A8427" s="62">
        <v>42151902</v>
      </c>
      <c r="B8427" s="63" t="s">
        <v>6417</v>
      </c>
    </row>
    <row r="8428" spans="1:2" x14ac:dyDescent="0.25">
      <c r="A8428" s="62">
        <v>42151903</v>
      </c>
      <c r="B8428" s="63" t="s">
        <v>1237</v>
      </c>
    </row>
    <row r="8429" spans="1:2" x14ac:dyDescent="0.25">
      <c r="A8429" s="62">
        <v>42151904</v>
      </c>
      <c r="B8429" s="63" t="s">
        <v>2453</v>
      </c>
    </row>
    <row r="8430" spans="1:2" x14ac:dyDescent="0.25">
      <c r="A8430" s="62">
        <v>42151905</v>
      </c>
      <c r="B8430" s="63" t="s">
        <v>10561</v>
      </c>
    </row>
    <row r="8431" spans="1:2" x14ac:dyDescent="0.25">
      <c r="A8431" s="62">
        <v>42151906</v>
      </c>
      <c r="B8431" s="63" t="s">
        <v>5083</v>
      </c>
    </row>
    <row r="8432" spans="1:2" x14ac:dyDescent="0.25">
      <c r="A8432" s="62">
        <v>42151907</v>
      </c>
      <c r="B8432" s="63" t="s">
        <v>12838</v>
      </c>
    </row>
    <row r="8433" spans="1:2" x14ac:dyDescent="0.25">
      <c r="A8433" s="62">
        <v>42151908</v>
      </c>
      <c r="B8433" s="63" t="s">
        <v>1673</v>
      </c>
    </row>
    <row r="8434" spans="1:2" x14ac:dyDescent="0.25">
      <c r="A8434" s="62">
        <v>42151909</v>
      </c>
      <c r="B8434" s="63" t="s">
        <v>11779</v>
      </c>
    </row>
    <row r="8435" spans="1:2" x14ac:dyDescent="0.25">
      <c r="A8435" s="62">
        <v>42151910</v>
      </c>
      <c r="B8435" s="63" t="s">
        <v>11356</v>
      </c>
    </row>
    <row r="8436" spans="1:2" x14ac:dyDescent="0.25">
      <c r="A8436" s="62">
        <v>42151911</v>
      </c>
      <c r="B8436" s="63" t="s">
        <v>14498</v>
      </c>
    </row>
    <row r="8437" spans="1:2" x14ac:dyDescent="0.25">
      <c r="A8437" s="62">
        <v>42151912</v>
      </c>
      <c r="B8437" s="63" t="s">
        <v>15205</v>
      </c>
    </row>
    <row r="8438" spans="1:2" x14ac:dyDescent="0.25">
      <c r="A8438" s="62">
        <v>42152001</v>
      </c>
      <c r="B8438" s="63" t="s">
        <v>17418</v>
      </c>
    </row>
    <row r="8439" spans="1:2" x14ac:dyDescent="0.25">
      <c r="A8439" s="62">
        <v>42152002</v>
      </c>
      <c r="B8439" s="63" t="s">
        <v>4756</v>
      </c>
    </row>
    <row r="8440" spans="1:2" x14ac:dyDescent="0.25">
      <c r="A8440" s="62">
        <v>42152003</v>
      </c>
      <c r="B8440" s="63" t="s">
        <v>15429</v>
      </c>
    </row>
    <row r="8441" spans="1:2" x14ac:dyDescent="0.25">
      <c r="A8441" s="62">
        <v>42152004</v>
      </c>
      <c r="B8441" s="63" t="s">
        <v>3921</v>
      </c>
    </row>
    <row r="8442" spans="1:2" x14ac:dyDescent="0.25">
      <c r="A8442" s="62">
        <v>42152005</v>
      </c>
      <c r="B8442" s="63" t="s">
        <v>4075</v>
      </c>
    </row>
    <row r="8443" spans="1:2" x14ac:dyDescent="0.25">
      <c r="A8443" s="62">
        <v>42152006</v>
      </c>
      <c r="B8443" s="63" t="s">
        <v>1522</v>
      </c>
    </row>
    <row r="8444" spans="1:2" x14ac:dyDescent="0.25">
      <c r="A8444" s="62">
        <v>42152007</v>
      </c>
      <c r="B8444" s="63" t="s">
        <v>13975</v>
      </c>
    </row>
    <row r="8445" spans="1:2" x14ac:dyDescent="0.25">
      <c r="A8445" s="62">
        <v>42152008</v>
      </c>
      <c r="B8445" s="63" t="s">
        <v>10020</v>
      </c>
    </row>
    <row r="8446" spans="1:2" x14ac:dyDescent="0.25">
      <c r="A8446" s="62">
        <v>42152009</v>
      </c>
      <c r="B8446" s="63" t="s">
        <v>17543</v>
      </c>
    </row>
    <row r="8447" spans="1:2" x14ac:dyDescent="0.25">
      <c r="A8447" s="62">
        <v>42152010</v>
      </c>
      <c r="B8447" s="63" t="s">
        <v>2008</v>
      </c>
    </row>
    <row r="8448" spans="1:2" x14ac:dyDescent="0.25">
      <c r="A8448" s="62">
        <v>42152011</v>
      </c>
      <c r="B8448" s="63" t="s">
        <v>4402</v>
      </c>
    </row>
    <row r="8449" spans="1:2" x14ac:dyDescent="0.25">
      <c r="A8449" s="62">
        <v>42152012</v>
      </c>
      <c r="B8449" s="63" t="s">
        <v>17376</v>
      </c>
    </row>
    <row r="8450" spans="1:2" x14ac:dyDescent="0.25">
      <c r="A8450" s="62">
        <v>42152013</v>
      </c>
      <c r="B8450" s="63" t="s">
        <v>1557</v>
      </c>
    </row>
    <row r="8451" spans="1:2" x14ac:dyDescent="0.25">
      <c r="A8451" s="62">
        <v>42152014</v>
      </c>
      <c r="B8451" s="63" t="s">
        <v>13080</v>
      </c>
    </row>
    <row r="8452" spans="1:2" x14ac:dyDescent="0.25">
      <c r="A8452" s="62">
        <v>42152101</v>
      </c>
      <c r="B8452" s="63" t="s">
        <v>12255</v>
      </c>
    </row>
    <row r="8453" spans="1:2" x14ac:dyDescent="0.25">
      <c r="A8453" s="62">
        <v>42152102</v>
      </c>
      <c r="B8453" s="63" t="s">
        <v>1209</v>
      </c>
    </row>
    <row r="8454" spans="1:2" x14ac:dyDescent="0.25">
      <c r="A8454" s="62">
        <v>42152103</v>
      </c>
      <c r="B8454" s="63" t="s">
        <v>16086</v>
      </c>
    </row>
    <row r="8455" spans="1:2" x14ac:dyDescent="0.25">
      <c r="A8455" s="62">
        <v>42152104</v>
      </c>
      <c r="B8455" s="63" t="s">
        <v>7980</v>
      </c>
    </row>
    <row r="8456" spans="1:2" x14ac:dyDescent="0.25">
      <c r="A8456" s="62">
        <v>42152105</v>
      </c>
      <c r="B8456" s="63" t="s">
        <v>13492</v>
      </c>
    </row>
    <row r="8457" spans="1:2" x14ac:dyDescent="0.25">
      <c r="A8457" s="62">
        <v>42152106</v>
      </c>
      <c r="B8457" s="63" t="s">
        <v>3790</v>
      </c>
    </row>
    <row r="8458" spans="1:2" x14ac:dyDescent="0.25">
      <c r="A8458" s="62">
        <v>42152107</v>
      </c>
      <c r="B8458" s="63" t="s">
        <v>7497</v>
      </c>
    </row>
    <row r="8459" spans="1:2" x14ac:dyDescent="0.25">
      <c r="A8459" s="62">
        <v>42152108</v>
      </c>
      <c r="B8459" s="63" t="s">
        <v>2528</v>
      </c>
    </row>
    <row r="8460" spans="1:2" x14ac:dyDescent="0.25">
      <c r="A8460" s="62">
        <v>42152109</v>
      </c>
      <c r="B8460" s="63" t="s">
        <v>4304</v>
      </c>
    </row>
    <row r="8461" spans="1:2" x14ac:dyDescent="0.25">
      <c r="A8461" s="62">
        <v>42152110</v>
      </c>
      <c r="B8461" s="63" t="s">
        <v>3298</v>
      </c>
    </row>
    <row r="8462" spans="1:2" x14ac:dyDescent="0.25">
      <c r="A8462" s="62">
        <v>42152111</v>
      </c>
      <c r="B8462" s="63" t="s">
        <v>18066</v>
      </c>
    </row>
    <row r="8463" spans="1:2" x14ac:dyDescent="0.25">
      <c r="A8463" s="62">
        <v>42152112</v>
      </c>
      <c r="B8463" s="63" t="s">
        <v>14507</v>
      </c>
    </row>
    <row r="8464" spans="1:2" x14ac:dyDescent="0.25">
      <c r="A8464" s="62">
        <v>42152113</v>
      </c>
      <c r="B8464" s="63" t="s">
        <v>10763</v>
      </c>
    </row>
    <row r="8465" spans="1:2" x14ac:dyDescent="0.25">
      <c r="A8465" s="62">
        <v>42152114</v>
      </c>
      <c r="B8465" s="63" t="s">
        <v>2725</v>
      </c>
    </row>
    <row r="8466" spans="1:2" x14ac:dyDescent="0.25">
      <c r="A8466" s="62">
        <v>42152115</v>
      </c>
      <c r="B8466" s="63" t="s">
        <v>15077</v>
      </c>
    </row>
    <row r="8467" spans="1:2" x14ac:dyDescent="0.25">
      <c r="A8467" s="62">
        <v>42152201</v>
      </c>
      <c r="B8467" s="63" t="s">
        <v>16039</v>
      </c>
    </row>
    <row r="8468" spans="1:2" x14ac:dyDescent="0.25">
      <c r="A8468" s="62">
        <v>42152202</v>
      </c>
      <c r="B8468" s="63" t="s">
        <v>5593</v>
      </c>
    </row>
    <row r="8469" spans="1:2" x14ac:dyDescent="0.25">
      <c r="A8469" s="62">
        <v>42152203</v>
      </c>
      <c r="B8469" s="63" t="s">
        <v>12935</v>
      </c>
    </row>
    <row r="8470" spans="1:2" x14ac:dyDescent="0.25">
      <c r="A8470" s="62">
        <v>42152204</v>
      </c>
      <c r="B8470" s="63" t="s">
        <v>12546</v>
      </c>
    </row>
    <row r="8471" spans="1:2" x14ac:dyDescent="0.25">
      <c r="A8471" s="62">
        <v>42152205</v>
      </c>
      <c r="B8471" s="63" t="s">
        <v>18548</v>
      </c>
    </row>
    <row r="8472" spans="1:2" x14ac:dyDescent="0.25">
      <c r="A8472" s="62">
        <v>42152206</v>
      </c>
      <c r="B8472" s="63" t="s">
        <v>10754</v>
      </c>
    </row>
    <row r="8473" spans="1:2" x14ac:dyDescent="0.25">
      <c r="A8473" s="62">
        <v>42152207</v>
      </c>
      <c r="B8473" s="63" t="s">
        <v>4783</v>
      </c>
    </row>
    <row r="8474" spans="1:2" x14ac:dyDescent="0.25">
      <c r="A8474" s="62">
        <v>42152208</v>
      </c>
      <c r="B8474" s="63" t="s">
        <v>14997</v>
      </c>
    </row>
    <row r="8475" spans="1:2" x14ac:dyDescent="0.25">
      <c r="A8475" s="62">
        <v>42152209</v>
      </c>
      <c r="B8475" s="63" t="s">
        <v>14864</v>
      </c>
    </row>
    <row r="8476" spans="1:2" x14ac:dyDescent="0.25">
      <c r="A8476" s="62">
        <v>42152210</v>
      </c>
      <c r="B8476" s="63" t="s">
        <v>11696</v>
      </c>
    </row>
    <row r="8477" spans="1:2" x14ac:dyDescent="0.25">
      <c r="A8477" s="62">
        <v>42152211</v>
      </c>
      <c r="B8477" s="63" t="s">
        <v>16339</v>
      </c>
    </row>
    <row r="8478" spans="1:2" x14ac:dyDescent="0.25">
      <c r="A8478" s="62">
        <v>42152212</v>
      </c>
      <c r="B8478" s="63" t="s">
        <v>17533</v>
      </c>
    </row>
    <row r="8479" spans="1:2" x14ac:dyDescent="0.25">
      <c r="A8479" s="62">
        <v>42152213</v>
      </c>
      <c r="B8479" s="63" t="s">
        <v>11666</v>
      </c>
    </row>
    <row r="8480" spans="1:2" x14ac:dyDescent="0.25">
      <c r="A8480" s="62">
        <v>42152214</v>
      </c>
      <c r="B8480" s="63" t="s">
        <v>18499</v>
      </c>
    </row>
    <row r="8481" spans="1:2" x14ac:dyDescent="0.25">
      <c r="A8481" s="62">
        <v>42152215</v>
      </c>
      <c r="B8481" s="63" t="s">
        <v>13310</v>
      </c>
    </row>
    <row r="8482" spans="1:2" x14ac:dyDescent="0.25">
      <c r="A8482" s="62">
        <v>42152216</v>
      </c>
      <c r="B8482" s="63" t="s">
        <v>1082</v>
      </c>
    </row>
    <row r="8483" spans="1:2" x14ac:dyDescent="0.25">
      <c r="A8483" s="62">
        <v>42152217</v>
      </c>
      <c r="B8483" s="63" t="s">
        <v>12840</v>
      </c>
    </row>
    <row r="8484" spans="1:2" x14ac:dyDescent="0.25">
      <c r="A8484" s="62">
        <v>42152218</v>
      </c>
      <c r="B8484" s="63" t="s">
        <v>9171</v>
      </c>
    </row>
    <row r="8485" spans="1:2" x14ac:dyDescent="0.25">
      <c r="A8485" s="62">
        <v>42152219</v>
      </c>
      <c r="B8485" s="63" t="s">
        <v>13060</v>
      </c>
    </row>
    <row r="8486" spans="1:2" x14ac:dyDescent="0.25">
      <c r="A8486" s="62">
        <v>42152220</v>
      </c>
      <c r="B8486" s="63" t="s">
        <v>12428</v>
      </c>
    </row>
    <row r="8487" spans="1:2" x14ac:dyDescent="0.25">
      <c r="A8487" s="62">
        <v>42152221</v>
      </c>
      <c r="B8487" s="63" t="s">
        <v>16646</v>
      </c>
    </row>
    <row r="8488" spans="1:2" x14ac:dyDescent="0.25">
      <c r="A8488" s="62">
        <v>42152222</v>
      </c>
      <c r="B8488" s="63" t="s">
        <v>13726</v>
      </c>
    </row>
    <row r="8489" spans="1:2" x14ac:dyDescent="0.25">
      <c r="A8489" s="62">
        <v>42152223</v>
      </c>
      <c r="B8489" s="63" t="s">
        <v>18220</v>
      </c>
    </row>
    <row r="8490" spans="1:2" x14ac:dyDescent="0.25">
      <c r="A8490" s="62">
        <v>42152224</v>
      </c>
      <c r="B8490" s="63" t="s">
        <v>7739</v>
      </c>
    </row>
    <row r="8491" spans="1:2" x14ac:dyDescent="0.25">
      <c r="A8491" s="62">
        <v>42152301</v>
      </c>
      <c r="B8491" s="63" t="s">
        <v>2183</v>
      </c>
    </row>
    <row r="8492" spans="1:2" x14ac:dyDescent="0.25">
      <c r="A8492" s="62">
        <v>42152302</v>
      </c>
      <c r="B8492" s="63" t="s">
        <v>12733</v>
      </c>
    </row>
    <row r="8493" spans="1:2" x14ac:dyDescent="0.25">
      <c r="A8493" s="62">
        <v>42152303</v>
      </c>
      <c r="B8493" s="63" t="s">
        <v>11512</v>
      </c>
    </row>
    <row r="8494" spans="1:2" x14ac:dyDescent="0.25">
      <c r="A8494" s="62">
        <v>42152304</v>
      </c>
      <c r="B8494" s="63" t="s">
        <v>11111</v>
      </c>
    </row>
    <row r="8495" spans="1:2" x14ac:dyDescent="0.25">
      <c r="A8495" s="62">
        <v>42152305</v>
      </c>
      <c r="B8495" s="63" t="s">
        <v>18294</v>
      </c>
    </row>
    <row r="8496" spans="1:2" x14ac:dyDescent="0.25">
      <c r="A8496" s="62">
        <v>42152306</v>
      </c>
      <c r="B8496" s="63" t="s">
        <v>18363</v>
      </c>
    </row>
    <row r="8497" spans="1:2" x14ac:dyDescent="0.25">
      <c r="A8497" s="62">
        <v>42152307</v>
      </c>
      <c r="B8497" s="63" t="s">
        <v>10853</v>
      </c>
    </row>
    <row r="8498" spans="1:2" x14ac:dyDescent="0.25">
      <c r="A8498" s="62">
        <v>42152401</v>
      </c>
      <c r="B8498" s="63" t="s">
        <v>2689</v>
      </c>
    </row>
    <row r="8499" spans="1:2" x14ac:dyDescent="0.25">
      <c r="A8499" s="62">
        <v>42152402</v>
      </c>
      <c r="B8499" s="63" t="s">
        <v>5940</v>
      </c>
    </row>
    <row r="8500" spans="1:2" x14ac:dyDescent="0.25">
      <c r="A8500" s="62">
        <v>42152403</v>
      </c>
      <c r="B8500" s="63" t="s">
        <v>18450</v>
      </c>
    </row>
    <row r="8501" spans="1:2" x14ac:dyDescent="0.25">
      <c r="A8501" s="62">
        <v>42152404</v>
      </c>
      <c r="B8501" s="63" t="s">
        <v>10007</v>
      </c>
    </row>
    <row r="8502" spans="1:2" x14ac:dyDescent="0.25">
      <c r="A8502" s="62">
        <v>42152405</v>
      </c>
      <c r="B8502" s="63" t="s">
        <v>8146</v>
      </c>
    </row>
    <row r="8503" spans="1:2" x14ac:dyDescent="0.25">
      <c r="A8503" s="62">
        <v>42152406</v>
      </c>
      <c r="B8503" s="63" t="s">
        <v>2039</v>
      </c>
    </row>
    <row r="8504" spans="1:2" x14ac:dyDescent="0.25">
      <c r="A8504" s="62">
        <v>42152407</v>
      </c>
      <c r="B8504" s="63" t="s">
        <v>14672</v>
      </c>
    </row>
    <row r="8505" spans="1:2" x14ac:dyDescent="0.25">
      <c r="A8505" s="62">
        <v>42152408</v>
      </c>
      <c r="B8505" s="63" t="s">
        <v>5714</v>
      </c>
    </row>
    <row r="8506" spans="1:2" x14ac:dyDescent="0.25">
      <c r="A8506" s="62">
        <v>42152409</v>
      </c>
      <c r="B8506" s="63" t="s">
        <v>7541</v>
      </c>
    </row>
    <row r="8507" spans="1:2" x14ac:dyDescent="0.25">
      <c r="A8507" s="62">
        <v>42152410</v>
      </c>
      <c r="B8507" s="63" t="s">
        <v>8915</v>
      </c>
    </row>
    <row r="8508" spans="1:2" x14ac:dyDescent="0.25">
      <c r="A8508" s="62">
        <v>42152411</v>
      </c>
      <c r="B8508" s="63" t="s">
        <v>15225</v>
      </c>
    </row>
    <row r="8509" spans="1:2" x14ac:dyDescent="0.25">
      <c r="A8509" s="62">
        <v>42152412</v>
      </c>
      <c r="B8509" s="63" t="s">
        <v>10285</v>
      </c>
    </row>
    <row r="8510" spans="1:2" x14ac:dyDescent="0.25">
      <c r="A8510" s="62">
        <v>42152413</v>
      </c>
      <c r="B8510" s="63" t="s">
        <v>982</v>
      </c>
    </row>
    <row r="8511" spans="1:2" x14ac:dyDescent="0.25">
      <c r="A8511" s="62">
        <v>42152414</v>
      </c>
      <c r="B8511" s="63" t="s">
        <v>9677</v>
      </c>
    </row>
    <row r="8512" spans="1:2" x14ac:dyDescent="0.25">
      <c r="A8512" s="62">
        <v>42152415</v>
      </c>
      <c r="B8512" s="63" t="s">
        <v>18267</v>
      </c>
    </row>
    <row r="8513" spans="1:2" x14ac:dyDescent="0.25">
      <c r="A8513" s="62">
        <v>42152416</v>
      </c>
      <c r="B8513" s="63" t="s">
        <v>11888</v>
      </c>
    </row>
    <row r="8514" spans="1:2" x14ac:dyDescent="0.25">
      <c r="A8514" s="62">
        <v>42152417</v>
      </c>
      <c r="B8514" s="63" t="s">
        <v>860</v>
      </c>
    </row>
    <row r="8515" spans="1:2" x14ac:dyDescent="0.25">
      <c r="A8515" s="62">
        <v>42152418</v>
      </c>
      <c r="B8515" s="63" t="s">
        <v>18185</v>
      </c>
    </row>
    <row r="8516" spans="1:2" x14ac:dyDescent="0.25">
      <c r="A8516" s="62">
        <v>42152419</v>
      </c>
      <c r="B8516" s="63" t="s">
        <v>4527</v>
      </c>
    </row>
    <row r="8517" spans="1:2" x14ac:dyDescent="0.25">
      <c r="A8517" s="62">
        <v>42152420</v>
      </c>
      <c r="B8517" s="63" t="s">
        <v>6146</v>
      </c>
    </row>
    <row r="8518" spans="1:2" x14ac:dyDescent="0.25">
      <c r="A8518" s="62">
        <v>42152421</v>
      </c>
      <c r="B8518" s="63" t="s">
        <v>17144</v>
      </c>
    </row>
    <row r="8519" spans="1:2" x14ac:dyDescent="0.25">
      <c r="A8519" s="62">
        <v>42152422</v>
      </c>
      <c r="B8519" s="63" t="s">
        <v>11592</v>
      </c>
    </row>
    <row r="8520" spans="1:2" x14ac:dyDescent="0.25">
      <c r="A8520" s="62">
        <v>42152423</v>
      </c>
      <c r="B8520" s="63" t="s">
        <v>3042</v>
      </c>
    </row>
    <row r="8521" spans="1:2" x14ac:dyDescent="0.25">
      <c r="A8521" s="62">
        <v>42152424</v>
      </c>
      <c r="B8521" s="63" t="s">
        <v>13169</v>
      </c>
    </row>
    <row r="8522" spans="1:2" x14ac:dyDescent="0.25">
      <c r="A8522" s="62">
        <v>42152425</v>
      </c>
      <c r="B8522" s="63" t="s">
        <v>3985</v>
      </c>
    </row>
    <row r="8523" spans="1:2" x14ac:dyDescent="0.25">
      <c r="A8523" s="62">
        <v>42152426</v>
      </c>
      <c r="B8523" s="63" t="s">
        <v>329</v>
      </c>
    </row>
    <row r="8524" spans="1:2" x14ac:dyDescent="0.25">
      <c r="A8524" s="62">
        <v>42152427</v>
      </c>
      <c r="B8524" s="63" t="s">
        <v>9383</v>
      </c>
    </row>
    <row r="8525" spans="1:2" x14ac:dyDescent="0.25">
      <c r="A8525" s="62">
        <v>42152428</v>
      </c>
      <c r="B8525" s="63" t="s">
        <v>15545</v>
      </c>
    </row>
    <row r="8526" spans="1:2" x14ac:dyDescent="0.25">
      <c r="A8526" s="62">
        <v>42152429</v>
      </c>
      <c r="B8526" s="63" t="s">
        <v>2288</v>
      </c>
    </row>
    <row r="8527" spans="1:2" x14ac:dyDescent="0.25">
      <c r="A8527" s="62">
        <v>42152430</v>
      </c>
      <c r="B8527" s="63" t="s">
        <v>5851</v>
      </c>
    </row>
    <row r="8528" spans="1:2" x14ac:dyDescent="0.25">
      <c r="A8528" s="62">
        <v>42152431</v>
      </c>
      <c r="B8528" s="63" t="s">
        <v>2701</v>
      </c>
    </row>
    <row r="8529" spans="1:2" x14ac:dyDescent="0.25">
      <c r="A8529" s="62">
        <v>42152432</v>
      </c>
      <c r="B8529" s="63" t="s">
        <v>919</v>
      </c>
    </row>
    <row r="8530" spans="1:2" x14ac:dyDescent="0.25">
      <c r="A8530" s="62">
        <v>42152433</v>
      </c>
      <c r="B8530" s="63" t="s">
        <v>6488</v>
      </c>
    </row>
    <row r="8531" spans="1:2" x14ac:dyDescent="0.25">
      <c r="A8531" s="62">
        <v>42152434</v>
      </c>
      <c r="B8531" s="63" t="s">
        <v>6036</v>
      </c>
    </row>
    <row r="8532" spans="1:2" x14ac:dyDescent="0.25">
      <c r="A8532" s="62">
        <v>42152435</v>
      </c>
      <c r="B8532" s="63" t="s">
        <v>7960</v>
      </c>
    </row>
    <row r="8533" spans="1:2" x14ac:dyDescent="0.25">
      <c r="A8533" s="62">
        <v>42152436</v>
      </c>
      <c r="B8533" s="63" t="s">
        <v>4995</v>
      </c>
    </row>
    <row r="8534" spans="1:2" x14ac:dyDescent="0.25">
      <c r="A8534" s="62">
        <v>42152437</v>
      </c>
      <c r="B8534" s="63" t="s">
        <v>13562</v>
      </c>
    </row>
    <row r="8535" spans="1:2" x14ac:dyDescent="0.25">
      <c r="A8535" s="62">
        <v>42152438</v>
      </c>
      <c r="B8535" s="63" t="s">
        <v>7482</v>
      </c>
    </row>
    <row r="8536" spans="1:2" x14ac:dyDescent="0.25">
      <c r="A8536" s="62">
        <v>42152439</v>
      </c>
      <c r="B8536" s="63" t="s">
        <v>366</v>
      </c>
    </row>
    <row r="8537" spans="1:2" x14ac:dyDescent="0.25">
      <c r="A8537" s="62">
        <v>42152440</v>
      </c>
      <c r="B8537" s="63" t="s">
        <v>7657</v>
      </c>
    </row>
    <row r="8538" spans="1:2" x14ac:dyDescent="0.25">
      <c r="A8538" s="62">
        <v>42152441</v>
      </c>
      <c r="B8538" s="63" t="s">
        <v>17097</v>
      </c>
    </row>
    <row r="8539" spans="1:2" x14ac:dyDescent="0.25">
      <c r="A8539" s="62">
        <v>42152442</v>
      </c>
      <c r="B8539" s="63" t="s">
        <v>173</v>
      </c>
    </row>
    <row r="8540" spans="1:2" x14ac:dyDescent="0.25">
      <c r="A8540" s="62">
        <v>42152443</v>
      </c>
      <c r="B8540" s="63" t="s">
        <v>17298</v>
      </c>
    </row>
    <row r="8541" spans="1:2" x14ac:dyDescent="0.25">
      <c r="A8541" s="62">
        <v>42152444</v>
      </c>
      <c r="B8541" s="63" t="s">
        <v>13650</v>
      </c>
    </row>
    <row r="8542" spans="1:2" x14ac:dyDescent="0.25">
      <c r="A8542" s="62">
        <v>42152445</v>
      </c>
      <c r="B8542" s="63" t="s">
        <v>15452</v>
      </c>
    </row>
    <row r="8543" spans="1:2" x14ac:dyDescent="0.25">
      <c r="A8543" s="62">
        <v>42152446</v>
      </c>
      <c r="B8543" s="63" t="s">
        <v>14212</v>
      </c>
    </row>
    <row r="8544" spans="1:2" x14ac:dyDescent="0.25">
      <c r="A8544" s="62">
        <v>42152447</v>
      </c>
      <c r="B8544" s="63" t="s">
        <v>11290</v>
      </c>
    </row>
    <row r="8545" spans="1:2" x14ac:dyDescent="0.25">
      <c r="A8545" s="62">
        <v>42152449</v>
      </c>
      <c r="B8545" s="63" t="s">
        <v>10380</v>
      </c>
    </row>
    <row r="8546" spans="1:2" x14ac:dyDescent="0.25">
      <c r="A8546" s="62">
        <v>42152450</v>
      </c>
      <c r="B8546" s="63" t="s">
        <v>6405</v>
      </c>
    </row>
    <row r="8547" spans="1:2" x14ac:dyDescent="0.25">
      <c r="A8547" s="62">
        <v>42152451</v>
      </c>
      <c r="B8547" s="63" t="s">
        <v>3334</v>
      </c>
    </row>
    <row r="8548" spans="1:2" x14ac:dyDescent="0.25">
      <c r="A8548" s="62">
        <v>42152452</v>
      </c>
      <c r="B8548" s="63" t="s">
        <v>5843</v>
      </c>
    </row>
    <row r="8549" spans="1:2" x14ac:dyDescent="0.25">
      <c r="A8549" s="62">
        <v>42152453</v>
      </c>
      <c r="B8549" s="63" t="s">
        <v>14055</v>
      </c>
    </row>
    <row r="8550" spans="1:2" x14ac:dyDescent="0.25">
      <c r="A8550" s="62">
        <v>42152454</v>
      </c>
      <c r="B8550" s="63" t="s">
        <v>15440</v>
      </c>
    </row>
    <row r="8551" spans="1:2" x14ac:dyDescent="0.25">
      <c r="A8551" s="62">
        <v>42152455</v>
      </c>
      <c r="B8551" s="63" t="s">
        <v>13741</v>
      </c>
    </row>
    <row r="8552" spans="1:2" x14ac:dyDescent="0.25">
      <c r="A8552" s="62">
        <v>42152456</v>
      </c>
      <c r="B8552" s="63" t="s">
        <v>16384</v>
      </c>
    </row>
    <row r="8553" spans="1:2" x14ac:dyDescent="0.25">
      <c r="A8553" s="62">
        <v>42152457</v>
      </c>
      <c r="B8553" s="63" t="s">
        <v>15382</v>
      </c>
    </row>
    <row r="8554" spans="1:2" x14ac:dyDescent="0.25">
      <c r="A8554" s="62">
        <v>42152458</v>
      </c>
      <c r="B8554" s="63" t="s">
        <v>11867</v>
      </c>
    </row>
    <row r="8555" spans="1:2" x14ac:dyDescent="0.25">
      <c r="A8555" s="62">
        <v>42152459</v>
      </c>
      <c r="B8555" s="63" t="s">
        <v>2336</v>
      </c>
    </row>
    <row r="8556" spans="1:2" x14ac:dyDescent="0.25">
      <c r="A8556" s="62">
        <v>42152460</v>
      </c>
      <c r="B8556" s="63" t="s">
        <v>8920</v>
      </c>
    </row>
    <row r="8557" spans="1:2" x14ac:dyDescent="0.25">
      <c r="A8557" s="62">
        <v>42152461</v>
      </c>
      <c r="B8557" s="63" t="s">
        <v>15712</v>
      </c>
    </row>
    <row r="8558" spans="1:2" x14ac:dyDescent="0.25">
      <c r="A8558" s="62">
        <v>42152462</v>
      </c>
      <c r="B8558" s="63" t="s">
        <v>16675</v>
      </c>
    </row>
    <row r="8559" spans="1:2" x14ac:dyDescent="0.25">
      <c r="A8559" s="62">
        <v>42152463</v>
      </c>
      <c r="B8559" s="63" t="s">
        <v>16828</v>
      </c>
    </row>
    <row r="8560" spans="1:2" x14ac:dyDescent="0.25">
      <c r="A8560" s="62">
        <v>42152464</v>
      </c>
      <c r="B8560" s="63" t="s">
        <v>2532</v>
      </c>
    </row>
    <row r="8561" spans="1:2" x14ac:dyDescent="0.25">
      <c r="A8561" s="62">
        <v>42152465</v>
      </c>
      <c r="B8561" s="63" t="s">
        <v>7568</v>
      </c>
    </row>
    <row r="8562" spans="1:2" x14ac:dyDescent="0.25">
      <c r="A8562" s="62">
        <v>42152501</v>
      </c>
      <c r="B8562" s="63" t="s">
        <v>10122</v>
      </c>
    </row>
    <row r="8563" spans="1:2" x14ac:dyDescent="0.25">
      <c r="A8563" s="62">
        <v>42152502</v>
      </c>
      <c r="B8563" s="63" t="s">
        <v>10181</v>
      </c>
    </row>
    <row r="8564" spans="1:2" x14ac:dyDescent="0.25">
      <c r="A8564" s="62">
        <v>42152503</v>
      </c>
      <c r="B8564" s="63" t="s">
        <v>8308</v>
      </c>
    </row>
    <row r="8565" spans="1:2" x14ac:dyDescent="0.25">
      <c r="A8565" s="62">
        <v>42152504</v>
      </c>
      <c r="B8565" s="63" t="s">
        <v>17807</v>
      </c>
    </row>
    <row r="8566" spans="1:2" x14ac:dyDescent="0.25">
      <c r="A8566" s="62">
        <v>42152505</v>
      </c>
      <c r="B8566" s="63" t="s">
        <v>17382</v>
      </c>
    </row>
    <row r="8567" spans="1:2" x14ac:dyDescent="0.25">
      <c r="A8567" s="62">
        <v>42152506</v>
      </c>
      <c r="B8567" s="63" t="s">
        <v>3418</v>
      </c>
    </row>
    <row r="8568" spans="1:2" x14ac:dyDescent="0.25">
      <c r="A8568" s="62">
        <v>42152507</v>
      </c>
      <c r="B8568" s="63" t="s">
        <v>2003</v>
      </c>
    </row>
    <row r="8569" spans="1:2" x14ac:dyDescent="0.25">
      <c r="A8569" s="62">
        <v>42152508</v>
      </c>
      <c r="B8569" s="63" t="s">
        <v>8363</v>
      </c>
    </row>
    <row r="8570" spans="1:2" x14ac:dyDescent="0.25">
      <c r="A8570" s="62">
        <v>42152509</v>
      </c>
      <c r="B8570" s="63" t="s">
        <v>10355</v>
      </c>
    </row>
    <row r="8571" spans="1:2" x14ac:dyDescent="0.25">
      <c r="A8571" s="62">
        <v>42152510</v>
      </c>
      <c r="B8571" s="63" t="s">
        <v>10209</v>
      </c>
    </row>
    <row r="8572" spans="1:2" x14ac:dyDescent="0.25">
      <c r="A8572" s="62">
        <v>42152511</v>
      </c>
      <c r="B8572" s="63" t="s">
        <v>1980</v>
      </c>
    </row>
    <row r="8573" spans="1:2" x14ac:dyDescent="0.25">
      <c r="A8573" s="62">
        <v>42152512</v>
      </c>
      <c r="B8573" s="63" t="s">
        <v>8994</v>
      </c>
    </row>
    <row r="8574" spans="1:2" x14ac:dyDescent="0.25">
      <c r="A8574" s="62">
        <v>42152513</v>
      </c>
      <c r="B8574" s="63" t="s">
        <v>17245</v>
      </c>
    </row>
    <row r="8575" spans="1:2" x14ac:dyDescent="0.25">
      <c r="A8575" s="62">
        <v>42152514</v>
      </c>
      <c r="B8575" s="63" t="s">
        <v>3968</v>
      </c>
    </row>
    <row r="8576" spans="1:2" x14ac:dyDescent="0.25">
      <c r="A8576" s="62">
        <v>42152516</v>
      </c>
      <c r="B8576" s="63" t="s">
        <v>18218</v>
      </c>
    </row>
    <row r="8577" spans="1:2" x14ac:dyDescent="0.25">
      <c r="A8577" s="62">
        <v>42152517</v>
      </c>
      <c r="B8577" s="63" t="s">
        <v>1514</v>
      </c>
    </row>
    <row r="8578" spans="1:2" x14ac:dyDescent="0.25">
      <c r="A8578" s="62">
        <v>42152518</v>
      </c>
      <c r="B8578" s="63" t="s">
        <v>9879</v>
      </c>
    </row>
    <row r="8579" spans="1:2" x14ac:dyDescent="0.25">
      <c r="A8579" s="62">
        <v>42152519</v>
      </c>
      <c r="B8579" s="63" t="s">
        <v>6492</v>
      </c>
    </row>
    <row r="8580" spans="1:2" x14ac:dyDescent="0.25">
      <c r="A8580" s="62">
        <v>42152520</v>
      </c>
      <c r="B8580" s="63" t="s">
        <v>9689</v>
      </c>
    </row>
    <row r="8581" spans="1:2" x14ac:dyDescent="0.25">
      <c r="A8581" s="62">
        <v>42152601</v>
      </c>
      <c r="B8581" s="63" t="s">
        <v>16370</v>
      </c>
    </row>
    <row r="8582" spans="1:2" x14ac:dyDescent="0.25">
      <c r="A8582" s="62">
        <v>42152602</v>
      </c>
      <c r="B8582" s="63" t="s">
        <v>17883</v>
      </c>
    </row>
    <row r="8583" spans="1:2" x14ac:dyDescent="0.25">
      <c r="A8583" s="62">
        <v>42152603</v>
      </c>
      <c r="B8583" s="63" t="s">
        <v>13578</v>
      </c>
    </row>
    <row r="8584" spans="1:2" x14ac:dyDescent="0.25">
      <c r="A8584" s="62">
        <v>42152604</v>
      </c>
      <c r="B8584" s="63" t="s">
        <v>16298</v>
      </c>
    </row>
    <row r="8585" spans="1:2" x14ac:dyDescent="0.25">
      <c r="A8585" s="62">
        <v>42152605</v>
      </c>
      <c r="B8585" s="63" t="s">
        <v>13491</v>
      </c>
    </row>
    <row r="8586" spans="1:2" x14ac:dyDescent="0.25">
      <c r="A8586" s="62">
        <v>42152606</v>
      </c>
      <c r="B8586" s="63" t="s">
        <v>16241</v>
      </c>
    </row>
    <row r="8587" spans="1:2" x14ac:dyDescent="0.25">
      <c r="A8587" s="62">
        <v>42152607</v>
      </c>
      <c r="B8587" s="63" t="s">
        <v>2468</v>
      </c>
    </row>
    <row r="8588" spans="1:2" x14ac:dyDescent="0.25">
      <c r="A8588" s="62">
        <v>42152608</v>
      </c>
      <c r="B8588" s="63" t="s">
        <v>14753</v>
      </c>
    </row>
    <row r="8589" spans="1:2" x14ac:dyDescent="0.25">
      <c r="A8589" s="62">
        <v>42152701</v>
      </c>
      <c r="B8589" s="63" t="s">
        <v>18482</v>
      </c>
    </row>
    <row r="8590" spans="1:2" x14ac:dyDescent="0.25">
      <c r="A8590" s="62">
        <v>42152702</v>
      </c>
      <c r="B8590" s="63" t="s">
        <v>17611</v>
      </c>
    </row>
    <row r="8591" spans="1:2" x14ac:dyDescent="0.25">
      <c r="A8591" s="62">
        <v>42152703</v>
      </c>
      <c r="B8591" s="63" t="s">
        <v>1779</v>
      </c>
    </row>
    <row r="8592" spans="1:2" x14ac:dyDescent="0.25">
      <c r="A8592" s="62">
        <v>42152704</v>
      </c>
      <c r="B8592" s="63" t="s">
        <v>3029</v>
      </c>
    </row>
    <row r="8593" spans="1:2" x14ac:dyDescent="0.25">
      <c r="A8593" s="62">
        <v>42152705</v>
      </c>
      <c r="B8593" s="63" t="s">
        <v>954</v>
      </c>
    </row>
    <row r="8594" spans="1:2" x14ac:dyDescent="0.25">
      <c r="A8594" s="62">
        <v>42152706</v>
      </c>
      <c r="B8594" s="63" t="s">
        <v>10323</v>
      </c>
    </row>
    <row r="8595" spans="1:2" x14ac:dyDescent="0.25">
      <c r="A8595" s="62">
        <v>42152707</v>
      </c>
      <c r="B8595" s="63" t="s">
        <v>2602</v>
      </c>
    </row>
    <row r="8596" spans="1:2" x14ac:dyDescent="0.25">
      <c r="A8596" s="62">
        <v>42152708</v>
      </c>
      <c r="B8596" s="63" t="s">
        <v>5090</v>
      </c>
    </row>
    <row r="8597" spans="1:2" x14ac:dyDescent="0.25">
      <c r="A8597" s="62">
        <v>42152709</v>
      </c>
      <c r="B8597" s="63" t="s">
        <v>15430</v>
      </c>
    </row>
    <row r="8598" spans="1:2" x14ac:dyDescent="0.25">
      <c r="A8598" s="62">
        <v>42152710</v>
      </c>
      <c r="B8598" s="63" t="s">
        <v>18622</v>
      </c>
    </row>
    <row r="8599" spans="1:2" x14ac:dyDescent="0.25">
      <c r="A8599" s="62">
        <v>42152711</v>
      </c>
      <c r="B8599" s="63" t="s">
        <v>1224</v>
      </c>
    </row>
    <row r="8600" spans="1:2" x14ac:dyDescent="0.25">
      <c r="A8600" s="62">
        <v>42152712</v>
      </c>
      <c r="B8600" s="63" t="s">
        <v>15855</v>
      </c>
    </row>
    <row r="8601" spans="1:2" x14ac:dyDescent="0.25">
      <c r="A8601" s="62">
        <v>42152713</v>
      </c>
      <c r="B8601" s="63" t="s">
        <v>16665</v>
      </c>
    </row>
    <row r="8602" spans="1:2" x14ac:dyDescent="0.25">
      <c r="A8602" s="62">
        <v>42152714</v>
      </c>
      <c r="B8602" s="63" t="s">
        <v>7271</v>
      </c>
    </row>
    <row r="8603" spans="1:2" x14ac:dyDescent="0.25">
      <c r="A8603" s="62">
        <v>42152715</v>
      </c>
      <c r="B8603" s="63" t="s">
        <v>15399</v>
      </c>
    </row>
    <row r="8604" spans="1:2" x14ac:dyDescent="0.25">
      <c r="A8604" s="62">
        <v>42152716</v>
      </c>
      <c r="B8604" s="63" t="s">
        <v>2327</v>
      </c>
    </row>
    <row r="8605" spans="1:2" x14ac:dyDescent="0.25">
      <c r="A8605" s="62">
        <v>42152801</v>
      </c>
      <c r="B8605" s="63" t="s">
        <v>17077</v>
      </c>
    </row>
    <row r="8606" spans="1:2" x14ac:dyDescent="0.25">
      <c r="A8606" s="62">
        <v>42152802</v>
      </c>
      <c r="B8606" s="63" t="s">
        <v>12011</v>
      </c>
    </row>
    <row r="8607" spans="1:2" x14ac:dyDescent="0.25">
      <c r="A8607" s="62">
        <v>42152803</v>
      </c>
      <c r="B8607" s="63" t="s">
        <v>4483</v>
      </c>
    </row>
    <row r="8608" spans="1:2" x14ac:dyDescent="0.25">
      <c r="A8608" s="62">
        <v>42152804</v>
      </c>
      <c r="B8608" s="63" t="s">
        <v>10849</v>
      </c>
    </row>
    <row r="8609" spans="1:2" x14ac:dyDescent="0.25">
      <c r="A8609" s="62">
        <v>42152805</v>
      </c>
      <c r="B8609" s="63" t="s">
        <v>4847</v>
      </c>
    </row>
    <row r="8610" spans="1:2" x14ac:dyDescent="0.25">
      <c r="A8610" s="62">
        <v>42152806</v>
      </c>
      <c r="B8610" s="63" t="s">
        <v>5466</v>
      </c>
    </row>
    <row r="8611" spans="1:2" x14ac:dyDescent="0.25">
      <c r="A8611" s="62">
        <v>42152807</v>
      </c>
      <c r="B8611" s="63" t="s">
        <v>16802</v>
      </c>
    </row>
    <row r="8612" spans="1:2" x14ac:dyDescent="0.25">
      <c r="A8612" s="62">
        <v>42152808</v>
      </c>
      <c r="B8612" s="63" t="s">
        <v>11283</v>
      </c>
    </row>
    <row r="8613" spans="1:2" x14ac:dyDescent="0.25">
      <c r="A8613" s="62">
        <v>42152809</v>
      </c>
      <c r="B8613" s="63" t="s">
        <v>11707</v>
      </c>
    </row>
    <row r="8614" spans="1:2" x14ac:dyDescent="0.25">
      <c r="A8614" s="62">
        <v>42152810</v>
      </c>
      <c r="B8614" s="63" t="s">
        <v>7719</v>
      </c>
    </row>
    <row r="8615" spans="1:2" x14ac:dyDescent="0.25">
      <c r="A8615" s="62">
        <v>42161501</v>
      </c>
      <c r="B8615" s="63" t="s">
        <v>15343</v>
      </c>
    </row>
    <row r="8616" spans="1:2" x14ac:dyDescent="0.25">
      <c r="A8616" s="62">
        <v>42161502</v>
      </c>
      <c r="B8616" s="63" t="s">
        <v>14874</v>
      </c>
    </row>
    <row r="8617" spans="1:2" x14ac:dyDescent="0.25">
      <c r="A8617" s="62">
        <v>42161503</v>
      </c>
      <c r="B8617" s="63" t="s">
        <v>9409</v>
      </c>
    </row>
    <row r="8618" spans="1:2" x14ac:dyDescent="0.25">
      <c r="A8618" s="62">
        <v>42161504</v>
      </c>
      <c r="B8618" s="63" t="s">
        <v>9915</v>
      </c>
    </row>
    <row r="8619" spans="1:2" x14ac:dyDescent="0.25">
      <c r="A8619" s="62">
        <v>42161505</v>
      </c>
      <c r="B8619" s="63" t="s">
        <v>11728</v>
      </c>
    </row>
    <row r="8620" spans="1:2" x14ac:dyDescent="0.25">
      <c r="A8620" s="62">
        <v>42161506</v>
      </c>
      <c r="B8620" s="63" t="s">
        <v>3597</v>
      </c>
    </row>
    <row r="8621" spans="1:2" x14ac:dyDescent="0.25">
      <c r="A8621" s="62">
        <v>42161507</v>
      </c>
      <c r="B8621" s="63" t="s">
        <v>15270</v>
      </c>
    </row>
    <row r="8622" spans="1:2" x14ac:dyDescent="0.25">
      <c r="A8622" s="62">
        <v>42161508</v>
      </c>
      <c r="B8622" s="63" t="s">
        <v>11799</v>
      </c>
    </row>
    <row r="8623" spans="1:2" x14ac:dyDescent="0.25">
      <c r="A8623" s="62">
        <v>42161509</v>
      </c>
      <c r="B8623" s="63" t="s">
        <v>5857</v>
      </c>
    </row>
    <row r="8624" spans="1:2" x14ac:dyDescent="0.25">
      <c r="A8624" s="62">
        <v>42161510</v>
      </c>
      <c r="B8624" s="63" t="s">
        <v>5454</v>
      </c>
    </row>
    <row r="8625" spans="1:2" x14ac:dyDescent="0.25">
      <c r="A8625" s="62">
        <v>42161601</v>
      </c>
      <c r="B8625" s="63" t="s">
        <v>3258</v>
      </c>
    </row>
    <row r="8626" spans="1:2" x14ac:dyDescent="0.25">
      <c r="A8626" s="62">
        <v>42161602</v>
      </c>
      <c r="B8626" s="63" t="s">
        <v>16817</v>
      </c>
    </row>
    <row r="8627" spans="1:2" x14ac:dyDescent="0.25">
      <c r="A8627" s="62">
        <v>42161603</v>
      </c>
      <c r="B8627" s="63" t="s">
        <v>900</v>
      </c>
    </row>
    <row r="8628" spans="1:2" x14ac:dyDescent="0.25">
      <c r="A8628" s="62">
        <v>42161604</v>
      </c>
      <c r="B8628" s="63" t="s">
        <v>11955</v>
      </c>
    </row>
    <row r="8629" spans="1:2" x14ac:dyDescent="0.25">
      <c r="A8629" s="62">
        <v>42161605</v>
      </c>
      <c r="B8629" s="63" t="s">
        <v>931</v>
      </c>
    </row>
    <row r="8630" spans="1:2" x14ac:dyDescent="0.25">
      <c r="A8630" s="62">
        <v>42161606</v>
      </c>
      <c r="B8630" s="63" t="s">
        <v>17447</v>
      </c>
    </row>
    <row r="8631" spans="1:2" x14ac:dyDescent="0.25">
      <c r="A8631" s="62">
        <v>42161607</v>
      </c>
      <c r="B8631" s="63" t="s">
        <v>16759</v>
      </c>
    </row>
    <row r="8632" spans="1:2" x14ac:dyDescent="0.25">
      <c r="A8632" s="62">
        <v>42161608</v>
      </c>
      <c r="B8632" s="63" t="s">
        <v>16926</v>
      </c>
    </row>
    <row r="8633" spans="1:2" x14ac:dyDescent="0.25">
      <c r="A8633" s="62">
        <v>42161609</v>
      </c>
      <c r="B8633" s="63" t="s">
        <v>1027</v>
      </c>
    </row>
    <row r="8634" spans="1:2" x14ac:dyDescent="0.25">
      <c r="A8634" s="62">
        <v>42161610</v>
      </c>
      <c r="B8634" s="63" t="s">
        <v>17652</v>
      </c>
    </row>
    <row r="8635" spans="1:2" x14ac:dyDescent="0.25">
      <c r="A8635" s="62">
        <v>42161611</v>
      </c>
      <c r="B8635" s="63" t="s">
        <v>6636</v>
      </c>
    </row>
    <row r="8636" spans="1:2" x14ac:dyDescent="0.25">
      <c r="A8636" s="62">
        <v>42161612</v>
      </c>
      <c r="B8636" s="63" t="s">
        <v>14681</v>
      </c>
    </row>
    <row r="8637" spans="1:2" x14ac:dyDescent="0.25">
      <c r="A8637" s="62">
        <v>42161613</v>
      </c>
      <c r="B8637" s="63" t="s">
        <v>7939</v>
      </c>
    </row>
    <row r="8638" spans="1:2" x14ac:dyDescent="0.25">
      <c r="A8638" s="62">
        <v>42161614</v>
      </c>
      <c r="B8638" s="63" t="s">
        <v>13450</v>
      </c>
    </row>
    <row r="8639" spans="1:2" x14ac:dyDescent="0.25">
      <c r="A8639" s="62">
        <v>42161615</v>
      </c>
      <c r="B8639" s="63" t="s">
        <v>886</v>
      </c>
    </row>
    <row r="8640" spans="1:2" x14ac:dyDescent="0.25">
      <c r="A8640" s="62">
        <v>42161616</v>
      </c>
      <c r="B8640" s="63" t="s">
        <v>1763</v>
      </c>
    </row>
    <row r="8641" spans="1:2" x14ac:dyDescent="0.25">
      <c r="A8641" s="62">
        <v>42161617</v>
      </c>
      <c r="B8641" s="63" t="s">
        <v>8806</v>
      </c>
    </row>
    <row r="8642" spans="1:2" x14ac:dyDescent="0.25">
      <c r="A8642" s="62">
        <v>42161618</v>
      </c>
      <c r="B8642" s="63" t="s">
        <v>16756</v>
      </c>
    </row>
    <row r="8643" spans="1:2" x14ac:dyDescent="0.25">
      <c r="A8643" s="62">
        <v>42161619</v>
      </c>
      <c r="B8643" s="63" t="s">
        <v>3825</v>
      </c>
    </row>
    <row r="8644" spans="1:2" x14ac:dyDescent="0.25">
      <c r="A8644" s="62">
        <v>42161620</v>
      </c>
      <c r="B8644" s="63" t="s">
        <v>9268</v>
      </c>
    </row>
    <row r="8645" spans="1:2" x14ac:dyDescent="0.25">
      <c r="A8645" s="62">
        <v>42161621</v>
      </c>
      <c r="B8645" s="63" t="s">
        <v>12195</v>
      </c>
    </row>
    <row r="8646" spans="1:2" x14ac:dyDescent="0.25">
      <c r="A8646" s="62">
        <v>42161622</v>
      </c>
      <c r="B8646" s="63" t="s">
        <v>8145</v>
      </c>
    </row>
    <row r="8647" spans="1:2" x14ac:dyDescent="0.25">
      <c r="A8647" s="62">
        <v>42161623</v>
      </c>
      <c r="B8647" s="63" t="s">
        <v>5307</v>
      </c>
    </row>
    <row r="8648" spans="1:2" x14ac:dyDescent="0.25">
      <c r="A8648" s="62">
        <v>42161624</v>
      </c>
      <c r="B8648" s="63" t="s">
        <v>8188</v>
      </c>
    </row>
    <row r="8649" spans="1:2" x14ac:dyDescent="0.25">
      <c r="A8649" s="62">
        <v>42161625</v>
      </c>
      <c r="B8649" s="63" t="s">
        <v>12055</v>
      </c>
    </row>
    <row r="8650" spans="1:2" x14ac:dyDescent="0.25">
      <c r="A8650" s="62">
        <v>42161626</v>
      </c>
      <c r="B8650" s="63" t="s">
        <v>7479</v>
      </c>
    </row>
    <row r="8651" spans="1:2" x14ac:dyDescent="0.25">
      <c r="A8651" s="62">
        <v>42161627</v>
      </c>
      <c r="B8651" s="63" t="s">
        <v>13713</v>
      </c>
    </row>
    <row r="8652" spans="1:2" x14ac:dyDescent="0.25">
      <c r="A8652" s="62">
        <v>42161628</v>
      </c>
      <c r="B8652" s="63" t="s">
        <v>11014</v>
      </c>
    </row>
    <row r="8653" spans="1:2" x14ac:dyDescent="0.25">
      <c r="A8653" s="62">
        <v>42161629</v>
      </c>
      <c r="B8653" s="63" t="s">
        <v>16905</v>
      </c>
    </row>
    <row r="8654" spans="1:2" x14ac:dyDescent="0.25">
      <c r="A8654" s="62">
        <v>42161630</v>
      </c>
      <c r="B8654" s="63" t="s">
        <v>4521</v>
      </c>
    </row>
    <row r="8655" spans="1:2" x14ac:dyDescent="0.25">
      <c r="A8655" s="62">
        <v>42161631</v>
      </c>
      <c r="B8655" s="63" t="s">
        <v>9926</v>
      </c>
    </row>
    <row r="8656" spans="1:2" x14ac:dyDescent="0.25">
      <c r="A8656" s="62">
        <v>42161632</v>
      </c>
      <c r="B8656" s="63" t="s">
        <v>6133</v>
      </c>
    </row>
    <row r="8657" spans="1:2" x14ac:dyDescent="0.25">
      <c r="A8657" s="62">
        <v>42161633</v>
      </c>
      <c r="B8657" s="63" t="s">
        <v>4891</v>
      </c>
    </row>
    <row r="8658" spans="1:2" x14ac:dyDescent="0.25">
      <c r="A8658" s="62">
        <v>42161634</v>
      </c>
      <c r="B8658" s="63" t="s">
        <v>361</v>
      </c>
    </row>
    <row r="8659" spans="1:2" x14ac:dyDescent="0.25">
      <c r="A8659" s="62">
        <v>42161635</v>
      </c>
      <c r="B8659" s="63" t="s">
        <v>8127</v>
      </c>
    </row>
    <row r="8660" spans="1:2" x14ac:dyDescent="0.25">
      <c r="A8660" s="62">
        <v>42161701</v>
      </c>
      <c r="B8660" s="63" t="s">
        <v>6652</v>
      </c>
    </row>
    <row r="8661" spans="1:2" x14ac:dyDescent="0.25">
      <c r="A8661" s="62">
        <v>42161702</v>
      </c>
      <c r="B8661" s="63" t="s">
        <v>10205</v>
      </c>
    </row>
    <row r="8662" spans="1:2" x14ac:dyDescent="0.25">
      <c r="A8662" s="62">
        <v>42161703</v>
      </c>
      <c r="B8662" s="63" t="s">
        <v>18534</v>
      </c>
    </row>
    <row r="8663" spans="1:2" x14ac:dyDescent="0.25">
      <c r="A8663" s="62">
        <v>42161704</v>
      </c>
      <c r="B8663" s="63" t="s">
        <v>3599</v>
      </c>
    </row>
    <row r="8664" spans="1:2" x14ac:dyDescent="0.25">
      <c r="A8664" s="62">
        <v>42161801</v>
      </c>
      <c r="B8664" s="63" t="s">
        <v>16306</v>
      </c>
    </row>
    <row r="8665" spans="1:2" x14ac:dyDescent="0.25">
      <c r="A8665" s="62">
        <v>42161802</v>
      </c>
      <c r="B8665" s="63" t="s">
        <v>11027</v>
      </c>
    </row>
    <row r="8666" spans="1:2" x14ac:dyDescent="0.25">
      <c r="A8666" s="62">
        <v>42161803</v>
      </c>
      <c r="B8666" s="63" t="s">
        <v>18449</v>
      </c>
    </row>
    <row r="8667" spans="1:2" x14ac:dyDescent="0.25">
      <c r="A8667" s="62">
        <v>42161804</v>
      </c>
      <c r="B8667" s="63" t="s">
        <v>16009</v>
      </c>
    </row>
    <row r="8668" spans="1:2" x14ac:dyDescent="0.25">
      <c r="A8668" s="62">
        <v>42171501</v>
      </c>
      <c r="B8668" s="63" t="s">
        <v>8266</v>
      </c>
    </row>
    <row r="8669" spans="1:2" x14ac:dyDescent="0.25">
      <c r="A8669" s="62">
        <v>42171502</v>
      </c>
      <c r="B8669" s="63" t="s">
        <v>14995</v>
      </c>
    </row>
    <row r="8670" spans="1:2" x14ac:dyDescent="0.25">
      <c r="A8670" s="62">
        <v>42171601</v>
      </c>
      <c r="B8670" s="63" t="s">
        <v>15342</v>
      </c>
    </row>
    <row r="8671" spans="1:2" x14ac:dyDescent="0.25">
      <c r="A8671" s="62">
        <v>42171602</v>
      </c>
      <c r="B8671" s="63" t="s">
        <v>471</v>
      </c>
    </row>
    <row r="8672" spans="1:2" x14ac:dyDescent="0.25">
      <c r="A8672" s="62">
        <v>42171603</v>
      </c>
      <c r="B8672" s="63" t="s">
        <v>4433</v>
      </c>
    </row>
    <row r="8673" spans="1:2" x14ac:dyDescent="0.25">
      <c r="A8673" s="62">
        <v>42171604</v>
      </c>
      <c r="B8673" s="63" t="s">
        <v>5064</v>
      </c>
    </row>
    <row r="8674" spans="1:2" x14ac:dyDescent="0.25">
      <c r="A8674" s="62">
        <v>42171605</v>
      </c>
      <c r="B8674" s="63" t="s">
        <v>681</v>
      </c>
    </row>
    <row r="8675" spans="1:2" x14ac:dyDescent="0.25">
      <c r="A8675" s="62">
        <v>42171606</v>
      </c>
      <c r="B8675" s="63" t="s">
        <v>13457</v>
      </c>
    </row>
    <row r="8676" spans="1:2" x14ac:dyDescent="0.25">
      <c r="A8676" s="62">
        <v>42171607</v>
      </c>
      <c r="B8676" s="63" t="s">
        <v>11838</v>
      </c>
    </row>
    <row r="8677" spans="1:2" x14ac:dyDescent="0.25">
      <c r="A8677" s="62">
        <v>42171608</v>
      </c>
      <c r="B8677" s="63" t="s">
        <v>5910</v>
      </c>
    </row>
    <row r="8678" spans="1:2" x14ac:dyDescent="0.25">
      <c r="A8678" s="62">
        <v>42171609</v>
      </c>
      <c r="B8678" s="63" t="s">
        <v>12278</v>
      </c>
    </row>
    <row r="8679" spans="1:2" x14ac:dyDescent="0.25">
      <c r="A8679" s="62">
        <v>42171610</v>
      </c>
      <c r="B8679" s="63" t="s">
        <v>18064</v>
      </c>
    </row>
    <row r="8680" spans="1:2" x14ac:dyDescent="0.25">
      <c r="A8680" s="62">
        <v>42171611</v>
      </c>
      <c r="B8680" s="63" t="s">
        <v>3417</v>
      </c>
    </row>
    <row r="8681" spans="1:2" x14ac:dyDescent="0.25">
      <c r="A8681" s="62">
        <v>42171612</v>
      </c>
      <c r="B8681" s="63" t="s">
        <v>8119</v>
      </c>
    </row>
    <row r="8682" spans="1:2" x14ac:dyDescent="0.25">
      <c r="A8682" s="62">
        <v>42171613</v>
      </c>
      <c r="B8682" s="63" t="s">
        <v>2755</v>
      </c>
    </row>
    <row r="8683" spans="1:2" x14ac:dyDescent="0.25">
      <c r="A8683" s="62">
        <v>42171614</v>
      </c>
      <c r="B8683" s="63" t="s">
        <v>13691</v>
      </c>
    </row>
    <row r="8684" spans="1:2" x14ac:dyDescent="0.25">
      <c r="A8684" s="62">
        <v>42171701</v>
      </c>
      <c r="B8684" s="63" t="s">
        <v>5743</v>
      </c>
    </row>
    <row r="8685" spans="1:2" x14ac:dyDescent="0.25">
      <c r="A8685" s="62">
        <v>42171702</v>
      </c>
      <c r="B8685" s="63" t="s">
        <v>413</v>
      </c>
    </row>
    <row r="8686" spans="1:2" x14ac:dyDescent="0.25">
      <c r="A8686" s="62">
        <v>42171703</v>
      </c>
      <c r="B8686" s="63" t="s">
        <v>12799</v>
      </c>
    </row>
    <row r="8687" spans="1:2" x14ac:dyDescent="0.25">
      <c r="A8687" s="62">
        <v>42171704</v>
      </c>
      <c r="B8687" s="63" t="s">
        <v>2692</v>
      </c>
    </row>
    <row r="8688" spans="1:2" x14ac:dyDescent="0.25">
      <c r="A8688" s="62">
        <v>42171801</v>
      </c>
      <c r="B8688" s="63" t="s">
        <v>17877</v>
      </c>
    </row>
    <row r="8689" spans="1:2" x14ac:dyDescent="0.25">
      <c r="A8689" s="62">
        <v>42171802</v>
      </c>
      <c r="B8689" s="63" t="s">
        <v>2476</v>
      </c>
    </row>
    <row r="8690" spans="1:2" x14ac:dyDescent="0.25">
      <c r="A8690" s="62">
        <v>42171803</v>
      </c>
      <c r="B8690" s="63" t="s">
        <v>6037</v>
      </c>
    </row>
    <row r="8691" spans="1:2" x14ac:dyDescent="0.25">
      <c r="A8691" s="62">
        <v>42171804</v>
      </c>
      <c r="B8691" s="63" t="s">
        <v>14169</v>
      </c>
    </row>
    <row r="8692" spans="1:2" x14ac:dyDescent="0.25">
      <c r="A8692" s="62">
        <v>42171805</v>
      </c>
      <c r="B8692" s="63" t="s">
        <v>2023</v>
      </c>
    </row>
    <row r="8693" spans="1:2" x14ac:dyDescent="0.25">
      <c r="A8693" s="62">
        <v>42171806</v>
      </c>
      <c r="B8693" s="63" t="s">
        <v>12550</v>
      </c>
    </row>
    <row r="8694" spans="1:2" x14ac:dyDescent="0.25">
      <c r="A8694" s="62">
        <v>42171901</v>
      </c>
      <c r="B8694" s="63" t="s">
        <v>7012</v>
      </c>
    </row>
    <row r="8695" spans="1:2" x14ac:dyDescent="0.25">
      <c r="A8695" s="62">
        <v>42171902</v>
      </c>
      <c r="B8695" s="63" t="s">
        <v>18387</v>
      </c>
    </row>
    <row r="8696" spans="1:2" x14ac:dyDescent="0.25">
      <c r="A8696" s="62">
        <v>42171903</v>
      </c>
      <c r="B8696" s="63" t="s">
        <v>2628</v>
      </c>
    </row>
    <row r="8697" spans="1:2" x14ac:dyDescent="0.25">
      <c r="A8697" s="62">
        <v>42171904</v>
      </c>
      <c r="B8697" s="63" t="s">
        <v>14542</v>
      </c>
    </row>
    <row r="8698" spans="1:2" x14ac:dyDescent="0.25">
      <c r="A8698" s="62">
        <v>42171905</v>
      </c>
      <c r="B8698" s="63" t="s">
        <v>11067</v>
      </c>
    </row>
    <row r="8699" spans="1:2" x14ac:dyDescent="0.25">
      <c r="A8699" s="62">
        <v>42171906</v>
      </c>
      <c r="B8699" s="63" t="s">
        <v>9385</v>
      </c>
    </row>
    <row r="8700" spans="1:2" x14ac:dyDescent="0.25">
      <c r="A8700" s="62">
        <v>42171907</v>
      </c>
      <c r="B8700" s="63" t="s">
        <v>5641</v>
      </c>
    </row>
    <row r="8701" spans="1:2" x14ac:dyDescent="0.25">
      <c r="A8701" s="62">
        <v>42171908</v>
      </c>
      <c r="B8701" s="63" t="s">
        <v>12185</v>
      </c>
    </row>
    <row r="8702" spans="1:2" x14ac:dyDescent="0.25">
      <c r="A8702" s="62">
        <v>42171909</v>
      </c>
      <c r="B8702" s="63" t="s">
        <v>18414</v>
      </c>
    </row>
    <row r="8703" spans="1:2" x14ac:dyDescent="0.25">
      <c r="A8703" s="62">
        <v>42171910</v>
      </c>
      <c r="B8703" s="63" t="s">
        <v>13978</v>
      </c>
    </row>
    <row r="8704" spans="1:2" x14ac:dyDescent="0.25">
      <c r="A8704" s="62">
        <v>42171911</v>
      </c>
      <c r="B8704" s="63" t="s">
        <v>15297</v>
      </c>
    </row>
    <row r="8705" spans="1:2" x14ac:dyDescent="0.25">
      <c r="A8705" s="62">
        <v>42171912</v>
      </c>
      <c r="B8705" s="63" t="s">
        <v>15830</v>
      </c>
    </row>
    <row r="8706" spans="1:2" x14ac:dyDescent="0.25">
      <c r="A8706" s="62">
        <v>42171913</v>
      </c>
      <c r="B8706" s="63" t="s">
        <v>1398</v>
      </c>
    </row>
    <row r="8707" spans="1:2" x14ac:dyDescent="0.25">
      <c r="A8707" s="62">
        <v>42171914</v>
      </c>
      <c r="B8707" s="63" t="s">
        <v>16046</v>
      </c>
    </row>
    <row r="8708" spans="1:2" x14ac:dyDescent="0.25">
      <c r="A8708" s="62">
        <v>42171915</v>
      </c>
      <c r="B8708" s="63" t="s">
        <v>12159</v>
      </c>
    </row>
    <row r="8709" spans="1:2" x14ac:dyDescent="0.25">
      <c r="A8709" s="62">
        <v>42171916</v>
      </c>
      <c r="B8709" s="63" t="s">
        <v>7115</v>
      </c>
    </row>
    <row r="8710" spans="1:2" x14ac:dyDescent="0.25">
      <c r="A8710" s="62">
        <v>42171917</v>
      </c>
      <c r="B8710" s="63" t="s">
        <v>12425</v>
      </c>
    </row>
    <row r="8711" spans="1:2" x14ac:dyDescent="0.25">
      <c r="A8711" s="62">
        <v>42171918</v>
      </c>
      <c r="B8711" s="63" t="s">
        <v>6884</v>
      </c>
    </row>
    <row r="8712" spans="1:2" x14ac:dyDescent="0.25">
      <c r="A8712" s="62">
        <v>42171919</v>
      </c>
      <c r="B8712" s="63" t="s">
        <v>17812</v>
      </c>
    </row>
    <row r="8713" spans="1:2" x14ac:dyDescent="0.25">
      <c r="A8713" s="62">
        <v>42171920</v>
      </c>
      <c r="B8713" s="63" t="s">
        <v>15508</v>
      </c>
    </row>
    <row r="8714" spans="1:2" x14ac:dyDescent="0.25">
      <c r="A8714" s="62">
        <v>42172001</v>
      </c>
      <c r="B8714" s="63" t="s">
        <v>5262</v>
      </c>
    </row>
    <row r="8715" spans="1:2" x14ac:dyDescent="0.25">
      <c r="A8715" s="62">
        <v>42172002</v>
      </c>
      <c r="B8715" s="63" t="s">
        <v>7058</v>
      </c>
    </row>
    <row r="8716" spans="1:2" x14ac:dyDescent="0.25">
      <c r="A8716" s="62">
        <v>42172003</v>
      </c>
      <c r="B8716" s="63" t="s">
        <v>3895</v>
      </c>
    </row>
    <row r="8717" spans="1:2" x14ac:dyDescent="0.25">
      <c r="A8717" s="62">
        <v>42172004</v>
      </c>
      <c r="B8717" s="63" t="s">
        <v>12481</v>
      </c>
    </row>
    <row r="8718" spans="1:2" x14ac:dyDescent="0.25">
      <c r="A8718" s="62">
        <v>42172005</v>
      </c>
      <c r="B8718" s="63" t="s">
        <v>6510</v>
      </c>
    </row>
    <row r="8719" spans="1:2" x14ac:dyDescent="0.25">
      <c r="A8719" s="62">
        <v>42172006</v>
      </c>
      <c r="B8719" s="63" t="s">
        <v>947</v>
      </c>
    </row>
    <row r="8720" spans="1:2" x14ac:dyDescent="0.25">
      <c r="A8720" s="62">
        <v>42172007</v>
      </c>
      <c r="B8720" s="63" t="s">
        <v>11369</v>
      </c>
    </row>
    <row r="8721" spans="1:2" x14ac:dyDescent="0.25">
      <c r="A8721" s="62">
        <v>42172008</v>
      </c>
      <c r="B8721" s="63" t="s">
        <v>17888</v>
      </c>
    </row>
    <row r="8722" spans="1:2" x14ac:dyDescent="0.25">
      <c r="A8722" s="62">
        <v>42172009</v>
      </c>
      <c r="B8722" s="63" t="s">
        <v>9811</v>
      </c>
    </row>
    <row r="8723" spans="1:2" x14ac:dyDescent="0.25">
      <c r="A8723" s="62">
        <v>42172010</v>
      </c>
      <c r="B8723" s="63" t="s">
        <v>16704</v>
      </c>
    </row>
    <row r="8724" spans="1:2" x14ac:dyDescent="0.25">
      <c r="A8724" s="62">
        <v>42172011</v>
      </c>
      <c r="B8724" s="63" t="s">
        <v>18573</v>
      </c>
    </row>
    <row r="8725" spans="1:2" x14ac:dyDescent="0.25">
      <c r="A8725" s="62">
        <v>42172012</v>
      </c>
      <c r="B8725" s="63" t="s">
        <v>13942</v>
      </c>
    </row>
    <row r="8726" spans="1:2" x14ac:dyDescent="0.25">
      <c r="A8726" s="62">
        <v>42172013</v>
      </c>
      <c r="B8726" s="63" t="s">
        <v>9338</v>
      </c>
    </row>
    <row r="8727" spans="1:2" x14ac:dyDescent="0.25">
      <c r="A8727" s="62">
        <v>42172014</v>
      </c>
      <c r="B8727" s="63" t="s">
        <v>11216</v>
      </c>
    </row>
    <row r="8728" spans="1:2" x14ac:dyDescent="0.25">
      <c r="A8728" s="62">
        <v>42172015</v>
      </c>
      <c r="B8728" s="63" t="s">
        <v>9000</v>
      </c>
    </row>
    <row r="8729" spans="1:2" x14ac:dyDescent="0.25">
      <c r="A8729" s="62">
        <v>42172016</v>
      </c>
      <c r="B8729" s="63" t="s">
        <v>15312</v>
      </c>
    </row>
    <row r="8730" spans="1:2" x14ac:dyDescent="0.25">
      <c r="A8730" s="62">
        <v>42172017</v>
      </c>
      <c r="B8730" s="63" t="s">
        <v>6730</v>
      </c>
    </row>
    <row r="8731" spans="1:2" x14ac:dyDescent="0.25">
      <c r="A8731" s="62">
        <v>42172101</v>
      </c>
      <c r="B8731" s="63" t="s">
        <v>4371</v>
      </c>
    </row>
    <row r="8732" spans="1:2" x14ac:dyDescent="0.25">
      <c r="A8732" s="62">
        <v>42172102</v>
      </c>
      <c r="B8732" s="63" t="s">
        <v>13495</v>
      </c>
    </row>
    <row r="8733" spans="1:2" x14ac:dyDescent="0.25">
      <c r="A8733" s="62">
        <v>42172103</v>
      </c>
      <c r="B8733" s="63" t="s">
        <v>14742</v>
      </c>
    </row>
    <row r="8734" spans="1:2" x14ac:dyDescent="0.25">
      <c r="A8734" s="62">
        <v>42172201</v>
      </c>
      <c r="B8734" s="63" t="s">
        <v>15007</v>
      </c>
    </row>
    <row r="8735" spans="1:2" x14ac:dyDescent="0.25">
      <c r="A8735" s="62">
        <v>42181501</v>
      </c>
      <c r="B8735" s="63" t="s">
        <v>2452</v>
      </c>
    </row>
    <row r="8736" spans="1:2" x14ac:dyDescent="0.25">
      <c r="A8736" s="62">
        <v>42181502</v>
      </c>
      <c r="B8736" s="63" t="s">
        <v>7500</v>
      </c>
    </row>
    <row r="8737" spans="1:2" x14ac:dyDescent="0.25">
      <c r="A8737" s="62">
        <v>42181503</v>
      </c>
      <c r="B8737" s="63" t="s">
        <v>11085</v>
      </c>
    </row>
    <row r="8738" spans="1:2" x14ac:dyDescent="0.25">
      <c r="A8738" s="62">
        <v>42181504</v>
      </c>
      <c r="B8738" s="63" t="s">
        <v>11162</v>
      </c>
    </row>
    <row r="8739" spans="1:2" x14ac:dyDescent="0.25">
      <c r="A8739" s="62">
        <v>42181505</v>
      </c>
      <c r="B8739" s="63" t="s">
        <v>13547</v>
      </c>
    </row>
    <row r="8740" spans="1:2" x14ac:dyDescent="0.25">
      <c r="A8740" s="62">
        <v>42181506</v>
      </c>
      <c r="B8740" s="63" t="s">
        <v>6833</v>
      </c>
    </row>
    <row r="8741" spans="1:2" x14ac:dyDescent="0.25">
      <c r="A8741" s="62">
        <v>42181507</v>
      </c>
      <c r="B8741" s="63" t="s">
        <v>13214</v>
      </c>
    </row>
    <row r="8742" spans="1:2" x14ac:dyDescent="0.25">
      <c r="A8742" s="62">
        <v>42181508</v>
      </c>
      <c r="B8742" s="63" t="s">
        <v>8939</v>
      </c>
    </row>
    <row r="8743" spans="1:2" x14ac:dyDescent="0.25">
      <c r="A8743" s="62">
        <v>42181509</v>
      </c>
      <c r="B8743" s="63" t="s">
        <v>258</v>
      </c>
    </row>
    <row r="8744" spans="1:2" x14ac:dyDescent="0.25">
      <c r="A8744" s="62">
        <v>42181510</v>
      </c>
      <c r="B8744" s="63" t="s">
        <v>4157</v>
      </c>
    </row>
    <row r="8745" spans="1:2" x14ac:dyDescent="0.25">
      <c r="A8745" s="62">
        <v>42181511</v>
      </c>
      <c r="B8745" s="63" t="s">
        <v>15571</v>
      </c>
    </row>
    <row r="8746" spans="1:2" x14ac:dyDescent="0.25">
      <c r="A8746" s="62">
        <v>42181512</v>
      </c>
      <c r="B8746" s="63" t="s">
        <v>17663</v>
      </c>
    </row>
    <row r="8747" spans="1:2" x14ac:dyDescent="0.25">
      <c r="A8747" s="62">
        <v>42181513</v>
      </c>
      <c r="B8747" s="63" t="s">
        <v>4411</v>
      </c>
    </row>
    <row r="8748" spans="1:2" x14ac:dyDescent="0.25">
      <c r="A8748" s="62">
        <v>42181514</v>
      </c>
      <c r="B8748" s="63" t="s">
        <v>5280</v>
      </c>
    </row>
    <row r="8749" spans="1:2" x14ac:dyDescent="0.25">
      <c r="A8749" s="62">
        <v>42181515</v>
      </c>
      <c r="B8749" s="63" t="s">
        <v>3439</v>
      </c>
    </row>
    <row r="8750" spans="1:2" x14ac:dyDescent="0.25">
      <c r="A8750" s="62">
        <v>42181516</v>
      </c>
      <c r="B8750" s="63" t="s">
        <v>13941</v>
      </c>
    </row>
    <row r="8751" spans="1:2" x14ac:dyDescent="0.25">
      <c r="A8751" s="62">
        <v>42181517</v>
      </c>
      <c r="B8751" s="63" t="s">
        <v>2546</v>
      </c>
    </row>
    <row r="8752" spans="1:2" x14ac:dyDescent="0.25">
      <c r="A8752" s="62">
        <v>42181601</v>
      </c>
      <c r="B8752" s="63" t="s">
        <v>12458</v>
      </c>
    </row>
    <row r="8753" spans="1:2" x14ac:dyDescent="0.25">
      <c r="A8753" s="62">
        <v>42181602</v>
      </c>
      <c r="B8753" s="63" t="s">
        <v>10961</v>
      </c>
    </row>
    <row r="8754" spans="1:2" x14ac:dyDescent="0.25">
      <c r="A8754" s="62">
        <v>42181603</v>
      </c>
      <c r="B8754" s="63" t="s">
        <v>14458</v>
      </c>
    </row>
    <row r="8755" spans="1:2" x14ac:dyDescent="0.25">
      <c r="A8755" s="62">
        <v>42181604</v>
      </c>
      <c r="B8755" s="63" t="s">
        <v>1007</v>
      </c>
    </row>
    <row r="8756" spans="1:2" x14ac:dyDescent="0.25">
      <c r="A8756" s="62">
        <v>42181605</v>
      </c>
      <c r="B8756" s="63" t="s">
        <v>2142</v>
      </c>
    </row>
    <row r="8757" spans="1:2" x14ac:dyDescent="0.25">
      <c r="A8757" s="62">
        <v>42181606</v>
      </c>
      <c r="B8757" s="63" t="s">
        <v>15191</v>
      </c>
    </row>
    <row r="8758" spans="1:2" x14ac:dyDescent="0.25">
      <c r="A8758" s="62">
        <v>42181607</v>
      </c>
      <c r="B8758" s="63" t="s">
        <v>17211</v>
      </c>
    </row>
    <row r="8759" spans="1:2" x14ac:dyDescent="0.25">
      <c r="A8759" s="62">
        <v>42181608</v>
      </c>
      <c r="B8759" s="63" t="s">
        <v>5443</v>
      </c>
    </row>
    <row r="8760" spans="1:2" x14ac:dyDescent="0.25">
      <c r="A8760" s="62">
        <v>42181609</v>
      </c>
      <c r="B8760" s="63" t="s">
        <v>8321</v>
      </c>
    </row>
    <row r="8761" spans="1:2" x14ac:dyDescent="0.25">
      <c r="A8761" s="62">
        <v>42181610</v>
      </c>
      <c r="B8761" s="63" t="s">
        <v>3396</v>
      </c>
    </row>
    <row r="8762" spans="1:2" x14ac:dyDescent="0.25">
      <c r="A8762" s="62">
        <v>42181701</v>
      </c>
      <c r="B8762" s="63" t="s">
        <v>10240</v>
      </c>
    </row>
    <row r="8763" spans="1:2" x14ac:dyDescent="0.25">
      <c r="A8763" s="62">
        <v>42181702</v>
      </c>
      <c r="B8763" s="63" t="s">
        <v>18644</v>
      </c>
    </row>
    <row r="8764" spans="1:2" x14ac:dyDescent="0.25">
      <c r="A8764" s="62">
        <v>42181703</v>
      </c>
      <c r="B8764" s="63" t="s">
        <v>14779</v>
      </c>
    </row>
    <row r="8765" spans="1:2" x14ac:dyDescent="0.25">
      <c r="A8765" s="62">
        <v>42181704</v>
      </c>
      <c r="B8765" s="63" t="s">
        <v>15846</v>
      </c>
    </row>
    <row r="8766" spans="1:2" x14ac:dyDescent="0.25">
      <c r="A8766" s="62">
        <v>42181705</v>
      </c>
      <c r="B8766" s="63" t="s">
        <v>13240</v>
      </c>
    </row>
    <row r="8767" spans="1:2" x14ac:dyDescent="0.25">
      <c r="A8767" s="62">
        <v>42181706</v>
      </c>
      <c r="B8767" s="63" t="s">
        <v>12631</v>
      </c>
    </row>
    <row r="8768" spans="1:2" x14ac:dyDescent="0.25">
      <c r="A8768" s="62">
        <v>42181707</v>
      </c>
      <c r="B8768" s="63" t="s">
        <v>9258</v>
      </c>
    </row>
    <row r="8769" spans="1:2" x14ac:dyDescent="0.25">
      <c r="A8769" s="62">
        <v>42181708</v>
      </c>
      <c r="B8769" s="63" t="s">
        <v>15340</v>
      </c>
    </row>
    <row r="8770" spans="1:2" x14ac:dyDescent="0.25">
      <c r="A8770" s="62">
        <v>42181709</v>
      </c>
      <c r="B8770" s="63" t="s">
        <v>5282</v>
      </c>
    </row>
    <row r="8771" spans="1:2" x14ac:dyDescent="0.25">
      <c r="A8771" s="62">
        <v>42181710</v>
      </c>
      <c r="B8771" s="63" t="s">
        <v>1637</v>
      </c>
    </row>
    <row r="8772" spans="1:2" x14ac:dyDescent="0.25">
      <c r="A8772" s="62">
        <v>42181711</v>
      </c>
      <c r="B8772" s="63" t="s">
        <v>10791</v>
      </c>
    </row>
    <row r="8773" spans="1:2" x14ac:dyDescent="0.25">
      <c r="A8773" s="62">
        <v>42181712</v>
      </c>
      <c r="B8773" s="63" t="s">
        <v>13212</v>
      </c>
    </row>
    <row r="8774" spans="1:2" x14ac:dyDescent="0.25">
      <c r="A8774" s="62">
        <v>42181713</v>
      </c>
      <c r="B8774" s="63" t="s">
        <v>4381</v>
      </c>
    </row>
    <row r="8775" spans="1:2" x14ac:dyDescent="0.25">
      <c r="A8775" s="62">
        <v>42181714</v>
      </c>
      <c r="B8775" s="63" t="s">
        <v>6141</v>
      </c>
    </row>
    <row r="8776" spans="1:2" x14ac:dyDescent="0.25">
      <c r="A8776" s="62">
        <v>42181715</v>
      </c>
      <c r="B8776" s="63" t="s">
        <v>7097</v>
      </c>
    </row>
    <row r="8777" spans="1:2" x14ac:dyDescent="0.25">
      <c r="A8777" s="62">
        <v>42181716</v>
      </c>
      <c r="B8777" s="63" t="s">
        <v>10438</v>
      </c>
    </row>
    <row r="8778" spans="1:2" x14ac:dyDescent="0.25">
      <c r="A8778" s="62">
        <v>42181717</v>
      </c>
      <c r="B8778" s="63" t="s">
        <v>1297</v>
      </c>
    </row>
    <row r="8779" spans="1:2" x14ac:dyDescent="0.25">
      <c r="A8779" s="62">
        <v>42181718</v>
      </c>
      <c r="B8779" s="63" t="s">
        <v>16540</v>
      </c>
    </row>
    <row r="8780" spans="1:2" x14ac:dyDescent="0.25">
      <c r="A8780" s="62">
        <v>42181719</v>
      </c>
      <c r="B8780" s="63" t="s">
        <v>6777</v>
      </c>
    </row>
    <row r="8781" spans="1:2" x14ac:dyDescent="0.25">
      <c r="A8781" s="62">
        <v>42181801</v>
      </c>
      <c r="B8781" s="63" t="s">
        <v>2491</v>
      </c>
    </row>
    <row r="8782" spans="1:2" x14ac:dyDescent="0.25">
      <c r="A8782" s="62">
        <v>42181802</v>
      </c>
      <c r="B8782" s="63" t="s">
        <v>11202</v>
      </c>
    </row>
    <row r="8783" spans="1:2" x14ac:dyDescent="0.25">
      <c r="A8783" s="62">
        <v>42181803</v>
      </c>
      <c r="B8783" s="63" t="s">
        <v>9776</v>
      </c>
    </row>
    <row r="8784" spans="1:2" x14ac:dyDescent="0.25">
      <c r="A8784" s="62">
        <v>42181804</v>
      </c>
      <c r="B8784" s="63" t="s">
        <v>1160</v>
      </c>
    </row>
    <row r="8785" spans="1:2" x14ac:dyDescent="0.25">
      <c r="A8785" s="62">
        <v>42181805</v>
      </c>
      <c r="B8785" s="63" t="s">
        <v>2427</v>
      </c>
    </row>
    <row r="8786" spans="1:2" x14ac:dyDescent="0.25">
      <c r="A8786" s="62">
        <v>42181901</v>
      </c>
      <c r="B8786" s="63" t="s">
        <v>853</v>
      </c>
    </row>
    <row r="8787" spans="1:2" x14ac:dyDescent="0.25">
      <c r="A8787" s="62">
        <v>42181902</v>
      </c>
      <c r="B8787" s="63" t="s">
        <v>18258</v>
      </c>
    </row>
    <row r="8788" spans="1:2" x14ac:dyDescent="0.25">
      <c r="A8788" s="62">
        <v>42181903</v>
      </c>
      <c r="B8788" s="63" t="s">
        <v>49</v>
      </c>
    </row>
    <row r="8789" spans="1:2" x14ac:dyDescent="0.25">
      <c r="A8789" s="62">
        <v>42181904</v>
      </c>
      <c r="B8789" s="63" t="s">
        <v>9123</v>
      </c>
    </row>
    <row r="8790" spans="1:2" x14ac:dyDescent="0.25">
      <c r="A8790" s="62">
        <v>42181905</v>
      </c>
      <c r="B8790" s="63" t="s">
        <v>1244</v>
      </c>
    </row>
    <row r="8791" spans="1:2" x14ac:dyDescent="0.25">
      <c r="A8791" s="62">
        <v>42181906</v>
      </c>
      <c r="B8791" s="63" t="s">
        <v>11628</v>
      </c>
    </row>
    <row r="8792" spans="1:2" x14ac:dyDescent="0.25">
      <c r="A8792" s="62">
        <v>42181907</v>
      </c>
      <c r="B8792" s="63" t="s">
        <v>11462</v>
      </c>
    </row>
    <row r="8793" spans="1:2" x14ac:dyDescent="0.25">
      <c r="A8793" s="62">
        <v>42181908</v>
      </c>
      <c r="B8793" s="63" t="s">
        <v>13926</v>
      </c>
    </row>
    <row r="8794" spans="1:2" x14ac:dyDescent="0.25">
      <c r="A8794" s="62">
        <v>42181909</v>
      </c>
      <c r="B8794" s="63" t="s">
        <v>2401</v>
      </c>
    </row>
    <row r="8795" spans="1:2" x14ac:dyDescent="0.25">
      <c r="A8795" s="62">
        <v>42181910</v>
      </c>
      <c r="B8795" s="63" t="s">
        <v>429</v>
      </c>
    </row>
    <row r="8796" spans="1:2" x14ac:dyDescent="0.25">
      <c r="A8796" s="62">
        <v>42181911</v>
      </c>
      <c r="B8796" s="63" t="s">
        <v>7476</v>
      </c>
    </row>
    <row r="8797" spans="1:2" x14ac:dyDescent="0.25">
      <c r="A8797" s="62">
        <v>42182001</v>
      </c>
      <c r="B8797" s="63" t="s">
        <v>11972</v>
      </c>
    </row>
    <row r="8798" spans="1:2" x14ac:dyDescent="0.25">
      <c r="A8798" s="62">
        <v>42182002</v>
      </c>
      <c r="B8798" s="63" t="s">
        <v>1907</v>
      </c>
    </row>
    <row r="8799" spans="1:2" x14ac:dyDescent="0.25">
      <c r="A8799" s="62">
        <v>42182003</v>
      </c>
      <c r="B8799" s="63" t="s">
        <v>3140</v>
      </c>
    </row>
    <row r="8800" spans="1:2" x14ac:dyDescent="0.25">
      <c r="A8800" s="62">
        <v>42182004</v>
      </c>
      <c r="B8800" s="63" t="s">
        <v>13033</v>
      </c>
    </row>
    <row r="8801" spans="1:2" x14ac:dyDescent="0.25">
      <c r="A8801" s="62">
        <v>42182005</v>
      </c>
      <c r="B8801" s="63" t="s">
        <v>5266</v>
      </c>
    </row>
    <row r="8802" spans="1:2" x14ac:dyDescent="0.25">
      <c r="A8802" s="62">
        <v>42182006</v>
      </c>
      <c r="B8802" s="63" t="s">
        <v>10212</v>
      </c>
    </row>
    <row r="8803" spans="1:2" x14ac:dyDescent="0.25">
      <c r="A8803" s="62">
        <v>42182007</v>
      </c>
      <c r="B8803" s="63" t="s">
        <v>18050</v>
      </c>
    </row>
    <row r="8804" spans="1:2" x14ac:dyDescent="0.25">
      <c r="A8804" s="62">
        <v>42182008</v>
      </c>
      <c r="B8804" s="63" t="s">
        <v>18782</v>
      </c>
    </row>
    <row r="8805" spans="1:2" x14ac:dyDescent="0.25">
      <c r="A8805" s="62">
        <v>42182009</v>
      </c>
      <c r="B8805" s="63" t="s">
        <v>1415</v>
      </c>
    </row>
    <row r="8806" spans="1:2" x14ac:dyDescent="0.25">
      <c r="A8806" s="62">
        <v>42182010</v>
      </c>
      <c r="B8806" s="63" t="s">
        <v>5433</v>
      </c>
    </row>
    <row r="8807" spans="1:2" x14ac:dyDescent="0.25">
      <c r="A8807" s="62">
        <v>42182011</v>
      </c>
      <c r="B8807" s="63" t="s">
        <v>1441</v>
      </c>
    </row>
    <row r="8808" spans="1:2" x14ac:dyDescent="0.25">
      <c r="A8808" s="62">
        <v>42182012</v>
      </c>
      <c r="B8808" s="63" t="s">
        <v>18188</v>
      </c>
    </row>
    <row r="8809" spans="1:2" x14ac:dyDescent="0.25">
      <c r="A8809" s="62">
        <v>42182013</v>
      </c>
      <c r="B8809" s="63" t="s">
        <v>5194</v>
      </c>
    </row>
    <row r="8810" spans="1:2" x14ac:dyDescent="0.25">
      <c r="A8810" s="62">
        <v>42182014</v>
      </c>
      <c r="B8810" s="63" t="s">
        <v>7022</v>
      </c>
    </row>
    <row r="8811" spans="1:2" x14ac:dyDescent="0.25">
      <c r="A8811" s="62">
        <v>42182015</v>
      </c>
      <c r="B8811" s="63" t="s">
        <v>11549</v>
      </c>
    </row>
    <row r="8812" spans="1:2" x14ac:dyDescent="0.25">
      <c r="A8812" s="62">
        <v>42182016</v>
      </c>
      <c r="B8812" s="63" t="s">
        <v>17981</v>
      </c>
    </row>
    <row r="8813" spans="1:2" x14ac:dyDescent="0.25">
      <c r="A8813" s="62">
        <v>42182017</v>
      </c>
      <c r="B8813" s="63" t="s">
        <v>10251</v>
      </c>
    </row>
    <row r="8814" spans="1:2" x14ac:dyDescent="0.25">
      <c r="A8814" s="62">
        <v>42182018</v>
      </c>
      <c r="B8814" s="63" t="s">
        <v>8225</v>
      </c>
    </row>
    <row r="8815" spans="1:2" x14ac:dyDescent="0.25">
      <c r="A8815" s="62">
        <v>42182019</v>
      </c>
      <c r="B8815" s="63" t="s">
        <v>182</v>
      </c>
    </row>
    <row r="8816" spans="1:2" x14ac:dyDescent="0.25">
      <c r="A8816" s="62">
        <v>42182020</v>
      </c>
      <c r="B8816" s="63" t="s">
        <v>6497</v>
      </c>
    </row>
    <row r="8817" spans="1:2" x14ac:dyDescent="0.25">
      <c r="A8817" s="62">
        <v>42182101</v>
      </c>
      <c r="B8817" s="63" t="s">
        <v>17104</v>
      </c>
    </row>
    <row r="8818" spans="1:2" x14ac:dyDescent="0.25">
      <c r="A8818" s="62">
        <v>42182102</v>
      </c>
      <c r="B8818" s="63" t="s">
        <v>6612</v>
      </c>
    </row>
    <row r="8819" spans="1:2" x14ac:dyDescent="0.25">
      <c r="A8819" s="62">
        <v>42182103</v>
      </c>
      <c r="B8819" s="63" t="s">
        <v>12891</v>
      </c>
    </row>
    <row r="8820" spans="1:2" x14ac:dyDescent="0.25">
      <c r="A8820" s="62">
        <v>42182104</v>
      </c>
      <c r="B8820" s="63" t="s">
        <v>3938</v>
      </c>
    </row>
    <row r="8821" spans="1:2" x14ac:dyDescent="0.25">
      <c r="A8821" s="62">
        <v>42182105</v>
      </c>
      <c r="B8821" s="63" t="s">
        <v>13145</v>
      </c>
    </row>
    <row r="8822" spans="1:2" x14ac:dyDescent="0.25">
      <c r="A8822" s="62">
        <v>42182106</v>
      </c>
      <c r="B8822" s="63" t="s">
        <v>4369</v>
      </c>
    </row>
    <row r="8823" spans="1:2" x14ac:dyDescent="0.25">
      <c r="A8823" s="62">
        <v>42182107</v>
      </c>
      <c r="B8823" s="63" t="s">
        <v>13838</v>
      </c>
    </row>
    <row r="8824" spans="1:2" x14ac:dyDescent="0.25">
      <c r="A8824" s="62">
        <v>42182108</v>
      </c>
      <c r="B8824" s="63" t="s">
        <v>8990</v>
      </c>
    </row>
    <row r="8825" spans="1:2" x14ac:dyDescent="0.25">
      <c r="A8825" s="62">
        <v>42182201</v>
      </c>
      <c r="B8825" s="63" t="s">
        <v>16589</v>
      </c>
    </row>
    <row r="8826" spans="1:2" x14ac:dyDescent="0.25">
      <c r="A8826" s="62">
        <v>42182202</v>
      </c>
      <c r="B8826" s="63" t="s">
        <v>2980</v>
      </c>
    </row>
    <row r="8827" spans="1:2" x14ac:dyDescent="0.25">
      <c r="A8827" s="62">
        <v>42182203</v>
      </c>
      <c r="B8827" s="63" t="s">
        <v>5260</v>
      </c>
    </row>
    <row r="8828" spans="1:2" x14ac:dyDescent="0.25">
      <c r="A8828" s="62">
        <v>42182204</v>
      </c>
      <c r="B8828" s="63" t="s">
        <v>15117</v>
      </c>
    </row>
    <row r="8829" spans="1:2" x14ac:dyDescent="0.25">
      <c r="A8829" s="62">
        <v>42182205</v>
      </c>
      <c r="B8829" s="63" t="s">
        <v>372</v>
      </c>
    </row>
    <row r="8830" spans="1:2" x14ac:dyDescent="0.25">
      <c r="A8830" s="62">
        <v>42182206</v>
      </c>
      <c r="B8830" s="63" t="s">
        <v>16683</v>
      </c>
    </row>
    <row r="8831" spans="1:2" x14ac:dyDescent="0.25">
      <c r="A8831" s="62">
        <v>42182207</v>
      </c>
      <c r="B8831" s="63" t="s">
        <v>17429</v>
      </c>
    </row>
    <row r="8832" spans="1:2" x14ac:dyDescent="0.25">
      <c r="A8832" s="62">
        <v>42182208</v>
      </c>
      <c r="B8832" s="63" t="s">
        <v>13727</v>
      </c>
    </row>
    <row r="8833" spans="1:2" x14ac:dyDescent="0.25">
      <c r="A8833" s="62">
        <v>42182209</v>
      </c>
      <c r="B8833" s="63" t="s">
        <v>99</v>
      </c>
    </row>
    <row r="8834" spans="1:2" x14ac:dyDescent="0.25">
      <c r="A8834" s="62">
        <v>42182301</v>
      </c>
      <c r="B8834" s="63" t="s">
        <v>14962</v>
      </c>
    </row>
    <row r="8835" spans="1:2" x14ac:dyDescent="0.25">
      <c r="A8835" s="62">
        <v>42182302</v>
      </c>
      <c r="B8835" s="63" t="s">
        <v>2816</v>
      </c>
    </row>
    <row r="8836" spans="1:2" x14ac:dyDescent="0.25">
      <c r="A8836" s="62">
        <v>42182303</v>
      </c>
      <c r="B8836" s="63" t="s">
        <v>15898</v>
      </c>
    </row>
    <row r="8837" spans="1:2" x14ac:dyDescent="0.25">
      <c r="A8837" s="62">
        <v>42182304</v>
      </c>
      <c r="B8837" s="63" t="s">
        <v>1946</v>
      </c>
    </row>
    <row r="8838" spans="1:2" x14ac:dyDescent="0.25">
      <c r="A8838" s="62">
        <v>42182305</v>
      </c>
      <c r="B8838" s="63" t="s">
        <v>12334</v>
      </c>
    </row>
    <row r="8839" spans="1:2" x14ac:dyDescent="0.25">
      <c r="A8839" s="62">
        <v>42182306</v>
      </c>
      <c r="B8839" s="63" t="s">
        <v>15592</v>
      </c>
    </row>
    <row r="8840" spans="1:2" x14ac:dyDescent="0.25">
      <c r="A8840" s="62">
        <v>42182307</v>
      </c>
      <c r="B8840" s="63" t="s">
        <v>3896</v>
      </c>
    </row>
    <row r="8841" spans="1:2" x14ac:dyDescent="0.25">
      <c r="A8841" s="62">
        <v>42182308</v>
      </c>
      <c r="B8841" s="63" t="s">
        <v>5175</v>
      </c>
    </row>
    <row r="8842" spans="1:2" x14ac:dyDescent="0.25">
      <c r="A8842" s="62">
        <v>42182309</v>
      </c>
      <c r="B8842" s="63" t="s">
        <v>11986</v>
      </c>
    </row>
    <row r="8843" spans="1:2" x14ac:dyDescent="0.25">
      <c r="A8843" s="62">
        <v>42182310</v>
      </c>
      <c r="B8843" s="63" t="s">
        <v>836</v>
      </c>
    </row>
    <row r="8844" spans="1:2" x14ac:dyDescent="0.25">
      <c r="A8844" s="62">
        <v>42182311</v>
      </c>
      <c r="B8844" s="63" t="s">
        <v>14838</v>
      </c>
    </row>
    <row r="8845" spans="1:2" x14ac:dyDescent="0.25">
      <c r="A8845" s="62">
        <v>42182312</v>
      </c>
      <c r="B8845" s="63" t="s">
        <v>12137</v>
      </c>
    </row>
    <row r="8846" spans="1:2" x14ac:dyDescent="0.25">
      <c r="A8846" s="62">
        <v>42182313</v>
      </c>
      <c r="B8846" s="63" t="s">
        <v>17210</v>
      </c>
    </row>
    <row r="8847" spans="1:2" x14ac:dyDescent="0.25">
      <c r="A8847" s="62">
        <v>42182314</v>
      </c>
      <c r="B8847" s="63" t="s">
        <v>7872</v>
      </c>
    </row>
    <row r="8848" spans="1:2" x14ac:dyDescent="0.25">
      <c r="A8848" s="62">
        <v>42182401</v>
      </c>
      <c r="B8848" s="63" t="s">
        <v>12372</v>
      </c>
    </row>
    <row r="8849" spans="1:2" x14ac:dyDescent="0.25">
      <c r="A8849" s="62">
        <v>42182402</v>
      </c>
      <c r="B8849" s="63" t="s">
        <v>6890</v>
      </c>
    </row>
    <row r="8850" spans="1:2" x14ac:dyDescent="0.25">
      <c r="A8850" s="62">
        <v>42182403</v>
      </c>
      <c r="B8850" s="63" t="s">
        <v>9703</v>
      </c>
    </row>
    <row r="8851" spans="1:2" x14ac:dyDescent="0.25">
      <c r="A8851" s="62">
        <v>42182404</v>
      </c>
      <c r="B8851" s="63" t="s">
        <v>14650</v>
      </c>
    </row>
    <row r="8852" spans="1:2" x14ac:dyDescent="0.25">
      <c r="A8852" s="62">
        <v>42182405</v>
      </c>
      <c r="B8852" s="63" t="s">
        <v>8854</v>
      </c>
    </row>
    <row r="8853" spans="1:2" x14ac:dyDescent="0.25">
      <c r="A8853" s="62">
        <v>42182406</v>
      </c>
      <c r="B8853" s="63" t="s">
        <v>4466</v>
      </c>
    </row>
    <row r="8854" spans="1:2" x14ac:dyDescent="0.25">
      <c r="A8854" s="62">
        <v>42182407</v>
      </c>
      <c r="B8854" s="63" t="s">
        <v>2972</v>
      </c>
    </row>
    <row r="8855" spans="1:2" x14ac:dyDescent="0.25">
      <c r="A8855" s="62">
        <v>42182408</v>
      </c>
      <c r="B8855" s="63" t="s">
        <v>3639</v>
      </c>
    </row>
    <row r="8856" spans="1:2" x14ac:dyDescent="0.25">
      <c r="A8856" s="62">
        <v>42182409</v>
      </c>
      <c r="B8856" s="63" t="s">
        <v>2556</v>
      </c>
    </row>
    <row r="8857" spans="1:2" x14ac:dyDescent="0.25">
      <c r="A8857" s="62">
        <v>42182410</v>
      </c>
      <c r="B8857" s="63" t="s">
        <v>14352</v>
      </c>
    </row>
    <row r="8858" spans="1:2" x14ac:dyDescent="0.25">
      <c r="A8858" s="62">
        <v>42182411</v>
      </c>
      <c r="B8858" s="63" t="s">
        <v>13884</v>
      </c>
    </row>
    <row r="8859" spans="1:2" x14ac:dyDescent="0.25">
      <c r="A8859" s="62">
        <v>42182412</v>
      </c>
      <c r="B8859" s="63" t="s">
        <v>5922</v>
      </c>
    </row>
    <row r="8860" spans="1:2" x14ac:dyDescent="0.25">
      <c r="A8860" s="62">
        <v>42182413</v>
      </c>
      <c r="B8860" s="63" t="s">
        <v>8608</v>
      </c>
    </row>
    <row r="8861" spans="1:2" x14ac:dyDescent="0.25">
      <c r="A8861" s="62">
        <v>42182414</v>
      </c>
      <c r="B8861" s="63" t="s">
        <v>9499</v>
      </c>
    </row>
    <row r="8862" spans="1:2" x14ac:dyDescent="0.25">
      <c r="A8862" s="62">
        <v>42182415</v>
      </c>
      <c r="B8862" s="63" t="s">
        <v>7222</v>
      </c>
    </row>
    <row r="8863" spans="1:2" x14ac:dyDescent="0.25">
      <c r="A8863" s="62">
        <v>42182416</v>
      </c>
      <c r="B8863" s="63" t="s">
        <v>6322</v>
      </c>
    </row>
    <row r="8864" spans="1:2" x14ac:dyDescent="0.25">
      <c r="A8864" s="62">
        <v>42182417</v>
      </c>
      <c r="B8864" s="63" t="s">
        <v>7840</v>
      </c>
    </row>
    <row r="8865" spans="1:2" x14ac:dyDescent="0.25">
      <c r="A8865" s="62">
        <v>42182418</v>
      </c>
      <c r="B8865" s="63" t="s">
        <v>930</v>
      </c>
    </row>
    <row r="8866" spans="1:2" x14ac:dyDescent="0.25">
      <c r="A8866" s="62">
        <v>42182419</v>
      </c>
      <c r="B8866" s="63" t="s">
        <v>14629</v>
      </c>
    </row>
    <row r="8867" spans="1:2" x14ac:dyDescent="0.25">
      <c r="A8867" s="62">
        <v>42182420</v>
      </c>
      <c r="B8867" s="63" t="s">
        <v>17870</v>
      </c>
    </row>
    <row r="8868" spans="1:2" x14ac:dyDescent="0.25">
      <c r="A8868" s="62">
        <v>42182421</v>
      </c>
      <c r="B8868" s="63" t="s">
        <v>12724</v>
      </c>
    </row>
    <row r="8869" spans="1:2" x14ac:dyDescent="0.25">
      <c r="A8869" s="62">
        <v>42182422</v>
      </c>
      <c r="B8869" s="63" t="s">
        <v>696</v>
      </c>
    </row>
    <row r="8870" spans="1:2" x14ac:dyDescent="0.25">
      <c r="A8870" s="62">
        <v>42182501</v>
      </c>
      <c r="B8870" s="63" t="s">
        <v>3614</v>
      </c>
    </row>
    <row r="8871" spans="1:2" x14ac:dyDescent="0.25">
      <c r="A8871" s="62">
        <v>42182502</v>
      </c>
      <c r="B8871" s="63" t="s">
        <v>6032</v>
      </c>
    </row>
    <row r="8872" spans="1:2" x14ac:dyDescent="0.25">
      <c r="A8872" s="62">
        <v>42182601</v>
      </c>
      <c r="B8872" s="63" t="s">
        <v>16687</v>
      </c>
    </row>
    <row r="8873" spans="1:2" x14ac:dyDescent="0.25">
      <c r="A8873" s="62">
        <v>42182602</v>
      </c>
      <c r="B8873" s="63" t="s">
        <v>5579</v>
      </c>
    </row>
    <row r="8874" spans="1:2" x14ac:dyDescent="0.25">
      <c r="A8874" s="62">
        <v>42182603</v>
      </c>
      <c r="B8874" s="63" t="s">
        <v>15965</v>
      </c>
    </row>
    <row r="8875" spans="1:2" x14ac:dyDescent="0.25">
      <c r="A8875" s="62">
        <v>42182604</v>
      </c>
      <c r="B8875" s="63" t="s">
        <v>16518</v>
      </c>
    </row>
    <row r="8876" spans="1:2" x14ac:dyDescent="0.25">
      <c r="A8876" s="62">
        <v>42182701</v>
      </c>
      <c r="B8876" s="63" t="s">
        <v>9862</v>
      </c>
    </row>
    <row r="8877" spans="1:2" x14ac:dyDescent="0.25">
      <c r="A8877" s="62">
        <v>42182702</v>
      </c>
      <c r="B8877" s="63" t="s">
        <v>3792</v>
      </c>
    </row>
    <row r="8878" spans="1:2" x14ac:dyDescent="0.25">
      <c r="A8878" s="62">
        <v>42182703</v>
      </c>
      <c r="B8878" s="63" t="s">
        <v>4241</v>
      </c>
    </row>
    <row r="8879" spans="1:2" x14ac:dyDescent="0.25">
      <c r="A8879" s="62">
        <v>42182704</v>
      </c>
      <c r="B8879" s="63" t="s">
        <v>7351</v>
      </c>
    </row>
    <row r="8880" spans="1:2" x14ac:dyDescent="0.25">
      <c r="A8880" s="62">
        <v>42182801</v>
      </c>
      <c r="B8880" s="63" t="s">
        <v>4586</v>
      </c>
    </row>
    <row r="8881" spans="1:2" x14ac:dyDescent="0.25">
      <c r="A8881" s="62">
        <v>42182802</v>
      </c>
      <c r="B8881" s="63" t="s">
        <v>14038</v>
      </c>
    </row>
    <row r="8882" spans="1:2" x14ac:dyDescent="0.25">
      <c r="A8882" s="62">
        <v>42182803</v>
      </c>
      <c r="B8882" s="63" t="s">
        <v>16795</v>
      </c>
    </row>
    <row r="8883" spans="1:2" x14ac:dyDescent="0.25">
      <c r="A8883" s="62">
        <v>42182804</v>
      </c>
      <c r="B8883" s="63" t="s">
        <v>8230</v>
      </c>
    </row>
    <row r="8884" spans="1:2" x14ac:dyDescent="0.25">
      <c r="A8884" s="62">
        <v>42182805</v>
      </c>
      <c r="B8884" s="63" t="s">
        <v>14711</v>
      </c>
    </row>
    <row r="8885" spans="1:2" x14ac:dyDescent="0.25">
      <c r="A8885" s="62">
        <v>42182806</v>
      </c>
      <c r="B8885" s="63" t="s">
        <v>16662</v>
      </c>
    </row>
    <row r="8886" spans="1:2" x14ac:dyDescent="0.25">
      <c r="A8886" s="62">
        <v>42182807</v>
      </c>
      <c r="B8886" s="63" t="s">
        <v>5195</v>
      </c>
    </row>
    <row r="8887" spans="1:2" x14ac:dyDescent="0.25">
      <c r="A8887" s="62">
        <v>42182808</v>
      </c>
      <c r="B8887" s="63" t="s">
        <v>9768</v>
      </c>
    </row>
    <row r="8888" spans="1:2" x14ac:dyDescent="0.25">
      <c r="A8888" s="62">
        <v>42182901</v>
      </c>
      <c r="B8888" s="63" t="s">
        <v>3254</v>
      </c>
    </row>
    <row r="8889" spans="1:2" x14ac:dyDescent="0.25">
      <c r="A8889" s="62">
        <v>42182902</v>
      </c>
      <c r="B8889" s="63" t="s">
        <v>3535</v>
      </c>
    </row>
    <row r="8890" spans="1:2" x14ac:dyDescent="0.25">
      <c r="A8890" s="62">
        <v>42182903</v>
      </c>
      <c r="B8890" s="63" t="s">
        <v>9919</v>
      </c>
    </row>
    <row r="8891" spans="1:2" x14ac:dyDescent="0.25">
      <c r="A8891" s="62">
        <v>42182904</v>
      </c>
      <c r="B8891" s="63" t="s">
        <v>11287</v>
      </c>
    </row>
    <row r="8892" spans="1:2" x14ac:dyDescent="0.25">
      <c r="A8892" s="62">
        <v>42183001</v>
      </c>
      <c r="B8892" s="63" t="s">
        <v>15336</v>
      </c>
    </row>
    <row r="8893" spans="1:2" x14ac:dyDescent="0.25">
      <c r="A8893" s="62">
        <v>42183002</v>
      </c>
      <c r="B8893" s="63" t="s">
        <v>4494</v>
      </c>
    </row>
    <row r="8894" spans="1:2" x14ac:dyDescent="0.25">
      <c r="A8894" s="62">
        <v>42183003</v>
      </c>
      <c r="B8894" s="63" t="s">
        <v>1670</v>
      </c>
    </row>
    <row r="8895" spans="1:2" x14ac:dyDescent="0.25">
      <c r="A8895" s="62">
        <v>42183004</v>
      </c>
      <c r="B8895" s="63" t="s">
        <v>3330</v>
      </c>
    </row>
    <row r="8896" spans="1:2" x14ac:dyDescent="0.25">
      <c r="A8896" s="62">
        <v>42183005</v>
      </c>
      <c r="B8896" s="63" t="s">
        <v>802</v>
      </c>
    </row>
    <row r="8897" spans="1:2" x14ac:dyDescent="0.25">
      <c r="A8897" s="62">
        <v>42183006</v>
      </c>
      <c r="B8897" s="63" t="s">
        <v>18815</v>
      </c>
    </row>
    <row r="8898" spans="1:2" x14ac:dyDescent="0.25">
      <c r="A8898" s="62">
        <v>42183007</v>
      </c>
      <c r="B8898" s="63" t="s">
        <v>3077</v>
      </c>
    </row>
    <row r="8899" spans="1:2" x14ac:dyDescent="0.25">
      <c r="A8899" s="62">
        <v>42183008</v>
      </c>
      <c r="B8899" s="63" t="s">
        <v>1076</v>
      </c>
    </row>
    <row r="8900" spans="1:2" x14ac:dyDescent="0.25">
      <c r="A8900" s="62">
        <v>42183009</v>
      </c>
      <c r="B8900" s="63" t="s">
        <v>12358</v>
      </c>
    </row>
    <row r="8901" spans="1:2" x14ac:dyDescent="0.25">
      <c r="A8901" s="62">
        <v>42183010</v>
      </c>
      <c r="B8901" s="63" t="s">
        <v>11594</v>
      </c>
    </row>
    <row r="8902" spans="1:2" x14ac:dyDescent="0.25">
      <c r="A8902" s="62">
        <v>42183011</v>
      </c>
      <c r="B8902" s="63" t="s">
        <v>18322</v>
      </c>
    </row>
    <row r="8903" spans="1:2" x14ac:dyDescent="0.25">
      <c r="A8903" s="62">
        <v>42183012</v>
      </c>
      <c r="B8903" s="63" t="s">
        <v>10430</v>
      </c>
    </row>
    <row r="8904" spans="1:2" x14ac:dyDescent="0.25">
      <c r="A8904" s="62">
        <v>42183013</v>
      </c>
      <c r="B8904" s="63" t="s">
        <v>1850</v>
      </c>
    </row>
    <row r="8905" spans="1:2" x14ac:dyDescent="0.25">
      <c r="A8905" s="62">
        <v>42183014</v>
      </c>
      <c r="B8905" s="63" t="s">
        <v>13964</v>
      </c>
    </row>
    <row r="8906" spans="1:2" x14ac:dyDescent="0.25">
      <c r="A8906" s="62">
        <v>42183015</v>
      </c>
      <c r="B8906" s="63" t="s">
        <v>18531</v>
      </c>
    </row>
    <row r="8907" spans="1:2" x14ac:dyDescent="0.25">
      <c r="A8907" s="62">
        <v>42183016</v>
      </c>
      <c r="B8907" s="63" t="s">
        <v>1541</v>
      </c>
    </row>
    <row r="8908" spans="1:2" x14ac:dyDescent="0.25">
      <c r="A8908" s="62">
        <v>42183017</v>
      </c>
      <c r="B8908" s="63" t="s">
        <v>1263</v>
      </c>
    </row>
    <row r="8909" spans="1:2" x14ac:dyDescent="0.25">
      <c r="A8909" s="62">
        <v>42183018</v>
      </c>
      <c r="B8909" s="63" t="s">
        <v>18639</v>
      </c>
    </row>
    <row r="8910" spans="1:2" x14ac:dyDescent="0.25">
      <c r="A8910" s="62">
        <v>42183019</v>
      </c>
      <c r="B8910" s="63" t="s">
        <v>14369</v>
      </c>
    </row>
    <row r="8911" spans="1:2" x14ac:dyDescent="0.25">
      <c r="A8911" s="62">
        <v>42183020</v>
      </c>
      <c r="B8911" s="63" t="s">
        <v>5736</v>
      </c>
    </row>
    <row r="8912" spans="1:2" x14ac:dyDescent="0.25">
      <c r="A8912" s="62">
        <v>42183021</v>
      </c>
      <c r="B8912" s="63" t="s">
        <v>3153</v>
      </c>
    </row>
    <row r="8913" spans="1:2" x14ac:dyDescent="0.25">
      <c r="A8913" s="62">
        <v>42183022</v>
      </c>
      <c r="B8913" s="63" t="s">
        <v>565</v>
      </c>
    </row>
    <row r="8914" spans="1:2" x14ac:dyDescent="0.25">
      <c r="A8914" s="62">
        <v>42183023</v>
      </c>
      <c r="B8914" s="63" t="s">
        <v>11542</v>
      </c>
    </row>
    <row r="8915" spans="1:2" x14ac:dyDescent="0.25">
      <c r="A8915" s="62">
        <v>42183024</v>
      </c>
      <c r="B8915" s="63" t="s">
        <v>6414</v>
      </c>
    </row>
    <row r="8916" spans="1:2" x14ac:dyDescent="0.25">
      <c r="A8916" s="62">
        <v>42183025</v>
      </c>
      <c r="B8916" s="63" t="s">
        <v>16520</v>
      </c>
    </row>
    <row r="8917" spans="1:2" x14ac:dyDescent="0.25">
      <c r="A8917" s="62">
        <v>42183026</v>
      </c>
      <c r="B8917" s="63" t="s">
        <v>12484</v>
      </c>
    </row>
    <row r="8918" spans="1:2" x14ac:dyDescent="0.25">
      <c r="A8918" s="62">
        <v>42183027</v>
      </c>
      <c r="B8918" s="63" t="s">
        <v>14074</v>
      </c>
    </row>
    <row r="8919" spans="1:2" x14ac:dyDescent="0.25">
      <c r="A8919" s="62">
        <v>42183028</v>
      </c>
      <c r="B8919" s="63" t="s">
        <v>7870</v>
      </c>
    </row>
    <row r="8920" spans="1:2" x14ac:dyDescent="0.25">
      <c r="A8920" s="62">
        <v>42183029</v>
      </c>
      <c r="B8920" s="63" t="s">
        <v>4791</v>
      </c>
    </row>
    <row r="8921" spans="1:2" x14ac:dyDescent="0.25">
      <c r="A8921" s="62">
        <v>42183030</v>
      </c>
      <c r="B8921" s="63" t="s">
        <v>16689</v>
      </c>
    </row>
    <row r="8922" spans="1:2" x14ac:dyDescent="0.25">
      <c r="A8922" s="62">
        <v>42183031</v>
      </c>
      <c r="B8922" s="63" t="s">
        <v>12776</v>
      </c>
    </row>
    <row r="8923" spans="1:2" x14ac:dyDescent="0.25">
      <c r="A8923" s="62">
        <v>42183032</v>
      </c>
      <c r="B8923" s="63" t="s">
        <v>18242</v>
      </c>
    </row>
    <row r="8924" spans="1:2" x14ac:dyDescent="0.25">
      <c r="A8924" s="62">
        <v>42183033</v>
      </c>
      <c r="B8924" s="63" t="s">
        <v>14363</v>
      </c>
    </row>
    <row r="8925" spans="1:2" x14ac:dyDescent="0.25">
      <c r="A8925" s="62">
        <v>42183034</v>
      </c>
      <c r="B8925" s="63" t="s">
        <v>11717</v>
      </c>
    </row>
    <row r="8926" spans="1:2" x14ac:dyDescent="0.25">
      <c r="A8926" s="62">
        <v>42183035</v>
      </c>
      <c r="B8926" s="63" t="s">
        <v>12082</v>
      </c>
    </row>
    <row r="8927" spans="1:2" x14ac:dyDescent="0.25">
      <c r="A8927" s="62">
        <v>42183036</v>
      </c>
      <c r="B8927" s="63" t="s">
        <v>14330</v>
      </c>
    </row>
    <row r="8928" spans="1:2" x14ac:dyDescent="0.25">
      <c r="A8928" s="62">
        <v>42183037</v>
      </c>
      <c r="B8928" s="63" t="s">
        <v>15992</v>
      </c>
    </row>
    <row r="8929" spans="1:2" x14ac:dyDescent="0.25">
      <c r="A8929" s="62">
        <v>42183038</v>
      </c>
      <c r="B8929" s="63" t="s">
        <v>10416</v>
      </c>
    </row>
    <row r="8930" spans="1:2" x14ac:dyDescent="0.25">
      <c r="A8930" s="62">
        <v>42183039</v>
      </c>
      <c r="B8930" s="63" t="s">
        <v>9200</v>
      </c>
    </row>
    <row r="8931" spans="1:2" x14ac:dyDescent="0.25">
      <c r="A8931" s="62">
        <v>42183040</v>
      </c>
      <c r="B8931" s="63" t="s">
        <v>13862</v>
      </c>
    </row>
    <row r="8932" spans="1:2" x14ac:dyDescent="0.25">
      <c r="A8932" s="62">
        <v>42183041</v>
      </c>
      <c r="B8932" s="63" t="s">
        <v>2447</v>
      </c>
    </row>
    <row r="8933" spans="1:2" x14ac:dyDescent="0.25">
      <c r="A8933" s="62">
        <v>42183042</v>
      </c>
      <c r="B8933" s="63" t="s">
        <v>1084</v>
      </c>
    </row>
    <row r="8934" spans="1:2" x14ac:dyDescent="0.25">
      <c r="A8934" s="62">
        <v>42183043</v>
      </c>
      <c r="B8934" s="63" t="s">
        <v>3393</v>
      </c>
    </row>
    <row r="8935" spans="1:2" x14ac:dyDescent="0.25">
      <c r="A8935" s="62">
        <v>42183044</v>
      </c>
      <c r="B8935" s="63" t="s">
        <v>11712</v>
      </c>
    </row>
    <row r="8936" spans="1:2" x14ac:dyDescent="0.25">
      <c r="A8936" s="62">
        <v>42183045</v>
      </c>
      <c r="B8936" s="63" t="s">
        <v>4143</v>
      </c>
    </row>
    <row r="8937" spans="1:2" x14ac:dyDescent="0.25">
      <c r="A8937" s="62">
        <v>42183046</v>
      </c>
      <c r="B8937" s="63" t="s">
        <v>5016</v>
      </c>
    </row>
    <row r="8938" spans="1:2" x14ac:dyDescent="0.25">
      <c r="A8938" s="62">
        <v>42183047</v>
      </c>
      <c r="B8938" s="63" t="s">
        <v>8152</v>
      </c>
    </row>
    <row r="8939" spans="1:2" x14ac:dyDescent="0.25">
      <c r="A8939" s="62">
        <v>42183048</v>
      </c>
      <c r="B8939" s="63" t="s">
        <v>17263</v>
      </c>
    </row>
    <row r="8940" spans="1:2" x14ac:dyDescent="0.25">
      <c r="A8940" s="62">
        <v>42183101</v>
      </c>
      <c r="B8940" s="63" t="s">
        <v>13285</v>
      </c>
    </row>
    <row r="8941" spans="1:2" x14ac:dyDescent="0.25">
      <c r="A8941" s="62">
        <v>42183201</v>
      </c>
      <c r="B8941" s="63" t="s">
        <v>18041</v>
      </c>
    </row>
    <row r="8942" spans="1:2" x14ac:dyDescent="0.25">
      <c r="A8942" s="62">
        <v>42183301</v>
      </c>
      <c r="B8942" s="63" t="s">
        <v>313</v>
      </c>
    </row>
    <row r="8943" spans="1:2" x14ac:dyDescent="0.25">
      <c r="A8943" s="62">
        <v>42191501</v>
      </c>
      <c r="B8943" s="63" t="s">
        <v>6516</v>
      </c>
    </row>
    <row r="8944" spans="1:2" x14ac:dyDescent="0.25">
      <c r="A8944" s="62">
        <v>42191502</v>
      </c>
      <c r="B8944" s="63" t="s">
        <v>10146</v>
      </c>
    </row>
    <row r="8945" spans="1:2" x14ac:dyDescent="0.25">
      <c r="A8945" s="62">
        <v>42191601</v>
      </c>
      <c r="B8945" s="63" t="s">
        <v>17823</v>
      </c>
    </row>
    <row r="8946" spans="1:2" x14ac:dyDescent="0.25">
      <c r="A8946" s="62">
        <v>42191602</v>
      </c>
      <c r="B8946" s="63" t="s">
        <v>4796</v>
      </c>
    </row>
    <row r="8947" spans="1:2" x14ac:dyDescent="0.25">
      <c r="A8947" s="62">
        <v>42191603</v>
      </c>
      <c r="B8947" s="63" t="s">
        <v>389</v>
      </c>
    </row>
    <row r="8948" spans="1:2" x14ac:dyDescent="0.25">
      <c r="A8948" s="62">
        <v>42191604</v>
      </c>
      <c r="B8948" s="63" t="s">
        <v>11082</v>
      </c>
    </row>
    <row r="8949" spans="1:2" x14ac:dyDescent="0.25">
      <c r="A8949" s="62">
        <v>42191605</v>
      </c>
      <c r="B8949" s="63" t="s">
        <v>18013</v>
      </c>
    </row>
    <row r="8950" spans="1:2" x14ac:dyDescent="0.25">
      <c r="A8950" s="62">
        <v>42191606</v>
      </c>
      <c r="B8950" s="63" t="s">
        <v>11081</v>
      </c>
    </row>
    <row r="8951" spans="1:2" x14ac:dyDescent="0.25">
      <c r="A8951" s="62">
        <v>42191607</v>
      </c>
      <c r="B8951" s="63" t="s">
        <v>7726</v>
      </c>
    </row>
    <row r="8952" spans="1:2" x14ac:dyDescent="0.25">
      <c r="A8952" s="62">
        <v>42191608</v>
      </c>
      <c r="B8952" s="63" t="s">
        <v>2403</v>
      </c>
    </row>
    <row r="8953" spans="1:2" x14ac:dyDescent="0.25">
      <c r="A8953" s="62">
        <v>42191609</v>
      </c>
      <c r="B8953" s="63" t="s">
        <v>16089</v>
      </c>
    </row>
    <row r="8954" spans="1:2" x14ac:dyDescent="0.25">
      <c r="A8954" s="62">
        <v>42191610</v>
      </c>
      <c r="B8954" s="63" t="s">
        <v>15060</v>
      </c>
    </row>
    <row r="8955" spans="1:2" x14ac:dyDescent="0.25">
      <c r="A8955" s="62">
        <v>42191611</v>
      </c>
      <c r="B8955" s="63" t="s">
        <v>2138</v>
      </c>
    </row>
    <row r="8956" spans="1:2" x14ac:dyDescent="0.25">
      <c r="A8956" s="62">
        <v>42191612</v>
      </c>
      <c r="B8956" s="63" t="s">
        <v>17142</v>
      </c>
    </row>
    <row r="8957" spans="1:2" x14ac:dyDescent="0.25">
      <c r="A8957" s="62">
        <v>42191701</v>
      </c>
      <c r="B8957" s="63" t="s">
        <v>13414</v>
      </c>
    </row>
    <row r="8958" spans="1:2" x14ac:dyDescent="0.25">
      <c r="A8958" s="62">
        <v>42191702</v>
      </c>
      <c r="B8958" s="63" t="s">
        <v>864</v>
      </c>
    </row>
    <row r="8959" spans="1:2" x14ac:dyDescent="0.25">
      <c r="A8959" s="62">
        <v>42191703</v>
      </c>
      <c r="B8959" s="63" t="s">
        <v>7623</v>
      </c>
    </row>
    <row r="8960" spans="1:2" x14ac:dyDescent="0.25">
      <c r="A8960" s="62">
        <v>42191704</v>
      </c>
      <c r="B8960" s="63" t="s">
        <v>10192</v>
      </c>
    </row>
    <row r="8961" spans="1:2" x14ac:dyDescent="0.25">
      <c r="A8961" s="62">
        <v>42191705</v>
      </c>
      <c r="B8961" s="63" t="s">
        <v>7165</v>
      </c>
    </row>
    <row r="8962" spans="1:2" x14ac:dyDescent="0.25">
      <c r="A8962" s="62">
        <v>42191706</v>
      </c>
      <c r="B8962" s="63" t="s">
        <v>13110</v>
      </c>
    </row>
    <row r="8963" spans="1:2" x14ac:dyDescent="0.25">
      <c r="A8963" s="62">
        <v>42191707</v>
      </c>
      <c r="B8963" s="63" t="s">
        <v>13400</v>
      </c>
    </row>
    <row r="8964" spans="1:2" x14ac:dyDescent="0.25">
      <c r="A8964" s="62">
        <v>42191708</v>
      </c>
      <c r="B8964" s="63" t="s">
        <v>12089</v>
      </c>
    </row>
    <row r="8965" spans="1:2" x14ac:dyDescent="0.25">
      <c r="A8965" s="62">
        <v>42191709</v>
      </c>
      <c r="B8965" s="63" t="s">
        <v>7867</v>
      </c>
    </row>
    <row r="8966" spans="1:2" x14ac:dyDescent="0.25">
      <c r="A8966" s="62">
        <v>42191710</v>
      </c>
      <c r="B8966" s="63" t="s">
        <v>18767</v>
      </c>
    </row>
    <row r="8967" spans="1:2" x14ac:dyDescent="0.25">
      <c r="A8967" s="62">
        <v>42191711</v>
      </c>
      <c r="B8967" s="63" t="s">
        <v>3517</v>
      </c>
    </row>
    <row r="8968" spans="1:2" x14ac:dyDescent="0.25">
      <c r="A8968" s="62">
        <v>42191801</v>
      </c>
      <c r="B8968" s="63" t="s">
        <v>3318</v>
      </c>
    </row>
    <row r="8969" spans="1:2" x14ac:dyDescent="0.25">
      <c r="A8969" s="62">
        <v>42191802</v>
      </c>
      <c r="B8969" s="63" t="s">
        <v>10977</v>
      </c>
    </row>
    <row r="8970" spans="1:2" x14ac:dyDescent="0.25">
      <c r="A8970" s="62">
        <v>42191803</v>
      </c>
      <c r="B8970" s="63" t="s">
        <v>11147</v>
      </c>
    </row>
    <row r="8971" spans="1:2" x14ac:dyDescent="0.25">
      <c r="A8971" s="62">
        <v>42191804</v>
      </c>
      <c r="B8971" s="63" t="s">
        <v>12661</v>
      </c>
    </row>
    <row r="8972" spans="1:2" x14ac:dyDescent="0.25">
      <c r="A8972" s="62">
        <v>42191805</v>
      </c>
      <c r="B8972" s="63" t="s">
        <v>951</v>
      </c>
    </row>
    <row r="8973" spans="1:2" x14ac:dyDescent="0.25">
      <c r="A8973" s="62">
        <v>42191806</v>
      </c>
      <c r="B8973" s="63" t="s">
        <v>17805</v>
      </c>
    </row>
    <row r="8974" spans="1:2" x14ac:dyDescent="0.25">
      <c r="A8974" s="62">
        <v>42191807</v>
      </c>
      <c r="B8974" s="63" t="s">
        <v>591</v>
      </c>
    </row>
    <row r="8975" spans="1:2" x14ac:dyDescent="0.25">
      <c r="A8975" s="62">
        <v>42191808</v>
      </c>
      <c r="B8975" s="63" t="s">
        <v>13292</v>
      </c>
    </row>
    <row r="8976" spans="1:2" x14ac:dyDescent="0.25">
      <c r="A8976" s="62">
        <v>42191809</v>
      </c>
      <c r="B8976" s="63" t="s">
        <v>11482</v>
      </c>
    </row>
    <row r="8977" spans="1:2" x14ac:dyDescent="0.25">
      <c r="A8977" s="62">
        <v>42191810</v>
      </c>
      <c r="B8977" s="63" t="s">
        <v>4004</v>
      </c>
    </row>
    <row r="8978" spans="1:2" x14ac:dyDescent="0.25">
      <c r="A8978" s="62">
        <v>42191811</v>
      </c>
      <c r="B8978" s="63" t="s">
        <v>15397</v>
      </c>
    </row>
    <row r="8979" spans="1:2" x14ac:dyDescent="0.25">
      <c r="A8979" s="62">
        <v>42191812</v>
      </c>
      <c r="B8979" s="63" t="s">
        <v>10668</v>
      </c>
    </row>
    <row r="8980" spans="1:2" x14ac:dyDescent="0.25">
      <c r="A8980" s="62">
        <v>42191813</v>
      </c>
      <c r="B8980" s="63" t="s">
        <v>9891</v>
      </c>
    </row>
    <row r="8981" spans="1:2" x14ac:dyDescent="0.25">
      <c r="A8981" s="62">
        <v>42191814</v>
      </c>
      <c r="B8981" s="63" t="s">
        <v>5435</v>
      </c>
    </row>
    <row r="8982" spans="1:2" x14ac:dyDescent="0.25">
      <c r="A8982" s="62">
        <v>42191901</v>
      </c>
      <c r="B8982" s="63" t="s">
        <v>588</v>
      </c>
    </row>
    <row r="8983" spans="1:2" x14ac:dyDescent="0.25">
      <c r="A8983" s="62">
        <v>42191902</v>
      </c>
      <c r="B8983" s="63" t="s">
        <v>16741</v>
      </c>
    </row>
    <row r="8984" spans="1:2" x14ac:dyDescent="0.25">
      <c r="A8984" s="62">
        <v>42191903</v>
      </c>
      <c r="B8984" s="63" t="s">
        <v>11505</v>
      </c>
    </row>
    <row r="8985" spans="1:2" x14ac:dyDescent="0.25">
      <c r="A8985" s="62">
        <v>42191904</v>
      </c>
      <c r="B8985" s="63" t="s">
        <v>16557</v>
      </c>
    </row>
    <row r="8986" spans="1:2" x14ac:dyDescent="0.25">
      <c r="A8986" s="62">
        <v>42191905</v>
      </c>
      <c r="B8986" s="63" t="s">
        <v>6294</v>
      </c>
    </row>
    <row r="8987" spans="1:2" x14ac:dyDescent="0.25">
      <c r="A8987" s="62">
        <v>42191906</v>
      </c>
      <c r="B8987" s="63" t="s">
        <v>18350</v>
      </c>
    </row>
    <row r="8988" spans="1:2" x14ac:dyDescent="0.25">
      <c r="A8988" s="62">
        <v>42191907</v>
      </c>
      <c r="B8988" s="63" t="s">
        <v>4107</v>
      </c>
    </row>
    <row r="8989" spans="1:2" x14ac:dyDescent="0.25">
      <c r="A8989" s="62">
        <v>42192001</v>
      </c>
      <c r="B8989" s="63" t="s">
        <v>8735</v>
      </c>
    </row>
    <row r="8990" spans="1:2" x14ac:dyDescent="0.25">
      <c r="A8990" s="62">
        <v>42192002</v>
      </c>
      <c r="B8990" s="63" t="s">
        <v>10921</v>
      </c>
    </row>
    <row r="8991" spans="1:2" x14ac:dyDescent="0.25">
      <c r="A8991" s="62">
        <v>42192101</v>
      </c>
      <c r="B8991" s="63" t="s">
        <v>16008</v>
      </c>
    </row>
    <row r="8992" spans="1:2" x14ac:dyDescent="0.25">
      <c r="A8992" s="62">
        <v>42192102</v>
      </c>
      <c r="B8992" s="63" t="s">
        <v>664</v>
      </c>
    </row>
    <row r="8993" spans="1:2" x14ac:dyDescent="0.25">
      <c r="A8993" s="62">
        <v>42192103</v>
      </c>
      <c r="B8993" s="63" t="s">
        <v>221</v>
      </c>
    </row>
    <row r="8994" spans="1:2" x14ac:dyDescent="0.25">
      <c r="A8994" s="62">
        <v>42192104</v>
      </c>
      <c r="B8994" s="63" t="s">
        <v>1264</v>
      </c>
    </row>
    <row r="8995" spans="1:2" x14ac:dyDescent="0.25">
      <c r="A8995" s="62">
        <v>42192106</v>
      </c>
      <c r="B8995" s="63" t="s">
        <v>6354</v>
      </c>
    </row>
    <row r="8996" spans="1:2" x14ac:dyDescent="0.25">
      <c r="A8996" s="62">
        <v>42192107</v>
      </c>
      <c r="B8996" s="63" t="s">
        <v>5459</v>
      </c>
    </row>
    <row r="8997" spans="1:2" x14ac:dyDescent="0.25">
      <c r="A8997" s="62">
        <v>42192201</v>
      </c>
      <c r="B8997" s="63" t="s">
        <v>7484</v>
      </c>
    </row>
    <row r="8998" spans="1:2" x14ac:dyDescent="0.25">
      <c r="A8998" s="62">
        <v>42192202</v>
      </c>
      <c r="B8998" s="63" t="s">
        <v>12476</v>
      </c>
    </row>
    <row r="8999" spans="1:2" x14ac:dyDescent="0.25">
      <c r="A8999" s="62">
        <v>42192203</v>
      </c>
      <c r="B8999" s="63" t="s">
        <v>18420</v>
      </c>
    </row>
    <row r="9000" spans="1:2" x14ac:dyDescent="0.25">
      <c r="A9000" s="62">
        <v>42192204</v>
      </c>
      <c r="B9000" s="63" t="s">
        <v>13051</v>
      </c>
    </row>
    <row r="9001" spans="1:2" x14ac:dyDescent="0.25">
      <c r="A9001" s="62">
        <v>42192205</v>
      </c>
      <c r="B9001" s="63" t="s">
        <v>18429</v>
      </c>
    </row>
    <row r="9002" spans="1:2" x14ac:dyDescent="0.25">
      <c r="A9002" s="62">
        <v>42192206</v>
      </c>
      <c r="B9002" s="63" t="s">
        <v>10167</v>
      </c>
    </row>
    <row r="9003" spans="1:2" x14ac:dyDescent="0.25">
      <c r="A9003" s="62">
        <v>42192207</v>
      </c>
      <c r="B9003" s="63" t="s">
        <v>5806</v>
      </c>
    </row>
    <row r="9004" spans="1:2" x14ac:dyDescent="0.25">
      <c r="A9004" s="62">
        <v>42192208</v>
      </c>
      <c r="B9004" s="63" t="s">
        <v>12811</v>
      </c>
    </row>
    <row r="9005" spans="1:2" x14ac:dyDescent="0.25">
      <c r="A9005" s="62">
        <v>42192209</v>
      </c>
      <c r="B9005" s="63" t="s">
        <v>1680</v>
      </c>
    </row>
    <row r="9006" spans="1:2" x14ac:dyDescent="0.25">
      <c r="A9006" s="62">
        <v>42192210</v>
      </c>
      <c r="B9006" s="63" t="s">
        <v>15127</v>
      </c>
    </row>
    <row r="9007" spans="1:2" x14ac:dyDescent="0.25">
      <c r="A9007" s="62">
        <v>42192211</v>
      </c>
      <c r="B9007" s="63" t="s">
        <v>16433</v>
      </c>
    </row>
    <row r="9008" spans="1:2" x14ac:dyDescent="0.25">
      <c r="A9008" s="62">
        <v>42192212</v>
      </c>
      <c r="B9008" s="63" t="s">
        <v>3503</v>
      </c>
    </row>
    <row r="9009" spans="1:2" x14ac:dyDescent="0.25">
      <c r="A9009" s="62">
        <v>42192213</v>
      </c>
      <c r="B9009" s="63" t="s">
        <v>3926</v>
      </c>
    </row>
    <row r="9010" spans="1:2" x14ac:dyDescent="0.25">
      <c r="A9010" s="62">
        <v>42192301</v>
      </c>
      <c r="B9010" s="63" t="s">
        <v>9432</v>
      </c>
    </row>
    <row r="9011" spans="1:2" x14ac:dyDescent="0.25">
      <c r="A9011" s="62">
        <v>42192302</v>
      </c>
      <c r="B9011" s="63" t="s">
        <v>17919</v>
      </c>
    </row>
    <row r="9012" spans="1:2" x14ac:dyDescent="0.25">
      <c r="A9012" s="62">
        <v>42192303</v>
      </c>
      <c r="B9012" s="63" t="s">
        <v>6967</v>
      </c>
    </row>
    <row r="9013" spans="1:2" x14ac:dyDescent="0.25">
      <c r="A9013" s="62">
        <v>42192304</v>
      </c>
      <c r="B9013" s="63" t="s">
        <v>13265</v>
      </c>
    </row>
    <row r="9014" spans="1:2" x14ac:dyDescent="0.25">
      <c r="A9014" s="62">
        <v>42192305</v>
      </c>
      <c r="B9014" s="63" t="s">
        <v>1049</v>
      </c>
    </row>
    <row r="9015" spans="1:2" x14ac:dyDescent="0.25">
      <c r="A9015" s="62">
        <v>42192401</v>
      </c>
      <c r="B9015" s="63" t="s">
        <v>12025</v>
      </c>
    </row>
    <row r="9016" spans="1:2" x14ac:dyDescent="0.25">
      <c r="A9016" s="62">
        <v>42192402</v>
      </c>
      <c r="B9016" s="63" t="s">
        <v>18616</v>
      </c>
    </row>
    <row r="9017" spans="1:2" x14ac:dyDescent="0.25">
      <c r="A9017" s="62">
        <v>42192403</v>
      </c>
      <c r="B9017" s="63" t="s">
        <v>407</v>
      </c>
    </row>
    <row r="9018" spans="1:2" x14ac:dyDescent="0.25">
      <c r="A9018" s="62">
        <v>42192404</v>
      </c>
      <c r="B9018" s="63" t="s">
        <v>11925</v>
      </c>
    </row>
    <row r="9019" spans="1:2" x14ac:dyDescent="0.25">
      <c r="A9019" s="62">
        <v>42192405</v>
      </c>
      <c r="B9019" s="63" t="s">
        <v>17709</v>
      </c>
    </row>
    <row r="9020" spans="1:2" x14ac:dyDescent="0.25">
      <c r="A9020" s="62">
        <v>42192406</v>
      </c>
      <c r="B9020" s="63" t="s">
        <v>4268</v>
      </c>
    </row>
    <row r="9021" spans="1:2" x14ac:dyDescent="0.25">
      <c r="A9021" s="62">
        <v>42192501</v>
      </c>
      <c r="B9021" s="63" t="s">
        <v>15741</v>
      </c>
    </row>
    <row r="9022" spans="1:2" x14ac:dyDescent="0.25">
      <c r="A9022" s="62">
        <v>42192502</v>
      </c>
      <c r="B9022" s="63" t="s">
        <v>10505</v>
      </c>
    </row>
    <row r="9023" spans="1:2" x14ac:dyDescent="0.25">
      <c r="A9023" s="62">
        <v>42192601</v>
      </c>
      <c r="B9023" s="63" t="s">
        <v>8647</v>
      </c>
    </row>
    <row r="9024" spans="1:2" x14ac:dyDescent="0.25">
      <c r="A9024" s="62">
        <v>42192602</v>
      </c>
      <c r="B9024" s="63" t="s">
        <v>8338</v>
      </c>
    </row>
    <row r="9025" spans="1:2" x14ac:dyDescent="0.25">
      <c r="A9025" s="62">
        <v>42192603</v>
      </c>
      <c r="B9025" s="63" t="s">
        <v>8315</v>
      </c>
    </row>
    <row r="9026" spans="1:2" x14ac:dyDescent="0.25">
      <c r="A9026" s="62">
        <v>42192604</v>
      </c>
      <c r="B9026" s="63" t="s">
        <v>28</v>
      </c>
    </row>
    <row r="9027" spans="1:2" x14ac:dyDescent="0.25">
      <c r="A9027" s="62">
        <v>42192605</v>
      </c>
      <c r="B9027" s="63" t="s">
        <v>17434</v>
      </c>
    </row>
    <row r="9028" spans="1:2" x14ac:dyDescent="0.25">
      <c r="A9028" s="62">
        <v>42201501</v>
      </c>
      <c r="B9028" s="63" t="s">
        <v>17936</v>
      </c>
    </row>
    <row r="9029" spans="1:2" x14ac:dyDescent="0.25">
      <c r="A9029" s="62">
        <v>42201502</v>
      </c>
      <c r="B9029" s="63" t="s">
        <v>8426</v>
      </c>
    </row>
    <row r="9030" spans="1:2" x14ac:dyDescent="0.25">
      <c r="A9030" s="62">
        <v>42201503</v>
      </c>
      <c r="B9030" s="63" t="s">
        <v>6829</v>
      </c>
    </row>
    <row r="9031" spans="1:2" x14ac:dyDescent="0.25">
      <c r="A9031" s="62">
        <v>42201504</v>
      </c>
      <c r="B9031" s="63" t="s">
        <v>4837</v>
      </c>
    </row>
    <row r="9032" spans="1:2" x14ac:dyDescent="0.25">
      <c r="A9032" s="62">
        <v>42201505</v>
      </c>
      <c r="B9032" s="63" t="s">
        <v>13341</v>
      </c>
    </row>
    <row r="9033" spans="1:2" x14ac:dyDescent="0.25">
      <c r="A9033" s="62">
        <v>42201506</v>
      </c>
      <c r="B9033" s="63" t="s">
        <v>1162</v>
      </c>
    </row>
    <row r="9034" spans="1:2" x14ac:dyDescent="0.25">
      <c r="A9034" s="62">
        <v>42201507</v>
      </c>
      <c r="B9034" s="63" t="s">
        <v>3284</v>
      </c>
    </row>
    <row r="9035" spans="1:2" x14ac:dyDescent="0.25">
      <c r="A9035" s="62">
        <v>42201508</v>
      </c>
      <c r="B9035" s="63" t="s">
        <v>6458</v>
      </c>
    </row>
    <row r="9036" spans="1:2" x14ac:dyDescent="0.25">
      <c r="A9036" s="62">
        <v>42201509</v>
      </c>
      <c r="B9036" s="63" t="s">
        <v>8723</v>
      </c>
    </row>
    <row r="9037" spans="1:2" x14ac:dyDescent="0.25">
      <c r="A9037" s="62">
        <v>42201510</v>
      </c>
      <c r="B9037" s="63" t="s">
        <v>15564</v>
      </c>
    </row>
    <row r="9038" spans="1:2" x14ac:dyDescent="0.25">
      <c r="A9038" s="62">
        <v>42201511</v>
      </c>
      <c r="B9038" s="63" t="s">
        <v>6159</v>
      </c>
    </row>
    <row r="9039" spans="1:2" x14ac:dyDescent="0.25">
      <c r="A9039" s="62">
        <v>42201512</v>
      </c>
      <c r="B9039" s="63" t="s">
        <v>2371</v>
      </c>
    </row>
    <row r="9040" spans="1:2" x14ac:dyDescent="0.25">
      <c r="A9040" s="62">
        <v>42201513</v>
      </c>
      <c r="B9040" s="63" t="s">
        <v>1259</v>
      </c>
    </row>
    <row r="9041" spans="1:2" x14ac:dyDescent="0.25">
      <c r="A9041" s="62">
        <v>42201601</v>
      </c>
      <c r="B9041" s="63" t="s">
        <v>423</v>
      </c>
    </row>
    <row r="9042" spans="1:2" x14ac:dyDescent="0.25">
      <c r="A9042" s="62">
        <v>42201602</v>
      </c>
      <c r="B9042" s="63" t="s">
        <v>14416</v>
      </c>
    </row>
    <row r="9043" spans="1:2" x14ac:dyDescent="0.25">
      <c r="A9043" s="62">
        <v>42201603</v>
      </c>
      <c r="B9043" s="63" t="s">
        <v>5357</v>
      </c>
    </row>
    <row r="9044" spans="1:2" x14ac:dyDescent="0.25">
      <c r="A9044" s="62">
        <v>42201604</v>
      </c>
      <c r="B9044" s="63" t="s">
        <v>6543</v>
      </c>
    </row>
    <row r="9045" spans="1:2" x14ac:dyDescent="0.25">
      <c r="A9045" s="62">
        <v>42201605</v>
      </c>
      <c r="B9045" s="63" t="s">
        <v>11457</v>
      </c>
    </row>
    <row r="9046" spans="1:2" x14ac:dyDescent="0.25">
      <c r="A9046" s="62">
        <v>42201606</v>
      </c>
      <c r="B9046" s="63" t="s">
        <v>16771</v>
      </c>
    </row>
    <row r="9047" spans="1:2" x14ac:dyDescent="0.25">
      <c r="A9047" s="62">
        <v>42201607</v>
      </c>
      <c r="B9047" s="63" t="s">
        <v>9513</v>
      </c>
    </row>
    <row r="9048" spans="1:2" x14ac:dyDescent="0.25">
      <c r="A9048" s="62">
        <v>42201608</v>
      </c>
      <c r="B9048" s="63" t="s">
        <v>13596</v>
      </c>
    </row>
    <row r="9049" spans="1:2" x14ac:dyDescent="0.25">
      <c r="A9049" s="62">
        <v>42201609</v>
      </c>
      <c r="B9049" s="63" t="s">
        <v>5943</v>
      </c>
    </row>
    <row r="9050" spans="1:2" x14ac:dyDescent="0.25">
      <c r="A9050" s="62">
        <v>42201610</v>
      </c>
      <c r="B9050" s="63" t="s">
        <v>7226</v>
      </c>
    </row>
    <row r="9051" spans="1:2" x14ac:dyDescent="0.25">
      <c r="A9051" s="62">
        <v>42201611</v>
      </c>
      <c r="B9051" s="63" t="s">
        <v>11874</v>
      </c>
    </row>
    <row r="9052" spans="1:2" x14ac:dyDescent="0.25">
      <c r="A9052" s="62">
        <v>42201701</v>
      </c>
      <c r="B9052" s="63" t="s">
        <v>9526</v>
      </c>
    </row>
    <row r="9053" spans="1:2" x14ac:dyDescent="0.25">
      <c r="A9053" s="62">
        <v>42201702</v>
      </c>
      <c r="B9053" s="63" t="s">
        <v>1267</v>
      </c>
    </row>
    <row r="9054" spans="1:2" x14ac:dyDescent="0.25">
      <c r="A9054" s="62">
        <v>42201703</v>
      </c>
      <c r="B9054" s="63" t="s">
        <v>5619</v>
      </c>
    </row>
    <row r="9055" spans="1:2" x14ac:dyDescent="0.25">
      <c r="A9055" s="62">
        <v>42201704</v>
      </c>
      <c r="B9055" s="63" t="s">
        <v>8151</v>
      </c>
    </row>
    <row r="9056" spans="1:2" x14ac:dyDescent="0.25">
      <c r="A9056" s="62">
        <v>42201705</v>
      </c>
      <c r="B9056" s="63" t="s">
        <v>15844</v>
      </c>
    </row>
    <row r="9057" spans="1:2" x14ac:dyDescent="0.25">
      <c r="A9057" s="62">
        <v>42201706</v>
      </c>
      <c r="B9057" s="63" t="s">
        <v>2388</v>
      </c>
    </row>
    <row r="9058" spans="1:2" x14ac:dyDescent="0.25">
      <c r="A9058" s="62">
        <v>42201707</v>
      </c>
      <c r="B9058" s="63" t="s">
        <v>6042</v>
      </c>
    </row>
    <row r="9059" spans="1:2" x14ac:dyDescent="0.25">
      <c r="A9059" s="62">
        <v>42201708</v>
      </c>
      <c r="B9059" s="63" t="s">
        <v>10472</v>
      </c>
    </row>
    <row r="9060" spans="1:2" x14ac:dyDescent="0.25">
      <c r="A9060" s="62">
        <v>42201709</v>
      </c>
      <c r="B9060" s="63" t="s">
        <v>4822</v>
      </c>
    </row>
    <row r="9061" spans="1:2" x14ac:dyDescent="0.25">
      <c r="A9061" s="62">
        <v>42201710</v>
      </c>
      <c r="B9061" s="63" t="s">
        <v>8325</v>
      </c>
    </row>
    <row r="9062" spans="1:2" x14ac:dyDescent="0.25">
      <c r="A9062" s="62">
        <v>42201711</v>
      </c>
      <c r="B9062" s="63" t="s">
        <v>11633</v>
      </c>
    </row>
    <row r="9063" spans="1:2" x14ac:dyDescent="0.25">
      <c r="A9063" s="62">
        <v>42201712</v>
      </c>
      <c r="B9063" s="63" t="s">
        <v>1971</v>
      </c>
    </row>
    <row r="9064" spans="1:2" x14ac:dyDescent="0.25">
      <c r="A9064" s="62">
        <v>42201713</v>
      </c>
      <c r="B9064" s="63" t="s">
        <v>13302</v>
      </c>
    </row>
    <row r="9065" spans="1:2" x14ac:dyDescent="0.25">
      <c r="A9065" s="62">
        <v>42201714</v>
      </c>
      <c r="B9065" s="63" t="s">
        <v>6145</v>
      </c>
    </row>
    <row r="9066" spans="1:2" x14ac:dyDescent="0.25">
      <c r="A9066" s="62">
        <v>42201715</v>
      </c>
      <c r="B9066" s="63" t="s">
        <v>18660</v>
      </c>
    </row>
    <row r="9067" spans="1:2" x14ac:dyDescent="0.25">
      <c r="A9067" s="62">
        <v>42201716</v>
      </c>
      <c r="B9067" s="63" t="s">
        <v>17561</v>
      </c>
    </row>
    <row r="9068" spans="1:2" x14ac:dyDescent="0.25">
      <c r="A9068" s="62">
        <v>42201717</v>
      </c>
      <c r="B9068" s="63" t="s">
        <v>18487</v>
      </c>
    </row>
    <row r="9069" spans="1:2" x14ac:dyDescent="0.25">
      <c r="A9069" s="62">
        <v>42201718</v>
      </c>
      <c r="B9069" s="63" t="s">
        <v>2509</v>
      </c>
    </row>
    <row r="9070" spans="1:2" x14ac:dyDescent="0.25">
      <c r="A9070" s="62">
        <v>42201719</v>
      </c>
      <c r="B9070" s="63" t="s">
        <v>8865</v>
      </c>
    </row>
    <row r="9071" spans="1:2" x14ac:dyDescent="0.25">
      <c r="A9071" s="62">
        <v>42201801</v>
      </c>
      <c r="B9071" s="63" t="s">
        <v>4158</v>
      </c>
    </row>
    <row r="9072" spans="1:2" x14ac:dyDescent="0.25">
      <c r="A9072" s="62">
        <v>42201802</v>
      </c>
      <c r="B9072" s="63" t="s">
        <v>3666</v>
      </c>
    </row>
    <row r="9073" spans="1:2" x14ac:dyDescent="0.25">
      <c r="A9073" s="62">
        <v>42201803</v>
      </c>
      <c r="B9073" s="63" t="s">
        <v>15752</v>
      </c>
    </row>
    <row r="9074" spans="1:2" x14ac:dyDescent="0.25">
      <c r="A9074" s="62">
        <v>42201804</v>
      </c>
      <c r="B9074" s="63" t="s">
        <v>15683</v>
      </c>
    </row>
    <row r="9075" spans="1:2" x14ac:dyDescent="0.25">
      <c r="A9075" s="62">
        <v>42201805</v>
      </c>
      <c r="B9075" s="63" t="s">
        <v>12421</v>
      </c>
    </row>
    <row r="9076" spans="1:2" x14ac:dyDescent="0.25">
      <c r="A9076" s="62">
        <v>42201806</v>
      </c>
      <c r="B9076" s="63" t="s">
        <v>9384</v>
      </c>
    </row>
    <row r="9077" spans="1:2" x14ac:dyDescent="0.25">
      <c r="A9077" s="62">
        <v>42201807</v>
      </c>
      <c r="B9077" s="63" t="s">
        <v>9140</v>
      </c>
    </row>
    <row r="9078" spans="1:2" x14ac:dyDescent="0.25">
      <c r="A9078" s="62">
        <v>42201808</v>
      </c>
      <c r="B9078" s="63" t="s">
        <v>2732</v>
      </c>
    </row>
    <row r="9079" spans="1:2" x14ac:dyDescent="0.25">
      <c r="A9079" s="62">
        <v>42201809</v>
      </c>
      <c r="B9079" s="63" t="s">
        <v>12728</v>
      </c>
    </row>
    <row r="9080" spans="1:2" x14ac:dyDescent="0.25">
      <c r="A9080" s="62">
        <v>42201810</v>
      </c>
      <c r="B9080" s="63" t="s">
        <v>10001</v>
      </c>
    </row>
    <row r="9081" spans="1:2" x14ac:dyDescent="0.25">
      <c r="A9081" s="62">
        <v>42201811</v>
      </c>
      <c r="B9081" s="63" t="s">
        <v>16583</v>
      </c>
    </row>
    <row r="9082" spans="1:2" x14ac:dyDescent="0.25">
      <c r="A9082" s="62">
        <v>42201812</v>
      </c>
      <c r="B9082" s="63" t="s">
        <v>16547</v>
      </c>
    </row>
    <row r="9083" spans="1:2" x14ac:dyDescent="0.25">
      <c r="A9083" s="62">
        <v>42201813</v>
      </c>
      <c r="B9083" s="63" t="s">
        <v>16094</v>
      </c>
    </row>
    <row r="9084" spans="1:2" x14ac:dyDescent="0.25">
      <c r="A9084" s="62">
        <v>42201814</v>
      </c>
      <c r="B9084" s="63" t="s">
        <v>16201</v>
      </c>
    </row>
    <row r="9085" spans="1:2" x14ac:dyDescent="0.25">
      <c r="A9085" s="62">
        <v>42201815</v>
      </c>
      <c r="B9085" s="63" t="s">
        <v>9166</v>
      </c>
    </row>
    <row r="9086" spans="1:2" x14ac:dyDescent="0.25">
      <c r="A9086" s="62">
        <v>42201816</v>
      </c>
      <c r="B9086" s="63" t="s">
        <v>7265</v>
      </c>
    </row>
    <row r="9087" spans="1:2" x14ac:dyDescent="0.25">
      <c r="A9087" s="62">
        <v>42201817</v>
      </c>
      <c r="B9087" s="63" t="s">
        <v>3009</v>
      </c>
    </row>
    <row r="9088" spans="1:2" x14ac:dyDescent="0.25">
      <c r="A9088" s="62">
        <v>42201818</v>
      </c>
      <c r="B9088" s="63" t="s">
        <v>1975</v>
      </c>
    </row>
    <row r="9089" spans="1:2" x14ac:dyDescent="0.25">
      <c r="A9089" s="62">
        <v>42201819</v>
      </c>
      <c r="B9089" s="63" t="s">
        <v>6128</v>
      </c>
    </row>
    <row r="9090" spans="1:2" x14ac:dyDescent="0.25">
      <c r="A9090" s="62">
        <v>42201820</v>
      </c>
      <c r="B9090" s="63" t="s">
        <v>16811</v>
      </c>
    </row>
    <row r="9091" spans="1:2" x14ac:dyDescent="0.25">
      <c r="A9091" s="62">
        <v>42201821</v>
      </c>
      <c r="B9091" s="63" t="s">
        <v>17499</v>
      </c>
    </row>
    <row r="9092" spans="1:2" x14ac:dyDescent="0.25">
      <c r="A9092" s="62">
        <v>42201822</v>
      </c>
      <c r="B9092" s="63" t="s">
        <v>5549</v>
      </c>
    </row>
    <row r="9093" spans="1:2" x14ac:dyDescent="0.25">
      <c r="A9093" s="62">
        <v>42201823</v>
      </c>
      <c r="B9093" s="63" t="s">
        <v>17685</v>
      </c>
    </row>
    <row r="9094" spans="1:2" x14ac:dyDescent="0.25">
      <c r="A9094" s="62">
        <v>42201824</v>
      </c>
      <c r="B9094" s="63" t="s">
        <v>11607</v>
      </c>
    </row>
    <row r="9095" spans="1:2" x14ac:dyDescent="0.25">
      <c r="A9095" s="62">
        <v>42201825</v>
      </c>
      <c r="B9095" s="63" t="s">
        <v>12430</v>
      </c>
    </row>
    <row r="9096" spans="1:2" x14ac:dyDescent="0.25">
      <c r="A9096" s="62">
        <v>42201826</v>
      </c>
      <c r="B9096" s="63" t="s">
        <v>1635</v>
      </c>
    </row>
    <row r="9097" spans="1:2" x14ac:dyDescent="0.25">
      <c r="A9097" s="62">
        <v>42201827</v>
      </c>
      <c r="B9097" s="63" t="s">
        <v>8749</v>
      </c>
    </row>
    <row r="9098" spans="1:2" x14ac:dyDescent="0.25">
      <c r="A9098" s="62">
        <v>42201828</v>
      </c>
      <c r="B9098" s="63" t="s">
        <v>17760</v>
      </c>
    </row>
    <row r="9099" spans="1:2" x14ac:dyDescent="0.25">
      <c r="A9099" s="62">
        <v>42201829</v>
      </c>
      <c r="B9099" s="63" t="s">
        <v>10110</v>
      </c>
    </row>
    <row r="9100" spans="1:2" x14ac:dyDescent="0.25">
      <c r="A9100" s="62">
        <v>42201830</v>
      </c>
      <c r="B9100" s="63" t="s">
        <v>7567</v>
      </c>
    </row>
    <row r="9101" spans="1:2" x14ac:dyDescent="0.25">
      <c r="A9101" s="62">
        <v>42201831</v>
      </c>
      <c r="B9101" s="63" t="s">
        <v>11601</v>
      </c>
    </row>
    <row r="9102" spans="1:2" x14ac:dyDescent="0.25">
      <c r="A9102" s="62">
        <v>42201832</v>
      </c>
      <c r="B9102" s="63" t="s">
        <v>18476</v>
      </c>
    </row>
    <row r="9103" spans="1:2" x14ac:dyDescent="0.25">
      <c r="A9103" s="62">
        <v>42201833</v>
      </c>
      <c r="B9103" s="63" t="s">
        <v>9575</v>
      </c>
    </row>
    <row r="9104" spans="1:2" x14ac:dyDescent="0.25">
      <c r="A9104" s="62">
        <v>42201834</v>
      </c>
      <c r="B9104" s="63" t="s">
        <v>10042</v>
      </c>
    </row>
    <row r="9105" spans="1:2" x14ac:dyDescent="0.25">
      <c r="A9105" s="62">
        <v>42201835</v>
      </c>
      <c r="B9105" s="63" t="s">
        <v>9237</v>
      </c>
    </row>
    <row r="9106" spans="1:2" x14ac:dyDescent="0.25">
      <c r="A9106" s="62">
        <v>42201836</v>
      </c>
      <c r="B9106" s="63" t="s">
        <v>13366</v>
      </c>
    </row>
    <row r="9107" spans="1:2" x14ac:dyDescent="0.25">
      <c r="A9107" s="62">
        <v>42201837</v>
      </c>
      <c r="B9107" s="63" t="s">
        <v>13802</v>
      </c>
    </row>
    <row r="9108" spans="1:2" x14ac:dyDescent="0.25">
      <c r="A9108" s="62">
        <v>42201838</v>
      </c>
      <c r="B9108" s="63" t="s">
        <v>5676</v>
      </c>
    </row>
    <row r="9109" spans="1:2" x14ac:dyDescent="0.25">
      <c r="A9109" s="62">
        <v>42201839</v>
      </c>
      <c r="B9109" s="63" t="s">
        <v>6062</v>
      </c>
    </row>
    <row r="9110" spans="1:2" x14ac:dyDescent="0.25">
      <c r="A9110" s="62">
        <v>42201840</v>
      </c>
      <c r="B9110" s="63" t="s">
        <v>18557</v>
      </c>
    </row>
    <row r="9111" spans="1:2" x14ac:dyDescent="0.25">
      <c r="A9111" s="62">
        <v>42201841</v>
      </c>
      <c r="B9111" s="63" t="s">
        <v>3591</v>
      </c>
    </row>
    <row r="9112" spans="1:2" x14ac:dyDescent="0.25">
      <c r="A9112" s="62">
        <v>42201901</v>
      </c>
      <c r="B9112" s="63" t="s">
        <v>7153</v>
      </c>
    </row>
    <row r="9113" spans="1:2" x14ac:dyDescent="0.25">
      <c r="A9113" s="62">
        <v>42201902</v>
      </c>
      <c r="B9113" s="63" t="s">
        <v>4664</v>
      </c>
    </row>
    <row r="9114" spans="1:2" x14ac:dyDescent="0.25">
      <c r="A9114" s="62">
        <v>42201903</v>
      </c>
      <c r="B9114" s="63" t="s">
        <v>11033</v>
      </c>
    </row>
    <row r="9115" spans="1:2" x14ac:dyDescent="0.25">
      <c r="A9115" s="62">
        <v>42201904</v>
      </c>
      <c r="B9115" s="63" t="s">
        <v>12536</v>
      </c>
    </row>
    <row r="9116" spans="1:2" x14ac:dyDescent="0.25">
      <c r="A9116" s="62">
        <v>42201905</v>
      </c>
      <c r="B9116" s="63" t="s">
        <v>7530</v>
      </c>
    </row>
    <row r="9117" spans="1:2" x14ac:dyDescent="0.25">
      <c r="A9117" s="62">
        <v>42201906</v>
      </c>
      <c r="B9117" s="63" t="s">
        <v>12813</v>
      </c>
    </row>
    <row r="9118" spans="1:2" x14ac:dyDescent="0.25">
      <c r="A9118" s="62">
        <v>42201907</v>
      </c>
      <c r="B9118" s="63" t="s">
        <v>3835</v>
      </c>
    </row>
    <row r="9119" spans="1:2" x14ac:dyDescent="0.25">
      <c r="A9119" s="62">
        <v>42201908</v>
      </c>
      <c r="B9119" s="63" t="s">
        <v>5581</v>
      </c>
    </row>
    <row r="9120" spans="1:2" x14ac:dyDescent="0.25">
      <c r="A9120" s="62">
        <v>42202001</v>
      </c>
      <c r="B9120" s="63" t="s">
        <v>7829</v>
      </c>
    </row>
    <row r="9121" spans="1:2" x14ac:dyDescent="0.25">
      <c r="A9121" s="62">
        <v>42202002</v>
      </c>
      <c r="B9121" s="63" t="s">
        <v>17440</v>
      </c>
    </row>
    <row r="9122" spans="1:2" x14ac:dyDescent="0.25">
      <c r="A9122" s="62">
        <v>42202003</v>
      </c>
      <c r="B9122" s="63" t="s">
        <v>4612</v>
      </c>
    </row>
    <row r="9123" spans="1:2" x14ac:dyDescent="0.25">
      <c r="A9123" s="62">
        <v>42202004</v>
      </c>
      <c r="B9123" s="63" t="s">
        <v>18749</v>
      </c>
    </row>
    <row r="9124" spans="1:2" x14ac:dyDescent="0.25">
      <c r="A9124" s="62">
        <v>42202005</v>
      </c>
      <c r="B9124" s="63" t="s">
        <v>16274</v>
      </c>
    </row>
    <row r="9125" spans="1:2" x14ac:dyDescent="0.25">
      <c r="A9125" s="62">
        <v>42202101</v>
      </c>
      <c r="B9125" s="63" t="s">
        <v>14056</v>
      </c>
    </row>
    <row r="9126" spans="1:2" x14ac:dyDescent="0.25">
      <c r="A9126" s="62">
        <v>42202102</v>
      </c>
      <c r="B9126" s="63" t="s">
        <v>10423</v>
      </c>
    </row>
    <row r="9127" spans="1:2" x14ac:dyDescent="0.25">
      <c r="A9127" s="62">
        <v>42202103</v>
      </c>
      <c r="B9127" s="63" t="s">
        <v>7966</v>
      </c>
    </row>
    <row r="9128" spans="1:2" x14ac:dyDescent="0.25">
      <c r="A9128" s="62">
        <v>42202104</v>
      </c>
      <c r="B9128" s="63" t="s">
        <v>10177</v>
      </c>
    </row>
    <row r="9129" spans="1:2" x14ac:dyDescent="0.25">
      <c r="A9129" s="62">
        <v>42202105</v>
      </c>
      <c r="B9129" s="63" t="s">
        <v>7991</v>
      </c>
    </row>
    <row r="9130" spans="1:2" x14ac:dyDescent="0.25">
      <c r="A9130" s="62">
        <v>42202201</v>
      </c>
      <c r="B9130" s="63" t="s">
        <v>4262</v>
      </c>
    </row>
    <row r="9131" spans="1:2" x14ac:dyDescent="0.25">
      <c r="A9131" s="62">
        <v>42202202</v>
      </c>
      <c r="B9131" s="63" t="s">
        <v>15543</v>
      </c>
    </row>
    <row r="9132" spans="1:2" x14ac:dyDescent="0.25">
      <c r="A9132" s="62">
        <v>42202203</v>
      </c>
      <c r="B9132" s="63" t="s">
        <v>4137</v>
      </c>
    </row>
    <row r="9133" spans="1:2" x14ac:dyDescent="0.25">
      <c r="A9133" s="62">
        <v>42202301</v>
      </c>
      <c r="B9133" s="63" t="s">
        <v>16435</v>
      </c>
    </row>
    <row r="9134" spans="1:2" x14ac:dyDescent="0.25">
      <c r="A9134" s="62">
        <v>42202302</v>
      </c>
      <c r="B9134" s="63" t="s">
        <v>924</v>
      </c>
    </row>
    <row r="9135" spans="1:2" x14ac:dyDescent="0.25">
      <c r="A9135" s="62">
        <v>42202303</v>
      </c>
      <c r="B9135" s="63" t="s">
        <v>11858</v>
      </c>
    </row>
    <row r="9136" spans="1:2" x14ac:dyDescent="0.25">
      <c r="A9136" s="62">
        <v>42202401</v>
      </c>
      <c r="B9136" s="63" t="s">
        <v>16326</v>
      </c>
    </row>
    <row r="9137" spans="1:2" x14ac:dyDescent="0.25">
      <c r="A9137" s="62">
        <v>42202501</v>
      </c>
      <c r="B9137" s="63" t="s">
        <v>17550</v>
      </c>
    </row>
    <row r="9138" spans="1:2" x14ac:dyDescent="0.25">
      <c r="A9138" s="62">
        <v>42202601</v>
      </c>
      <c r="B9138" s="63" t="s">
        <v>17692</v>
      </c>
    </row>
    <row r="9139" spans="1:2" x14ac:dyDescent="0.25">
      <c r="A9139" s="62">
        <v>42202602</v>
      </c>
      <c r="B9139" s="63" t="s">
        <v>6363</v>
      </c>
    </row>
    <row r="9140" spans="1:2" x14ac:dyDescent="0.25">
      <c r="A9140" s="62">
        <v>42202701</v>
      </c>
      <c r="B9140" s="63" t="s">
        <v>7514</v>
      </c>
    </row>
    <row r="9141" spans="1:2" x14ac:dyDescent="0.25">
      <c r="A9141" s="62">
        <v>42202702</v>
      </c>
      <c r="B9141" s="63" t="s">
        <v>18552</v>
      </c>
    </row>
    <row r="9142" spans="1:2" x14ac:dyDescent="0.25">
      <c r="A9142" s="62">
        <v>42202703</v>
      </c>
      <c r="B9142" s="63" t="s">
        <v>9893</v>
      </c>
    </row>
    <row r="9143" spans="1:2" x14ac:dyDescent="0.25">
      <c r="A9143" s="62">
        <v>42202704</v>
      </c>
      <c r="B9143" s="63" t="s">
        <v>14350</v>
      </c>
    </row>
    <row r="9144" spans="1:2" x14ac:dyDescent="0.25">
      <c r="A9144" s="62">
        <v>42202801</v>
      </c>
      <c r="B9144" s="63" t="s">
        <v>3381</v>
      </c>
    </row>
    <row r="9145" spans="1:2" x14ac:dyDescent="0.25">
      <c r="A9145" s="62">
        <v>42202802</v>
      </c>
      <c r="B9145" s="63" t="s">
        <v>13645</v>
      </c>
    </row>
    <row r="9146" spans="1:2" x14ac:dyDescent="0.25">
      <c r="A9146" s="62">
        <v>42202901</v>
      </c>
      <c r="B9146" s="63" t="s">
        <v>468</v>
      </c>
    </row>
    <row r="9147" spans="1:2" x14ac:dyDescent="0.25">
      <c r="A9147" s="62">
        <v>42203001</v>
      </c>
      <c r="B9147" s="63" t="s">
        <v>15629</v>
      </c>
    </row>
    <row r="9148" spans="1:2" x14ac:dyDescent="0.25">
      <c r="A9148" s="62">
        <v>42203101</v>
      </c>
      <c r="B9148" s="63" t="s">
        <v>8984</v>
      </c>
    </row>
    <row r="9149" spans="1:2" x14ac:dyDescent="0.25">
      <c r="A9149" s="62">
        <v>42203201</v>
      </c>
      <c r="B9149" s="63" t="s">
        <v>9643</v>
      </c>
    </row>
    <row r="9150" spans="1:2" x14ac:dyDescent="0.25">
      <c r="A9150" s="62">
        <v>42203202</v>
      </c>
      <c r="B9150" s="63" t="s">
        <v>12206</v>
      </c>
    </row>
    <row r="9151" spans="1:2" x14ac:dyDescent="0.25">
      <c r="A9151" s="62">
        <v>42203301</v>
      </c>
      <c r="B9151" s="63" t="s">
        <v>6028</v>
      </c>
    </row>
    <row r="9152" spans="1:2" x14ac:dyDescent="0.25">
      <c r="A9152" s="62">
        <v>42203302</v>
      </c>
      <c r="B9152" s="63" t="s">
        <v>271</v>
      </c>
    </row>
    <row r="9153" spans="1:2" x14ac:dyDescent="0.25">
      <c r="A9153" s="62">
        <v>42203303</v>
      </c>
      <c r="B9153" s="63" t="s">
        <v>6051</v>
      </c>
    </row>
    <row r="9154" spans="1:2" x14ac:dyDescent="0.25">
      <c r="A9154" s="62">
        <v>42203401</v>
      </c>
      <c r="B9154" s="63" t="s">
        <v>8219</v>
      </c>
    </row>
    <row r="9155" spans="1:2" x14ac:dyDescent="0.25">
      <c r="A9155" s="62">
        <v>42203402</v>
      </c>
      <c r="B9155" s="63" t="s">
        <v>8207</v>
      </c>
    </row>
    <row r="9156" spans="1:2" x14ac:dyDescent="0.25">
      <c r="A9156" s="62">
        <v>42203403</v>
      </c>
      <c r="B9156" s="63" t="s">
        <v>10696</v>
      </c>
    </row>
    <row r="9157" spans="1:2" x14ac:dyDescent="0.25">
      <c r="A9157" s="62">
        <v>42203404</v>
      </c>
      <c r="B9157" s="63" t="s">
        <v>6114</v>
      </c>
    </row>
    <row r="9158" spans="1:2" x14ac:dyDescent="0.25">
      <c r="A9158" s="62">
        <v>42203405</v>
      </c>
      <c r="B9158" s="63" t="s">
        <v>14754</v>
      </c>
    </row>
    <row r="9159" spans="1:2" x14ac:dyDescent="0.25">
      <c r="A9159" s="62">
        <v>42203406</v>
      </c>
      <c r="B9159" s="63" t="s">
        <v>13246</v>
      </c>
    </row>
    <row r="9160" spans="1:2" x14ac:dyDescent="0.25">
      <c r="A9160" s="62">
        <v>42203407</v>
      </c>
      <c r="B9160" s="63" t="s">
        <v>8471</v>
      </c>
    </row>
    <row r="9161" spans="1:2" x14ac:dyDescent="0.25">
      <c r="A9161" s="62">
        <v>42203408</v>
      </c>
      <c r="B9161" s="63" t="s">
        <v>1015</v>
      </c>
    </row>
    <row r="9162" spans="1:2" x14ac:dyDescent="0.25">
      <c r="A9162" s="62">
        <v>42203409</v>
      </c>
      <c r="B9162" s="63" t="s">
        <v>12385</v>
      </c>
    </row>
    <row r="9163" spans="1:2" x14ac:dyDescent="0.25">
      <c r="A9163" s="62">
        <v>42203410</v>
      </c>
      <c r="B9163" s="63" t="s">
        <v>3481</v>
      </c>
    </row>
    <row r="9164" spans="1:2" x14ac:dyDescent="0.25">
      <c r="A9164" s="62">
        <v>42203411</v>
      </c>
      <c r="B9164" s="63" t="s">
        <v>17775</v>
      </c>
    </row>
    <row r="9165" spans="1:2" x14ac:dyDescent="0.25">
      <c r="A9165" s="62">
        <v>42203412</v>
      </c>
      <c r="B9165" s="63" t="s">
        <v>8704</v>
      </c>
    </row>
    <row r="9166" spans="1:2" x14ac:dyDescent="0.25">
      <c r="A9166" s="62">
        <v>42203501</v>
      </c>
      <c r="B9166" s="63" t="s">
        <v>12125</v>
      </c>
    </row>
    <row r="9167" spans="1:2" x14ac:dyDescent="0.25">
      <c r="A9167" s="62">
        <v>42203502</v>
      </c>
      <c r="B9167" s="63" t="s">
        <v>9113</v>
      </c>
    </row>
    <row r="9168" spans="1:2" x14ac:dyDescent="0.25">
      <c r="A9168" s="62">
        <v>42203503</v>
      </c>
      <c r="B9168" s="63" t="s">
        <v>13597</v>
      </c>
    </row>
    <row r="9169" spans="1:2" x14ac:dyDescent="0.25">
      <c r="A9169" s="62">
        <v>42203504</v>
      </c>
      <c r="B9169" s="63" t="s">
        <v>6385</v>
      </c>
    </row>
    <row r="9170" spans="1:2" x14ac:dyDescent="0.25">
      <c r="A9170" s="62">
        <v>42203601</v>
      </c>
      <c r="B9170" s="63" t="s">
        <v>15580</v>
      </c>
    </row>
    <row r="9171" spans="1:2" x14ac:dyDescent="0.25">
      <c r="A9171" s="62">
        <v>42203602</v>
      </c>
      <c r="B9171" s="63" t="s">
        <v>6572</v>
      </c>
    </row>
    <row r="9172" spans="1:2" x14ac:dyDescent="0.25">
      <c r="A9172" s="62">
        <v>42203603</v>
      </c>
      <c r="B9172" s="63" t="s">
        <v>1990</v>
      </c>
    </row>
    <row r="9173" spans="1:2" x14ac:dyDescent="0.25">
      <c r="A9173" s="62">
        <v>42203604</v>
      </c>
      <c r="B9173" s="63" t="s">
        <v>3745</v>
      </c>
    </row>
    <row r="9174" spans="1:2" x14ac:dyDescent="0.25">
      <c r="A9174" s="62">
        <v>42203605</v>
      </c>
      <c r="B9174" s="63" t="s">
        <v>12903</v>
      </c>
    </row>
    <row r="9175" spans="1:2" x14ac:dyDescent="0.25">
      <c r="A9175" s="62">
        <v>42203701</v>
      </c>
      <c r="B9175" s="63" t="s">
        <v>2504</v>
      </c>
    </row>
    <row r="9176" spans="1:2" x14ac:dyDescent="0.25">
      <c r="A9176" s="62">
        <v>42203702</v>
      </c>
      <c r="B9176" s="63" t="s">
        <v>670</v>
      </c>
    </row>
    <row r="9177" spans="1:2" x14ac:dyDescent="0.25">
      <c r="A9177" s="62">
        <v>42203703</v>
      </c>
      <c r="B9177" s="63" t="s">
        <v>4509</v>
      </c>
    </row>
    <row r="9178" spans="1:2" x14ac:dyDescent="0.25">
      <c r="A9178" s="62">
        <v>42203704</v>
      </c>
      <c r="B9178" s="63" t="s">
        <v>4415</v>
      </c>
    </row>
    <row r="9179" spans="1:2" x14ac:dyDescent="0.25">
      <c r="A9179" s="62">
        <v>42203705</v>
      </c>
      <c r="B9179" s="63" t="s">
        <v>691</v>
      </c>
    </row>
    <row r="9180" spans="1:2" x14ac:dyDescent="0.25">
      <c r="A9180" s="62">
        <v>42203706</v>
      </c>
      <c r="B9180" s="63" t="s">
        <v>13142</v>
      </c>
    </row>
    <row r="9181" spans="1:2" x14ac:dyDescent="0.25">
      <c r="A9181" s="62">
        <v>42203707</v>
      </c>
      <c r="B9181" s="63" t="s">
        <v>2880</v>
      </c>
    </row>
    <row r="9182" spans="1:2" x14ac:dyDescent="0.25">
      <c r="A9182" s="62">
        <v>42203708</v>
      </c>
      <c r="B9182" s="63" t="s">
        <v>10172</v>
      </c>
    </row>
    <row r="9183" spans="1:2" x14ac:dyDescent="0.25">
      <c r="A9183" s="62">
        <v>42203709</v>
      </c>
      <c r="B9183" s="63" t="s">
        <v>6931</v>
      </c>
    </row>
    <row r="9184" spans="1:2" x14ac:dyDescent="0.25">
      <c r="A9184" s="62">
        <v>42203710</v>
      </c>
      <c r="B9184" s="63" t="s">
        <v>9350</v>
      </c>
    </row>
    <row r="9185" spans="1:2" x14ac:dyDescent="0.25">
      <c r="A9185" s="62">
        <v>42203801</v>
      </c>
      <c r="B9185" s="63" t="s">
        <v>3053</v>
      </c>
    </row>
    <row r="9186" spans="1:2" x14ac:dyDescent="0.25">
      <c r="A9186" s="62">
        <v>42203802</v>
      </c>
      <c r="B9186" s="63" t="s">
        <v>11760</v>
      </c>
    </row>
    <row r="9187" spans="1:2" x14ac:dyDescent="0.25">
      <c r="A9187" s="62">
        <v>42203803</v>
      </c>
      <c r="B9187" s="63" t="s">
        <v>13649</v>
      </c>
    </row>
    <row r="9188" spans="1:2" x14ac:dyDescent="0.25">
      <c r="A9188" s="62">
        <v>42203901</v>
      </c>
      <c r="B9188" s="63" t="s">
        <v>3999</v>
      </c>
    </row>
    <row r="9189" spans="1:2" x14ac:dyDescent="0.25">
      <c r="A9189" s="62">
        <v>42203902</v>
      </c>
      <c r="B9189" s="63" t="s">
        <v>8958</v>
      </c>
    </row>
    <row r="9190" spans="1:2" x14ac:dyDescent="0.25">
      <c r="A9190" s="62">
        <v>42204001</v>
      </c>
      <c r="B9190" s="63" t="s">
        <v>481</v>
      </c>
    </row>
    <row r="9191" spans="1:2" x14ac:dyDescent="0.25">
      <c r="A9191" s="62">
        <v>42204002</v>
      </c>
      <c r="B9191" s="63" t="s">
        <v>14603</v>
      </c>
    </row>
    <row r="9192" spans="1:2" x14ac:dyDescent="0.25">
      <c r="A9192" s="62">
        <v>42204003</v>
      </c>
      <c r="B9192" s="63" t="s">
        <v>14636</v>
      </c>
    </row>
    <row r="9193" spans="1:2" x14ac:dyDescent="0.25">
      <c r="A9193" s="62">
        <v>42204004</v>
      </c>
      <c r="B9193" s="63" t="s">
        <v>17461</v>
      </c>
    </row>
    <row r="9194" spans="1:2" x14ac:dyDescent="0.25">
      <c r="A9194" s="62">
        <v>42204005</v>
      </c>
      <c r="B9194" s="63" t="s">
        <v>2354</v>
      </c>
    </row>
    <row r="9195" spans="1:2" x14ac:dyDescent="0.25">
      <c r="A9195" s="62">
        <v>42204006</v>
      </c>
      <c r="B9195" s="63" t="s">
        <v>10709</v>
      </c>
    </row>
    <row r="9196" spans="1:2" x14ac:dyDescent="0.25">
      <c r="A9196" s="62">
        <v>42204007</v>
      </c>
      <c r="B9196" s="63" t="s">
        <v>17946</v>
      </c>
    </row>
    <row r="9197" spans="1:2" x14ac:dyDescent="0.25">
      <c r="A9197" s="62">
        <v>42204008</v>
      </c>
      <c r="B9197" s="63" t="s">
        <v>11364</v>
      </c>
    </row>
    <row r="9198" spans="1:2" x14ac:dyDescent="0.25">
      <c r="A9198" s="62">
        <v>42211501</v>
      </c>
      <c r="B9198" s="63" t="s">
        <v>17052</v>
      </c>
    </row>
    <row r="9199" spans="1:2" x14ac:dyDescent="0.25">
      <c r="A9199" s="62">
        <v>42211502</v>
      </c>
      <c r="B9199" s="63" t="s">
        <v>5787</v>
      </c>
    </row>
    <row r="9200" spans="1:2" x14ac:dyDescent="0.25">
      <c r="A9200" s="62">
        <v>42211503</v>
      </c>
      <c r="B9200" s="63" t="s">
        <v>11984</v>
      </c>
    </row>
    <row r="9201" spans="1:2" x14ac:dyDescent="0.25">
      <c r="A9201" s="62">
        <v>42211504</v>
      </c>
      <c r="B9201" s="63" t="s">
        <v>1363</v>
      </c>
    </row>
    <row r="9202" spans="1:2" x14ac:dyDescent="0.25">
      <c r="A9202" s="62">
        <v>42211505</v>
      </c>
      <c r="B9202" s="63" t="s">
        <v>9073</v>
      </c>
    </row>
    <row r="9203" spans="1:2" x14ac:dyDescent="0.25">
      <c r="A9203" s="62">
        <v>42211506</v>
      </c>
      <c r="B9203" s="63" t="s">
        <v>15612</v>
      </c>
    </row>
    <row r="9204" spans="1:2" x14ac:dyDescent="0.25">
      <c r="A9204" s="62">
        <v>42211507</v>
      </c>
      <c r="B9204" s="63" t="s">
        <v>11787</v>
      </c>
    </row>
    <row r="9205" spans="1:2" x14ac:dyDescent="0.25">
      <c r="A9205" s="62">
        <v>42211508</v>
      </c>
      <c r="B9205" s="63" t="s">
        <v>18020</v>
      </c>
    </row>
    <row r="9206" spans="1:2" x14ac:dyDescent="0.25">
      <c r="A9206" s="62">
        <v>42211509</v>
      </c>
      <c r="B9206" s="63" t="s">
        <v>4959</v>
      </c>
    </row>
    <row r="9207" spans="1:2" x14ac:dyDescent="0.25">
      <c r="A9207" s="62">
        <v>42211601</v>
      </c>
      <c r="B9207" s="63" t="s">
        <v>14077</v>
      </c>
    </row>
    <row r="9208" spans="1:2" x14ac:dyDescent="0.25">
      <c r="A9208" s="62">
        <v>42211602</v>
      </c>
      <c r="B9208" s="63" t="s">
        <v>3245</v>
      </c>
    </row>
    <row r="9209" spans="1:2" x14ac:dyDescent="0.25">
      <c r="A9209" s="62">
        <v>42211603</v>
      </c>
      <c r="B9209" s="63" t="s">
        <v>15109</v>
      </c>
    </row>
    <row r="9210" spans="1:2" x14ac:dyDescent="0.25">
      <c r="A9210" s="62">
        <v>42211604</v>
      </c>
      <c r="B9210" s="63" t="s">
        <v>17373</v>
      </c>
    </row>
    <row r="9211" spans="1:2" x14ac:dyDescent="0.25">
      <c r="A9211" s="62">
        <v>42211605</v>
      </c>
      <c r="B9211" s="63" t="s">
        <v>10486</v>
      </c>
    </row>
    <row r="9212" spans="1:2" x14ac:dyDescent="0.25">
      <c r="A9212" s="62">
        <v>42211606</v>
      </c>
      <c r="B9212" s="63" t="s">
        <v>14592</v>
      </c>
    </row>
    <row r="9213" spans="1:2" x14ac:dyDescent="0.25">
      <c r="A9213" s="62">
        <v>42211607</v>
      </c>
      <c r="B9213" s="63" t="s">
        <v>10678</v>
      </c>
    </row>
    <row r="9214" spans="1:2" x14ac:dyDescent="0.25">
      <c r="A9214" s="62">
        <v>42211608</v>
      </c>
      <c r="B9214" s="63" t="s">
        <v>13567</v>
      </c>
    </row>
    <row r="9215" spans="1:2" x14ac:dyDescent="0.25">
      <c r="A9215" s="62">
        <v>42211609</v>
      </c>
      <c r="B9215" s="63" t="s">
        <v>9428</v>
      </c>
    </row>
    <row r="9216" spans="1:2" x14ac:dyDescent="0.25">
      <c r="A9216" s="62">
        <v>42211610</v>
      </c>
      <c r="B9216" s="63" t="s">
        <v>14998</v>
      </c>
    </row>
    <row r="9217" spans="1:2" x14ac:dyDescent="0.25">
      <c r="A9217" s="62">
        <v>42211611</v>
      </c>
      <c r="B9217" s="63" t="s">
        <v>4291</v>
      </c>
    </row>
    <row r="9218" spans="1:2" x14ac:dyDescent="0.25">
      <c r="A9218" s="62">
        <v>42211612</v>
      </c>
      <c r="B9218" s="63" t="s">
        <v>12722</v>
      </c>
    </row>
    <row r="9219" spans="1:2" x14ac:dyDescent="0.25">
      <c r="A9219" s="62">
        <v>42211613</v>
      </c>
      <c r="B9219" s="63" t="s">
        <v>5553</v>
      </c>
    </row>
    <row r="9220" spans="1:2" x14ac:dyDescent="0.25">
      <c r="A9220" s="62">
        <v>42211614</v>
      </c>
      <c r="B9220" s="63" t="s">
        <v>13348</v>
      </c>
    </row>
    <row r="9221" spans="1:2" x14ac:dyDescent="0.25">
      <c r="A9221" s="62">
        <v>42211615</v>
      </c>
      <c r="B9221" s="63" t="s">
        <v>7363</v>
      </c>
    </row>
    <row r="9222" spans="1:2" x14ac:dyDescent="0.25">
      <c r="A9222" s="62">
        <v>42211616</v>
      </c>
      <c r="B9222" s="63" t="s">
        <v>890</v>
      </c>
    </row>
    <row r="9223" spans="1:2" x14ac:dyDescent="0.25">
      <c r="A9223" s="62">
        <v>42211617</v>
      </c>
      <c r="B9223" s="63" t="s">
        <v>14567</v>
      </c>
    </row>
    <row r="9224" spans="1:2" x14ac:dyDescent="0.25">
      <c r="A9224" s="62">
        <v>42211618</v>
      </c>
      <c r="B9224" s="63" t="s">
        <v>18488</v>
      </c>
    </row>
    <row r="9225" spans="1:2" x14ac:dyDescent="0.25">
      <c r="A9225" s="62">
        <v>42211701</v>
      </c>
      <c r="B9225" s="63" t="s">
        <v>7120</v>
      </c>
    </row>
    <row r="9226" spans="1:2" x14ac:dyDescent="0.25">
      <c r="A9226" s="62">
        <v>42211702</v>
      </c>
      <c r="B9226" s="63" t="s">
        <v>13610</v>
      </c>
    </row>
    <row r="9227" spans="1:2" x14ac:dyDescent="0.25">
      <c r="A9227" s="62">
        <v>42211703</v>
      </c>
      <c r="B9227" s="63" t="s">
        <v>17053</v>
      </c>
    </row>
    <row r="9228" spans="1:2" x14ac:dyDescent="0.25">
      <c r="A9228" s="62">
        <v>42211704</v>
      </c>
      <c r="B9228" s="63" t="s">
        <v>4582</v>
      </c>
    </row>
    <row r="9229" spans="1:2" x14ac:dyDescent="0.25">
      <c r="A9229" s="62">
        <v>42211705</v>
      </c>
      <c r="B9229" s="63" t="s">
        <v>4897</v>
      </c>
    </row>
    <row r="9230" spans="1:2" x14ac:dyDescent="0.25">
      <c r="A9230" s="62">
        <v>42211706</v>
      </c>
      <c r="B9230" s="63" t="s">
        <v>16200</v>
      </c>
    </row>
    <row r="9231" spans="1:2" x14ac:dyDescent="0.25">
      <c r="A9231" s="62">
        <v>42211707</v>
      </c>
      <c r="B9231" s="63" t="s">
        <v>14019</v>
      </c>
    </row>
    <row r="9232" spans="1:2" x14ac:dyDescent="0.25">
      <c r="A9232" s="62">
        <v>42211708</v>
      </c>
      <c r="B9232" s="63" t="s">
        <v>18177</v>
      </c>
    </row>
    <row r="9233" spans="1:2" x14ac:dyDescent="0.25">
      <c r="A9233" s="62">
        <v>42211709</v>
      </c>
      <c r="B9233" s="63" t="s">
        <v>13352</v>
      </c>
    </row>
    <row r="9234" spans="1:2" x14ac:dyDescent="0.25">
      <c r="A9234" s="62">
        <v>42211710</v>
      </c>
      <c r="B9234" s="63" t="s">
        <v>15101</v>
      </c>
    </row>
    <row r="9235" spans="1:2" x14ac:dyDescent="0.25">
      <c r="A9235" s="62">
        <v>42211711</v>
      </c>
      <c r="B9235" s="63" t="s">
        <v>5182</v>
      </c>
    </row>
    <row r="9236" spans="1:2" x14ac:dyDescent="0.25">
      <c r="A9236" s="62">
        <v>42211712</v>
      </c>
      <c r="B9236" s="63" t="s">
        <v>14850</v>
      </c>
    </row>
    <row r="9237" spans="1:2" x14ac:dyDescent="0.25">
      <c r="A9237" s="62">
        <v>42211801</v>
      </c>
      <c r="B9237" s="63" t="s">
        <v>2614</v>
      </c>
    </row>
    <row r="9238" spans="1:2" x14ac:dyDescent="0.25">
      <c r="A9238" s="62">
        <v>42211802</v>
      </c>
      <c r="B9238" s="63" t="s">
        <v>419</v>
      </c>
    </row>
    <row r="9239" spans="1:2" x14ac:dyDescent="0.25">
      <c r="A9239" s="62">
        <v>42211803</v>
      </c>
      <c r="B9239" s="63" t="s">
        <v>4927</v>
      </c>
    </row>
    <row r="9240" spans="1:2" x14ac:dyDescent="0.25">
      <c r="A9240" s="62">
        <v>42211804</v>
      </c>
      <c r="B9240" s="63" t="s">
        <v>12598</v>
      </c>
    </row>
    <row r="9241" spans="1:2" x14ac:dyDescent="0.25">
      <c r="A9241" s="62">
        <v>42211805</v>
      </c>
      <c r="B9241" s="63" t="s">
        <v>6508</v>
      </c>
    </row>
    <row r="9242" spans="1:2" x14ac:dyDescent="0.25">
      <c r="A9242" s="62">
        <v>42211806</v>
      </c>
      <c r="B9242" s="63" t="s">
        <v>18246</v>
      </c>
    </row>
    <row r="9243" spans="1:2" x14ac:dyDescent="0.25">
      <c r="A9243" s="62">
        <v>42211807</v>
      </c>
      <c r="B9243" s="63" t="s">
        <v>18597</v>
      </c>
    </row>
    <row r="9244" spans="1:2" x14ac:dyDescent="0.25">
      <c r="A9244" s="62">
        <v>42211808</v>
      </c>
      <c r="B9244" s="63" t="s">
        <v>18586</v>
      </c>
    </row>
    <row r="9245" spans="1:2" x14ac:dyDescent="0.25">
      <c r="A9245" s="62">
        <v>42211809</v>
      </c>
      <c r="B9245" s="63" t="s">
        <v>5241</v>
      </c>
    </row>
    <row r="9246" spans="1:2" x14ac:dyDescent="0.25">
      <c r="A9246" s="62">
        <v>42211810</v>
      </c>
      <c r="B9246" s="63" t="s">
        <v>18051</v>
      </c>
    </row>
    <row r="9247" spans="1:2" x14ac:dyDescent="0.25">
      <c r="A9247" s="62">
        <v>42211811</v>
      </c>
      <c r="B9247" s="63" t="s">
        <v>14791</v>
      </c>
    </row>
    <row r="9248" spans="1:2" x14ac:dyDescent="0.25">
      <c r="A9248" s="62">
        <v>42211812</v>
      </c>
      <c r="B9248" s="63" t="s">
        <v>7758</v>
      </c>
    </row>
    <row r="9249" spans="1:2" x14ac:dyDescent="0.25">
      <c r="A9249" s="62">
        <v>42211813</v>
      </c>
      <c r="B9249" s="63" t="s">
        <v>12079</v>
      </c>
    </row>
    <row r="9250" spans="1:2" x14ac:dyDescent="0.25">
      <c r="A9250" s="62">
        <v>42211901</v>
      </c>
      <c r="B9250" s="63" t="s">
        <v>16982</v>
      </c>
    </row>
    <row r="9251" spans="1:2" x14ac:dyDescent="0.25">
      <c r="A9251" s="62">
        <v>42211902</v>
      </c>
      <c r="B9251" s="63" t="s">
        <v>8513</v>
      </c>
    </row>
    <row r="9252" spans="1:2" x14ac:dyDescent="0.25">
      <c r="A9252" s="62">
        <v>42211903</v>
      </c>
      <c r="B9252" s="63" t="s">
        <v>5704</v>
      </c>
    </row>
    <row r="9253" spans="1:2" x14ac:dyDescent="0.25">
      <c r="A9253" s="62">
        <v>42211904</v>
      </c>
      <c r="B9253" s="63" t="s">
        <v>6165</v>
      </c>
    </row>
    <row r="9254" spans="1:2" x14ac:dyDescent="0.25">
      <c r="A9254" s="62">
        <v>42211905</v>
      </c>
      <c r="B9254" s="63" t="s">
        <v>5892</v>
      </c>
    </row>
    <row r="9255" spans="1:2" x14ac:dyDescent="0.25">
      <c r="A9255" s="62">
        <v>42211906</v>
      </c>
      <c r="B9255" s="63" t="s">
        <v>16808</v>
      </c>
    </row>
    <row r="9256" spans="1:2" x14ac:dyDescent="0.25">
      <c r="A9256" s="62">
        <v>42211907</v>
      </c>
      <c r="B9256" s="63" t="s">
        <v>9074</v>
      </c>
    </row>
    <row r="9257" spans="1:2" x14ac:dyDescent="0.25">
      <c r="A9257" s="62">
        <v>42211908</v>
      </c>
      <c r="B9257" s="63" t="s">
        <v>16136</v>
      </c>
    </row>
    <row r="9258" spans="1:2" x14ac:dyDescent="0.25">
      <c r="A9258" s="62">
        <v>42211909</v>
      </c>
      <c r="B9258" s="63" t="s">
        <v>14041</v>
      </c>
    </row>
    <row r="9259" spans="1:2" x14ac:dyDescent="0.25">
      <c r="A9259" s="62">
        <v>42211910</v>
      </c>
      <c r="B9259" s="63" t="s">
        <v>18022</v>
      </c>
    </row>
    <row r="9260" spans="1:2" x14ac:dyDescent="0.25">
      <c r="A9260" s="62">
        <v>42211911</v>
      </c>
      <c r="B9260" s="63" t="s">
        <v>1006</v>
      </c>
    </row>
    <row r="9261" spans="1:2" x14ac:dyDescent="0.25">
      <c r="A9261" s="62">
        <v>42211912</v>
      </c>
      <c r="B9261" s="63" t="s">
        <v>8028</v>
      </c>
    </row>
    <row r="9262" spans="1:2" x14ac:dyDescent="0.25">
      <c r="A9262" s="62">
        <v>42211913</v>
      </c>
      <c r="B9262" s="63" t="s">
        <v>8538</v>
      </c>
    </row>
    <row r="9263" spans="1:2" x14ac:dyDescent="0.25">
      <c r="A9263" s="62">
        <v>42211914</v>
      </c>
      <c r="B9263" s="63" t="s">
        <v>16337</v>
      </c>
    </row>
    <row r="9264" spans="1:2" x14ac:dyDescent="0.25">
      <c r="A9264" s="62">
        <v>42211915</v>
      </c>
      <c r="B9264" s="63" t="s">
        <v>5245</v>
      </c>
    </row>
    <row r="9265" spans="1:2" x14ac:dyDescent="0.25">
      <c r="A9265" s="62">
        <v>42211916</v>
      </c>
      <c r="B9265" s="63" t="s">
        <v>10683</v>
      </c>
    </row>
    <row r="9266" spans="1:2" x14ac:dyDescent="0.25">
      <c r="A9266" s="62">
        <v>42211917</v>
      </c>
      <c r="B9266" s="63" t="s">
        <v>3185</v>
      </c>
    </row>
    <row r="9267" spans="1:2" x14ac:dyDescent="0.25">
      <c r="A9267" s="62">
        <v>42211918</v>
      </c>
      <c r="B9267" s="63" t="s">
        <v>15178</v>
      </c>
    </row>
    <row r="9268" spans="1:2" x14ac:dyDescent="0.25">
      <c r="A9268" s="62">
        <v>42212001</v>
      </c>
      <c r="B9268" s="63" t="s">
        <v>5187</v>
      </c>
    </row>
    <row r="9269" spans="1:2" x14ac:dyDescent="0.25">
      <c r="A9269" s="62">
        <v>42212002</v>
      </c>
      <c r="B9269" s="63" t="s">
        <v>11477</v>
      </c>
    </row>
    <row r="9270" spans="1:2" x14ac:dyDescent="0.25">
      <c r="A9270" s="62">
        <v>42212003</v>
      </c>
      <c r="B9270" s="63" t="s">
        <v>7096</v>
      </c>
    </row>
    <row r="9271" spans="1:2" x14ac:dyDescent="0.25">
      <c r="A9271" s="62">
        <v>42212004</v>
      </c>
      <c r="B9271" s="63" t="s">
        <v>2985</v>
      </c>
    </row>
    <row r="9272" spans="1:2" x14ac:dyDescent="0.25">
      <c r="A9272" s="62">
        <v>42212005</v>
      </c>
      <c r="B9272" s="63" t="s">
        <v>15650</v>
      </c>
    </row>
    <row r="9273" spans="1:2" x14ac:dyDescent="0.25">
      <c r="A9273" s="62">
        <v>42212006</v>
      </c>
      <c r="B9273" s="63" t="s">
        <v>8347</v>
      </c>
    </row>
    <row r="9274" spans="1:2" x14ac:dyDescent="0.25">
      <c r="A9274" s="62">
        <v>42212007</v>
      </c>
      <c r="B9274" s="63" t="s">
        <v>12928</v>
      </c>
    </row>
    <row r="9275" spans="1:2" x14ac:dyDescent="0.25">
      <c r="A9275" s="62">
        <v>42212101</v>
      </c>
      <c r="B9275" s="63" t="s">
        <v>10484</v>
      </c>
    </row>
    <row r="9276" spans="1:2" x14ac:dyDescent="0.25">
      <c r="A9276" s="62">
        <v>42212102</v>
      </c>
      <c r="B9276" s="63" t="s">
        <v>1087</v>
      </c>
    </row>
    <row r="9277" spans="1:2" x14ac:dyDescent="0.25">
      <c r="A9277" s="62">
        <v>42212103</v>
      </c>
      <c r="B9277" s="63" t="s">
        <v>10890</v>
      </c>
    </row>
    <row r="9278" spans="1:2" x14ac:dyDescent="0.25">
      <c r="A9278" s="62">
        <v>42212104</v>
      </c>
      <c r="B9278" s="63" t="s">
        <v>16500</v>
      </c>
    </row>
    <row r="9279" spans="1:2" x14ac:dyDescent="0.25">
      <c r="A9279" s="62">
        <v>42212105</v>
      </c>
      <c r="B9279" s="63" t="s">
        <v>10746</v>
      </c>
    </row>
    <row r="9280" spans="1:2" x14ac:dyDescent="0.25">
      <c r="A9280" s="62">
        <v>42212106</v>
      </c>
      <c r="B9280" s="63" t="s">
        <v>18117</v>
      </c>
    </row>
    <row r="9281" spans="1:2" x14ac:dyDescent="0.25">
      <c r="A9281" s="62">
        <v>42212107</v>
      </c>
      <c r="B9281" s="63" t="s">
        <v>15378</v>
      </c>
    </row>
    <row r="9282" spans="1:2" x14ac:dyDescent="0.25">
      <c r="A9282" s="62">
        <v>42212108</v>
      </c>
      <c r="B9282" s="63" t="s">
        <v>13154</v>
      </c>
    </row>
    <row r="9283" spans="1:2" x14ac:dyDescent="0.25">
      <c r="A9283" s="62">
        <v>42212109</v>
      </c>
      <c r="B9283" s="63" t="s">
        <v>15302</v>
      </c>
    </row>
    <row r="9284" spans="1:2" x14ac:dyDescent="0.25">
      <c r="A9284" s="62">
        <v>42212110</v>
      </c>
      <c r="B9284" s="63" t="s">
        <v>10064</v>
      </c>
    </row>
    <row r="9285" spans="1:2" x14ac:dyDescent="0.25">
      <c r="A9285" s="62">
        <v>42212111</v>
      </c>
      <c r="B9285" s="63" t="s">
        <v>17213</v>
      </c>
    </row>
    <row r="9286" spans="1:2" x14ac:dyDescent="0.25">
      <c r="A9286" s="62">
        <v>42212112</v>
      </c>
      <c r="B9286" s="63" t="s">
        <v>12229</v>
      </c>
    </row>
    <row r="9287" spans="1:2" x14ac:dyDescent="0.25">
      <c r="A9287" s="62">
        <v>42212113</v>
      </c>
      <c r="B9287" s="63" t="s">
        <v>7589</v>
      </c>
    </row>
    <row r="9288" spans="1:2" x14ac:dyDescent="0.25">
      <c r="A9288" s="62">
        <v>42212201</v>
      </c>
      <c r="B9288" s="63" t="s">
        <v>18270</v>
      </c>
    </row>
    <row r="9289" spans="1:2" x14ac:dyDescent="0.25">
      <c r="A9289" s="62">
        <v>42212202</v>
      </c>
      <c r="B9289" s="63" t="s">
        <v>1362</v>
      </c>
    </row>
    <row r="9290" spans="1:2" x14ac:dyDescent="0.25">
      <c r="A9290" s="62">
        <v>42212203</v>
      </c>
      <c r="B9290" s="63" t="s">
        <v>17606</v>
      </c>
    </row>
    <row r="9291" spans="1:2" x14ac:dyDescent="0.25">
      <c r="A9291" s="62">
        <v>42212204</v>
      </c>
      <c r="B9291" s="63" t="s">
        <v>8213</v>
      </c>
    </row>
    <row r="9292" spans="1:2" x14ac:dyDescent="0.25">
      <c r="A9292" s="62">
        <v>42212301</v>
      </c>
      <c r="B9292" s="63" t="s">
        <v>2356</v>
      </c>
    </row>
    <row r="9293" spans="1:2" x14ac:dyDescent="0.25">
      <c r="A9293" s="62">
        <v>42212302</v>
      </c>
      <c r="B9293" s="63" t="s">
        <v>2611</v>
      </c>
    </row>
    <row r="9294" spans="1:2" x14ac:dyDescent="0.25">
      <c r="A9294" s="62">
        <v>42212303</v>
      </c>
      <c r="B9294" s="63" t="s">
        <v>2415</v>
      </c>
    </row>
    <row r="9295" spans="1:2" x14ac:dyDescent="0.25">
      <c r="A9295" s="62">
        <v>42212304</v>
      </c>
      <c r="B9295" s="63" t="s">
        <v>8000</v>
      </c>
    </row>
    <row r="9296" spans="1:2" x14ac:dyDescent="0.25">
      <c r="A9296" s="62">
        <v>42221501</v>
      </c>
      <c r="B9296" s="63" t="s">
        <v>16522</v>
      </c>
    </row>
    <row r="9297" spans="1:2" x14ac:dyDescent="0.25">
      <c r="A9297" s="62">
        <v>42221502</v>
      </c>
      <c r="B9297" s="63" t="s">
        <v>5847</v>
      </c>
    </row>
    <row r="9298" spans="1:2" x14ac:dyDescent="0.25">
      <c r="A9298" s="62">
        <v>42221503</v>
      </c>
      <c r="B9298" s="63" t="s">
        <v>15128</v>
      </c>
    </row>
    <row r="9299" spans="1:2" x14ac:dyDescent="0.25">
      <c r="A9299" s="62">
        <v>42221504</v>
      </c>
      <c r="B9299" s="63" t="s">
        <v>7361</v>
      </c>
    </row>
    <row r="9300" spans="1:2" x14ac:dyDescent="0.25">
      <c r="A9300" s="62">
        <v>42221505</v>
      </c>
      <c r="B9300" s="63" t="s">
        <v>1100</v>
      </c>
    </row>
    <row r="9301" spans="1:2" x14ac:dyDescent="0.25">
      <c r="A9301" s="62">
        <v>42221506</v>
      </c>
      <c r="B9301" s="63" t="s">
        <v>16120</v>
      </c>
    </row>
    <row r="9302" spans="1:2" x14ac:dyDescent="0.25">
      <c r="A9302" s="62">
        <v>42221507</v>
      </c>
      <c r="B9302" s="63" t="s">
        <v>5999</v>
      </c>
    </row>
    <row r="9303" spans="1:2" x14ac:dyDescent="0.25">
      <c r="A9303" s="62">
        <v>42221508</v>
      </c>
      <c r="B9303" s="63" t="s">
        <v>13108</v>
      </c>
    </row>
    <row r="9304" spans="1:2" x14ac:dyDescent="0.25">
      <c r="A9304" s="62">
        <v>42221509</v>
      </c>
      <c r="B9304" s="63" t="s">
        <v>8556</v>
      </c>
    </row>
    <row r="9305" spans="1:2" x14ac:dyDescent="0.25">
      <c r="A9305" s="62">
        <v>42221512</v>
      </c>
      <c r="B9305" s="63" t="s">
        <v>6356</v>
      </c>
    </row>
    <row r="9306" spans="1:2" x14ac:dyDescent="0.25">
      <c r="A9306" s="62">
        <v>42221513</v>
      </c>
      <c r="B9306" s="63" t="s">
        <v>16533</v>
      </c>
    </row>
    <row r="9307" spans="1:2" x14ac:dyDescent="0.25">
      <c r="A9307" s="62">
        <v>42221601</v>
      </c>
      <c r="B9307" s="63" t="s">
        <v>9154</v>
      </c>
    </row>
    <row r="9308" spans="1:2" x14ac:dyDescent="0.25">
      <c r="A9308" s="62">
        <v>42221602</v>
      </c>
      <c r="B9308" s="63" t="s">
        <v>7855</v>
      </c>
    </row>
    <row r="9309" spans="1:2" x14ac:dyDescent="0.25">
      <c r="A9309" s="62">
        <v>42221603</v>
      </c>
      <c r="B9309" s="63" t="s">
        <v>17092</v>
      </c>
    </row>
    <row r="9310" spans="1:2" x14ac:dyDescent="0.25">
      <c r="A9310" s="62">
        <v>42221604</v>
      </c>
      <c r="B9310" s="63" t="s">
        <v>4741</v>
      </c>
    </row>
    <row r="9311" spans="1:2" x14ac:dyDescent="0.25">
      <c r="A9311" s="62">
        <v>42221605</v>
      </c>
      <c r="B9311" s="63" t="s">
        <v>15322</v>
      </c>
    </row>
    <row r="9312" spans="1:2" x14ac:dyDescent="0.25">
      <c r="A9312" s="62">
        <v>42221606</v>
      </c>
      <c r="B9312" s="63" t="s">
        <v>14568</v>
      </c>
    </row>
    <row r="9313" spans="1:2" x14ac:dyDescent="0.25">
      <c r="A9313" s="62">
        <v>42221607</v>
      </c>
      <c r="B9313" s="63" t="s">
        <v>3115</v>
      </c>
    </row>
    <row r="9314" spans="1:2" x14ac:dyDescent="0.25">
      <c r="A9314" s="62">
        <v>42221608</v>
      </c>
      <c r="B9314" s="63" t="s">
        <v>8180</v>
      </c>
    </row>
    <row r="9315" spans="1:2" x14ac:dyDescent="0.25">
      <c r="A9315" s="62">
        <v>42221609</v>
      </c>
      <c r="B9315" s="63" t="s">
        <v>17940</v>
      </c>
    </row>
    <row r="9316" spans="1:2" x14ac:dyDescent="0.25">
      <c r="A9316" s="62">
        <v>42221610</v>
      </c>
      <c r="B9316" s="63" t="s">
        <v>9780</v>
      </c>
    </row>
    <row r="9317" spans="1:2" x14ac:dyDescent="0.25">
      <c r="A9317" s="62">
        <v>42221611</v>
      </c>
      <c r="B9317" s="63" t="s">
        <v>13022</v>
      </c>
    </row>
    <row r="9318" spans="1:2" x14ac:dyDescent="0.25">
      <c r="A9318" s="62">
        <v>42221612</v>
      </c>
      <c r="B9318" s="63" t="s">
        <v>70</v>
      </c>
    </row>
    <row r="9319" spans="1:2" x14ac:dyDescent="0.25">
      <c r="A9319" s="62">
        <v>42221613</v>
      </c>
      <c r="B9319" s="63" t="s">
        <v>2514</v>
      </c>
    </row>
    <row r="9320" spans="1:2" x14ac:dyDescent="0.25">
      <c r="A9320" s="62">
        <v>42221614</v>
      </c>
      <c r="B9320" s="63" t="s">
        <v>7227</v>
      </c>
    </row>
    <row r="9321" spans="1:2" x14ac:dyDescent="0.25">
      <c r="A9321" s="62">
        <v>42221615</v>
      </c>
      <c r="B9321" s="63" t="s">
        <v>10238</v>
      </c>
    </row>
    <row r="9322" spans="1:2" x14ac:dyDescent="0.25">
      <c r="A9322" s="62">
        <v>42221616</v>
      </c>
      <c r="B9322" s="63" t="s">
        <v>8330</v>
      </c>
    </row>
    <row r="9323" spans="1:2" x14ac:dyDescent="0.25">
      <c r="A9323" s="62">
        <v>42221617</v>
      </c>
      <c r="B9323" s="63" t="s">
        <v>9586</v>
      </c>
    </row>
    <row r="9324" spans="1:2" x14ac:dyDescent="0.25">
      <c r="A9324" s="62">
        <v>42221618</v>
      </c>
      <c r="B9324" s="63" t="s">
        <v>10099</v>
      </c>
    </row>
    <row r="9325" spans="1:2" x14ac:dyDescent="0.25">
      <c r="A9325" s="62">
        <v>42221701</v>
      </c>
      <c r="B9325" s="63" t="s">
        <v>5020</v>
      </c>
    </row>
    <row r="9326" spans="1:2" x14ac:dyDescent="0.25">
      <c r="A9326" s="62">
        <v>42221702</v>
      </c>
      <c r="B9326" s="63" t="s">
        <v>7857</v>
      </c>
    </row>
    <row r="9327" spans="1:2" x14ac:dyDescent="0.25">
      <c r="A9327" s="62">
        <v>42221703</v>
      </c>
      <c r="B9327" s="63" t="s">
        <v>4679</v>
      </c>
    </row>
    <row r="9328" spans="1:2" x14ac:dyDescent="0.25">
      <c r="A9328" s="62">
        <v>42221704</v>
      </c>
      <c r="B9328" s="63" t="s">
        <v>10812</v>
      </c>
    </row>
    <row r="9329" spans="1:2" x14ac:dyDescent="0.25">
      <c r="A9329" s="62">
        <v>42221705</v>
      </c>
      <c r="B9329" s="63" t="s">
        <v>9661</v>
      </c>
    </row>
    <row r="9330" spans="1:2" x14ac:dyDescent="0.25">
      <c r="A9330" s="62">
        <v>42221706</v>
      </c>
      <c r="B9330" s="63" t="s">
        <v>17311</v>
      </c>
    </row>
    <row r="9331" spans="1:2" x14ac:dyDescent="0.25">
      <c r="A9331" s="62">
        <v>42221707</v>
      </c>
      <c r="B9331" s="63" t="s">
        <v>13790</v>
      </c>
    </row>
    <row r="9332" spans="1:2" x14ac:dyDescent="0.25">
      <c r="A9332" s="62">
        <v>42221801</v>
      </c>
      <c r="B9332" s="63" t="s">
        <v>11348</v>
      </c>
    </row>
    <row r="9333" spans="1:2" x14ac:dyDescent="0.25">
      <c r="A9333" s="62">
        <v>42221802</v>
      </c>
      <c r="B9333" s="63" t="s">
        <v>2268</v>
      </c>
    </row>
    <row r="9334" spans="1:2" x14ac:dyDescent="0.25">
      <c r="A9334" s="62">
        <v>42221803</v>
      </c>
      <c r="B9334" s="63" t="s">
        <v>18551</v>
      </c>
    </row>
    <row r="9335" spans="1:2" x14ac:dyDescent="0.25">
      <c r="A9335" s="62">
        <v>42221901</v>
      </c>
      <c r="B9335" s="63" t="s">
        <v>16103</v>
      </c>
    </row>
    <row r="9336" spans="1:2" x14ac:dyDescent="0.25">
      <c r="A9336" s="62">
        <v>42221902</v>
      </c>
      <c r="B9336" s="63" t="s">
        <v>14296</v>
      </c>
    </row>
    <row r="9337" spans="1:2" x14ac:dyDescent="0.25">
      <c r="A9337" s="62">
        <v>42221903</v>
      </c>
      <c r="B9337" s="63" t="s">
        <v>11488</v>
      </c>
    </row>
    <row r="9338" spans="1:2" x14ac:dyDescent="0.25">
      <c r="A9338" s="62">
        <v>42222001</v>
      </c>
      <c r="B9338" s="63" t="s">
        <v>10908</v>
      </c>
    </row>
    <row r="9339" spans="1:2" x14ac:dyDescent="0.25">
      <c r="A9339" s="62">
        <v>42222002</v>
      </c>
      <c r="B9339" s="63" t="s">
        <v>17930</v>
      </c>
    </row>
    <row r="9340" spans="1:2" x14ac:dyDescent="0.25">
      <c r="A9340" s="62">
        <v>42222003</v>
      </c>
      <c r="B9340" s="63" t="s">
        <v>16003</v>
      </c>
    </row>
    <row r="9341" spans="1:2" x14ac:dyDescent="0.25">
      <c r="A9341" s="62">
        <v>42222004</v>
      </c>
      <c r="B9341" s="63" t="s">
        <v>14524</v>
      </c>
    </row>
    <row r="9342" spans="1:2" x14ac:dyDescent="0.25">
      <c r="A9342" s="62">
        <v>42222005</v>
      </c>
      <c r="B9342" s="63" t="s">
        <v>5950</v>
      </c>
    </row>
    <row r="9343" spans="1:2" x14ac:dyDescent="0.25">
      <c r="A9343" s="62">
        <v>42222006</v>
      </c>
      <c r="B9343" s="63" t="s">
        <v>995</v>
      </c>
    </row>
    <row r="9344" spans="1:2" x14ac:dyDescent="0.25">
      <c r="A9344" s="62">
        <v>42222007</v>
      </c>
      <c r="B9344" s="63" t="s">
        <v>14282</v>
      </c>
    </row>
    <row r="9345" spans="1:2" x14ac:dyDescent="0.25">
      <c r="A9345" s="62">
        <v>42222008</v>
      </c>
      <c r="B9345" s="63" t="s">
        <v>4945</v>
      </c>
    </row>
    <row r="9346" spans="1:2" x14ac:dyDescent="0.25">
      <c r="A9346" s="62">
        <v>42222101</v>
      </c>
      <c r="B9346" s="63" t="s">
        <v>7738</v>
      </c>
    </row>
    <row r="9347" spans="1:2" x14ac:dyDescent="0.25">
      <c r="A9347" s="62">
        <v>42222102</v>
      </c>
      <c r="B9347" s="63" t="s">
        <v>4798</v>
      </c>
    </row>
    <row r="9348" spans="1:2" x14ac:dyDescent="0.25">
      <c r="A9348" s="62">
        <v>42222103</v>
      </c>
      <c r="B9348" s="63" t="s">
        <v>15888</v>
      </c>
    </row>
    <row r="9349" spans="1:2" x14ac:dyDescent="0.25">
      <c r="A9349" s="62">
        <v>42222104</v>
      </c>
      <c r="B9349" s="63" t="s">
        <v>15320</v>
      </c>
    </row>
    <row r="9350" spans="1:2" x14ac:dyDescent="0.25">
      <c r="A9350" s="62">
        <v>42222201</v>
      </c>
      <c r="B9350" s="63" t="s">
        <v>15897</v>
      </c>
    </row>
    <row r="9351" spans="1:2" x14ac:dyDescent="0.25">
      <c r="A9351" s="62">
        <v>42222202</v>
      </c>
      <c r="B9351" s="63" t="s">
        <v>16029</v>
      </c>
    </row>
    <row r="9352" spans="1:2" x14ac:dyDescent="0.25">
      <c r="A9352" s="62">
        <v>42222301</v>
      </c>
      <c r="B9352" s="63" t="s">
        <v>15439</v>
      </c>
    </row>
    <row r="9353" spans="1:2" x14ac:dyDescent="0.25">
      <c r="A9353" s="62">
        <v>42222302</v>
      </c>
      <c r="B9353" s="63" t="s">
        <v>6408</v>
      </c>
    </row>
    <row r="9354" spans="1:2" x14ac:dyDescent="0.25">
      <c r="A9354" s="62">
        <v>42222303</v>
      </c>
      <c r="B9354" s="63" t="s">
        <v>6531</v>
      </c>
    </row>
    <row r="9355" spans="1:2" x14ac:dyDescent="0.25">
      <c r="A9355" s="62">
        <v>42222304</v>
      </c>
      <c r="B9355" s="63" t="s">
        <v>17665</v>
      </c>
    </row>
    <row r="9356" spans="1:2" x14ac:dyDescent="0.25">
      <c r="A9356" s="62">
        <v>42222305</v>
      </c>
      <c r="B9356" s="63" t="s">
        <v>11127</v>
      </c>
    </row>
    <row r="9357" spans="1:2" x14ac:dyDescent="0.25">
      <c r="A9357" s="62">
        <v>42222306</v>
      </c>
      <c r="B9357" s="63" t="s">
        <v>8503</v>
      </c>
    </row>
    <row r="9358" spans="1:2" x14ac:dyDescent="0.25">
      <c r="A9358" s="62">
        <v>42222307</v>
      </c>
      <c r="B9358" s="63" t="s">
        <v>10368</v>
      </c>
    </row>
    <row r="9359" spans="1:2" x14ac:dyDescent="0.25">
      <c r="A9359" s="62">
        <v>42222308</v>
      </c>
      <c r="B9359" s="63" t="s">
        <v>18142</v>
      </c>
    </row>
    <row r="9360" spans="1:2" x14ac:dyDescent="0.25">
      <c r="A9360" s="62">
        <v>42222309</v>
      </c>
      <c r="B9360" s="63" t="s">
        <v>8626</v>
      </c>
    </row>
    <row r="9361" spans="1:2" x14ac:dyDescent="0.25">
      <c r="A9361" s="62">
        <v>42231501</v>
      </c>
      <c r="B9361" s="63" t="s">
        <v>18027</v>
      </c>
    </row>
    <row r="9362" spans="1:2" x14ac:dyDescent="0.25">
      <c r="A9362" s="62">
        <v>42231502</v>
      </c>
      <c r="B9362" s="63" t="s">
        <v>8697</v>
      </c>
    </row>
    <row r="9363" spans="1:2" x14ac:dyDescent="0.25">
      <c r="A9363" s="62">
        <v>42231503</v>
      </c>
      <c r="B9363" s="63" t="s">
        <v>1718</v>
      </c>
    </row>
    <row r="9364" spans="1:2" x14ac:dyDescent="0.25">
      <c r="A9364" s="62">
        <v>42231504</v>
      </c>
      <c r="B9364" s="63" t="s">
        <v>13106</v>
      </c>
    </row>
    <row r="9365" spans="1:2" x14ac:dyDescent="0.25">
      <c r="A9365" s="62">
        <v>42231505</v>
      </c>
      <c r="B9365" s="63" t="s">
        <v>17271</v>
      </c>
    </row>
    <row r="9366" spans="1:2" x14ac:dyDescent="0.25">
      <c r="A9366" s="62">
        <v>42231506</v>
      </c>
      <c r="B9366" s="63" t="s">
        <v>10532</v>
      </c>
    </row>
    <row r="9367" spans="1:2" x14ac:dyDescent="0.25">
      <c r="A9367" s="62">
        <v>42231507</v>
      </c>
      <c r="B9367" s="63" t="s">
        <v>17393</v>
      </c>
    </row>
    <row r="9368" spans="1:2" x14ac:dyDescent="0.25">
      <c r="A9368" s="62">
        <v>42231508</v>
      </c>
      <c r="B9368" s="63" t="s">
        <v>9696</v>
      </c>
    </row>
    <row r="9369" spans="1:2" x14ac:dyDescent="0.25">
      <c r="A9369" s="62">
        <v>42231509</v>
      </c>
      <c r="B9369" s="63" t="s">
        <v>2921</v>
      </c>
    </row>
    <row r="9370" spans="1:2" x14ac:dyDescent="0.25">
      <c r="A9370" s="62">
        <v>42231510</v>
      </c>
      <c r="B9370" s="63" t="s">
        <v>7910</v>
      </c>
    </row>
    <row r="9371" spans="1:2" x14ac:dyDescent="0.25">
      <c r="A9371" s="62">
        <v>42231601</v>
      </c>
      <c r="B9371" s="63" t="s">
        <v>4845</v>
      </c>
    </row>
    <row r="9372" spans="1:2" x14ac:dyDescent="0.25">
      <c r="A9372" s="62">
        <v>42231602</v>
      </c>
      <c r="B9372" s="63" t="s">
        <v>18384</v>
      </c>
    </row>
    <row r="9373" spans="1:2" x14ac:dyDescent="0.25">
      <c r="A9373" s="62">
        <v>42231603</v>
      </c>
      <c r="B9373" s="63" t="s">
        <v>14</v>
      </c>
    </row>
    <row r="9374" spans="1:2" x14ac:dyDescent="0.25">
      <c r="A9374" s="62">
        <v>42231604</v>
      </c>
      <c r="B9374" s="63" t="s">
        <v>18549</v>
      </c>
    </row>
    <row r="9375" spans="1:2" x14ac:dyDescent="0.25">
      <c r="A9375" s="62">
        <v>42231605</v>
      </c>
      <c r="B9375" s="63" t="s">
        <v>2779</v>
      </c>
    </row>
    <row r="9376" spans="1:2" x14ac:dyDescent="0.25">
      <c r="A9376" s="62">
        <v>42231606</v>
      </c>
      <c r="B9376" s="63" t="s">
        <v>2956</v>
      </c>
    </row>
    <row r="9377" spans="1:2" x14ac:dyDescent="0.25">
      <c r="A9377" s="62">
        <v>42231608</v>
      </c>
      <c r="B9377" s="63" t="s">
        <v>14346</v>
      </c>
    </row>
    <row r="9378" spans="1:2" x14ac:dyDescent="0.25">
      <c r="A9378" s="62">
        <v>42231609</v>
      </c>
      <c r="B9378" s="63" t="s">
        <v>6525</v>
      </c>
    </row>
    <row r="9379" spans="1:2" x14ac:dyDescent="0.25">
      <c r="A9379" s="62">
        <v>42231701</v>
      </c>
      <c r="B9379" s="63" t="s">
        <v>18226</v>
      </c>
    </row>
    <row r="9380" spans="1:2" x14ac:dyDescent="0.25">
      <c r="A9380" s="62">
        <v>42231702</v>
      </c>
      <c r="B9380" s="63" t="s">
        <v>1714</v>
      </c>
    </row>
    <row r="9381" spans="1:2" x14ac:dyDescent="0.25">
      <c r="A9381" s="62">
        <v>42231703</v>
      </c>
      <c r="B9381" s="63" t="s">
        <v>13521</v>
      </c>
    </row>
    <row r="9382" spans="1:2" x14ac:dyDescent="0.25">
      <c r="A9382" s="62">
        <v>42231704</v>
      </c>
      <c r="B9382" s="63" t="s">
        <v>18207</v>
      </c>
    </row>
    <row r="9383" spans="1:2" x14ac:dyDescent="0.25">
      <c r="A9383" s="62">
        <v>42231705</v>
      </c>
      <c r="B9383" s="63" t="s">
        <v>2902</v>
      </c>
    </row>
    <row r="9384" spans="1:2" x14ac:dyDescent="0.25">
      <c r="A9384" s="62">
        <v>42231801</v>
      </c>
      <c r="B9384" s="63" t="s">
        <v>7435</v>
      </c>
    </row>
    <row r="9385" spans="1:2" x14ac:dyDescent="0.25">
      <c r="A9385" s="62">
        <v>42231802</v>
      </c>
      <c r="B9385" s="63" t="s">
        <v>7861</v>
      </c>
    </row>
    <row r="9386" spans="1:2" x14ac:dyDescent="0.25">
      <c r="A9386" s="62">
        <v>42231803</v>
      </c>
      <c r="B9386" s="63" t="s">
        <v>10006</v>
      </c>
    </row>
    <row r="9387" spans="1:2" x14ac:dyDescent="0.25">
      <c r="A9387" s="62">
        <v>42231804</v>
      </c>
      <c r="B9387" s="63" t="s">
        <v>16750</v>
      </c>
    </row>
    <row r="9388" spans="1:2" x14ac:dyDescent="0.25">
      <c r="A9388" s="62">
        <v>42231805</v>
      </c>
      <c r="B9388" s="63" t="s">
        <v>14128</v>
      </c>
    </row>
    <row r="9389" spans="1:2" x14ac:dyDescent="0.25">
      <c r="A9389" s="62">
        <v>42231806</v>
      </c>
      <c r="B9389" s="63" t="s">
        <v>3250</v>
      </c>
    </row>
    <row r="9390" spans="1:2" x14ac:dyDescent="0.25">
      <c r="A9390" s="62">
        <v>42231807</v>
      </c>
      <c r="B9390" s="63" t="s">
        <v>8091</v>
      </c>
    </row>
    <row r="9391" spans="1:2" x14ac:dyDescent="0.25">
      <c r="A9391" s="62">
        <v>42231901</v>
      </c>
      <c r="B9391" s="63" t="s">
        <v>9370</v>
      </c>
    </row>
    <row r="9392" spans="1:2" x14ac:dyDescent="0.25">
      <c r="A9392" s="62">
        <v>42231902</v>
      </c>
      <c r="B9392" s="63" t="s">
        <v>6255</v>
      </c>
    </row>
    <row r="9393" spans="1:2" x14ac:dyDescent="0.25">
      <c r="A9393" s="62">
        <v>42231903</v>
      </c>
      <c r="B9393" s="63" t="s">
        <v>10781</v>
      </c>
    </row>
    <row r="9394" spans="1:2" x14ac:dyDescent="0.25">
      <c r="A9394" s="62">
        <v>42232001</v>
      </c>
      <c r="B9394" s="63" t="s">
        <v>3305</v>
      </c>
    </row>
    <row r="9395" spans="1:2" x14ac:dyDescent="0.25">
      <c r="A9395" s="62">
        <v>42232002</v>
      </c>
      <c r="B9395" s="63" t="s">
        <v>16485</v>
      </c>
    </row>
    <row r="9396" spans="1:2" x14ac:dyDescent="0.25">
      <c r="A9396" s="62">
        <v>42232003</v>
      </c>
      <c r="B9396" s="63" t="s">
        <v>1233</v>
      </c>
    </row>
    <row r="9397" spans="1:2" x14ac:dyDescent="0.25">
      <c r="A9397" s="62">
        <v>42241501</v>
      </c>
      <c r="B9397" s="63" t="s">
        <v>9573</v>
      </c>
    </row>
    <row r="9398" spans="1:2" x14ac:dyDescent="0.25">
      <c r="A9398" s="62">
        <v>42241502</v>
      </c>
      <c r="B9398" s="63" t="s">
        <v>17055</v>
      </c>
    </row>
    <row r="9399" spans="1:2" x14ac:dyDescent="0.25">
      <c r="A9399" s="62">
        <v>42241503</v>
      </c>
      <c r="B9399" s="63" t="s">
        <v>16773</v>
      </c>
    </row>
    <row r="9400" spans="1:2" x14ac:dyDescent="0.25">
      <c r="A9400" s="62">
        <v>42241504</v>
      </c>
      <c r="B9400" s="63" t="s">
        <v>118</v>
      </c>
    </row>
    <row r="9401" spans="1:2" x14ac:dyDescent="0.25">
      <c r="A9401" s="62">
        <v>42241505</v>
      </c>
      <c r="B9401" s="63" t="s">
        <v>5008</v>
      </c>
    </row>
    <row r="9402" spans="1:2" x14ac:dyDescent="0.25">
      <c r="A9402" s="62">
        <v>42241506</v>
      </c>
      <c r="B9402" s="63" t="s">
        <v>6164</v>
      </c>
    </row>
    <row r="9403" spans="1:2" x14ac:dyDescent="0.25">
      <c r="A9403" s="62">
        <v>42241507</v>
      </c>
      <c r="B9403" s="63" t="s">
        <v>17796</v>
      </c>
    </row>
    <row r="9404" spans="1:2" x14ac:dyDescent="0.25">
      <c r="A9404" s="62">
        <v>42241509</v>
      </c>
      <c r="B9404" s="63" t="s">
        <v>6731</v>
      </c>
    </row>
    <row r="9405" spans="1:2" x14ac:dyDescent="0.25">
      <c r="A9405" s="62">
        <v>42241510</v>
      </c>
      <c r="B9405" s="63" t="s">
        <v>7294</v>
      </c>
    </row>
    <row r="9406" spans="1:2" x14ac:dyDescent="0.25">
      <c r="A9406" s="62">
        <v>42241511</v>
      </c>
      <c r="B9406" s="63" t="s">
        <v>11479</v>
      </c>
    </row>
    <row r="9407" spans="1:2" x14ac:dyDescent="0.25">
      <c r="A9407" s="62">
        <v>42241512</v>
      </c>
      <c r="B9407" s="63" t="s">
        <v>15057</v>
      </c>
    </row>
    <row r="9408" spans="1:2" x14ac:dyDescent="0.25">
      <c r="A9408" s="62">
        <v>42241513</v>
      </c>
      <c r="B9408" s="63" t="s">
        <v>4218</v>
      </c>
    </row>
    <row r="9409" spans="1:2" x14ac:dyDescent="0.25">
      <c r="A9409" s="62">
        <v>42241514</v>
      </c>
      <c r="B9409" s="63" t="s">
        <v>16640</v>
      </c>
    </row>
    <row r="9410" spans="1:2" x14ac:dyDescent="0.25">
      <c r="A9410" s="62">
        <v>42241515</v>
      </c>
      <c r="B9410" s="63" t="s">
        <v>17241</v>
      </c>
    </row>
    <row r="9411" spans="1:2" x14ac:dyDescent="0.25">
      <c r="A9411" s="62">
        <v>42241601</v>
      </c>
      <c r="B9411" s="63" t="s">
        <v>8819</v>
      </c>
    </row>
    <row r="9412" spans="1:2" x14ac:dyDescent="0.25">
      <c r="A9412" s="62">
        <v>42241602</v>
      </c>
      <c r="B9412" s="63" t="s">
        <v>6669</v>
      </c>
    </row>
    <row r="9413" spans="1:2" x14ac:dyDescent="0.25">
      <c r="A9413" s="62">
        <v>42241603</v>
      </c>
      <c r="B9413" s="63" t="s">
        <v>18083</v>
      </c>
    </row>
    <row r="9414" spans="1:2" x14ac:dyDescent="0.25">
      <c r="A9414" s="62">
        <v>42241604</v>
      </c>
      <c r="B9414" s="63" t="s">
        <v>18662</v>
      </c>
    </row>
    <row r="9415" spans="1:2" x14ac:dyDescent="0.25">
      <c r="A9415" s="62">
        <v>42241606</v>
      </c>
      <c r="B9415" s="63" t="s">
        <v>15608</v>
      </c>
    </row>
    <row r="9416" spans="1:2" x14ac:dyDescent="0.25">
      <c r="A9416" s="62">
        <v>42241607</v>
      </c>
      <c r="B9416" s="63" t="s">
        <v>3025</v>
      </c>
    </row>
    <row r="9417" spans="1:2" x14ac:dyDescent="0.25">
      <c r="A9417" s="62">
        <v>42241701</v>
      </c>
      <c r="B9417" s="63" t="s">
        <v>7101</v>
      </c>
    </row>
    <row r="9418" spans="1:2" x14ac:dyDescent="0.25">
      <c r="A9418" s="62">
        <v>42241702</v>
      </c>
      <c r="B9418" s="63" t="s">
        <v>1997</v>
      </c>
    </row>
    <row r="9419" spans="1:2" x14ac:dyDescent="0.25">
      <c r="A9419" s="62">
        <v>42241703</v>
      </c>
      <c r="B9419" s="63" t="s">
        <v>11123</v>
      </c>
    </row>
    <row r="9420" spans="1:2" x14ac:dyDescent="0.25">
      <c r="A9420" s="62">
        <v>42241704</v>
      </c>
      <c r="B9420" s="63" t="s">
        <v>2367</v>
      </c>
    </row>
    <row r="9421" spans="1:2" x14ac:dyDescent="0.25">
      <c r="A9421" s="62">
        <v>42241705</v>
      </c>
      <c r="B9421" s="63" t="s">
        <v>16359</v>
      </c>
    </row>
    <row r="9422" spans="1:2" x14ac:dyDescent="0.25">
      <c r="A9422" s="62">
        <v>42241706</v>
      </c>
      <c r="B9422" s="63" t="s">
        <v>16236</v>
      </c>
    </row>
    <row r="9423" spans="1:2" x14ac:dyDescent="0.25">
      <c r="A9423" s="62">
        <v>42241707</v>
      </c>
      <c r="B9423" s="63" t="s">
        <v>14521</v>
      </c>
    </row>
    <row r="9424" spans="1:2" x14ac:dyDescent="0.25">
      <c r="A9424" s="62">
        <v>42241708</v>
      </c>
      <c r="B9424" s="63" t="s">
        <v>15372</v>
      </c>
    </row>
    <row r="9425" spans="1:2" x14ac:dyDescent="0.25">
      <c r="A9425" s="62">
        <v>42241801</v>
      </c>
      <c r="B9425" s="63" t="s">
        <v>5754</v>
      </c>
    </row>
    <row r="9426" spans="1:2" x14ac:dyDescent="0.25">
      <c r="A9426" s="62">
        <v>42241802</v>
      </c>
      <c r="B9426" s="63" t="s">
        <v>16503</v>
      </c>
    </row>
    <row r="9427" spans="1:2" x14ac:dyDescent="0.25">
      <c r="A9427" s="62">
        <v>42241803</v>
      </c>
      <c r="B9427" s="63" t="s">
        <v>3150</v>
      </c>
    </row>
    <row r="9428" spans="1:2" x14ac:dyDescent="0.25">
      <c r="A9428" s="62">
        <v>42241804</v>
      </c>
      <c r="B9428" s="63" t="s">
        <v>8548</v>
      </c>
    </row>
    <row r="9429" spans="1:2" x14ac:dyDescent="0.25">
      <c r="A9429" s="62">
        <v>42241805</v>
      </c>
      <c r="B9429" s="63" t="s">
        <v>9697</v>
      </c>
    </row>
    <row r="9430" spans="1:2" x14ac:dyDescent="0.25">
      <c r="A9430" s="62">
        <v>42241806</v>
      </c>
      <c r="B9430" s="63" t="s">
        <v>18779</v>
      </c>
    </row>
    <row r="9431" spans="1:2" x14ac:dyDescent="0.25">
      <c r="A9431" s="62">
        <v>42241807</v>
      </c>
      <c r="B9431" s="63" t="s">
        <v>11873</v>
      </c>
    </row>
    <row r="9432" spans="1:2" x14ac:dyDescent="0.25">
      <c r="A9432" s="62">
        <v>42241808</v>
      </c>
      <c r="B9432" s="63" t="s">
        <v>8386</v>
      </c>
    </row>
    <row r="9433" spans="1:2" x14ac:dyDescent="0.25">
      <c r="A9433" s="62">
        <v>42241809</v>
      </c>
      <c r="B9433" s="63" t="s">
        <v>8218</v>
      </c>
    </row>
    <row r="9434" spans="1:2" x14ac:dyDescent="0.25">
      <c r="A9434" s="62">
        <v>42241810</v>
      </c>
      <c r="B9434" s="63" t="s">
        <v>10638</v>
      </c>
    </row>
    <row r="9435" spans="1:2" x14ac:dyDescent="0.25">
      <c r="A9435" s="62">
        <v>42241811</v>
      </c>
      <c r="B9435" s="63" t="s">
        <v>12482</v>
      </c>
    </row>
    <row r="9436" spans="1:2" x14ac:dyDescent="0.25">
      <c r="A9436" s="62">
        <v>42241901</v>
      </c>
      <c r="B9436" s="63" t="s">
        <v>17690</v>
      </c>
    </row>
    <row r="9437" spans="1:2" x14ac:dyDescent="0.25">
      <c r="A9437" s="62">
        <v>42241902</v>
      </c>
      <c r="B9437" s="63" t="s">
        <v>3677</v>
      </c>
    </row>
    <row r="9438" spans="1:2" x14ac:dyDescent="0.25">
      <c r="A9438" s="62">
        <v>42242001</v>
      </c>
      <c r="B9438" s="63" t="s">
        <v>12884</v>
      </c>
    </row>
    <row r="9439" spans="1:2" x14ac:dyDescent="0.25">
      <c r="A9439" s="62">
        <v>42242002</v>
      </c>
      <c r="B9439" s="63" t="s">
        <v>7952</v>
      </c>
    </row>
    <row r="9440" spans="1:2" x14ac:dyDescent="0.25">
      <c r="A9440" s="62">
        <v>42242003</v>
      </c>
      <c r="B9440" s="63" t="s">
        <v>14959</v>
      </c>
    </row>
    <row r="9441" spans="1:2" x14ac:dyDescent="0.25">
      <c r="A9441" s="62">
        <v>42242004</v>
      </c>
      <c r="B9441" s="63" t="s">
        <v>16233</v>
      </c>
    </row>
    <row r="9442" spans="1:2" x14ac:dyDescent="0.25">
      <c r="A9442" s="62">
        <v>42242101</v>
      </c>
      <c r="B9442" s="63" t="s">
        <v>16781</v>
      </c>
    </row>
    <row r="9443" spans="1:2" x14ac:dyDescent="0.25">
      <c r="A9443" s="62">
        <v>42242102</v>
      </c>
      <c r="B9443" s="63" t="s">
        <v>904</v>
      </c>
    </row>
    <row r="9444" spans="1:2" x14ac:dyDescent="0.25">
      <c r="A9444" s="62">
        <v>42242103</v>
      </c>
      <c r="B9444" s="63" t="s">
        <v>13136</v>
      </c>
    </row>
    <row r="9445" spans="1:2" x14ac:dyDescent="0.25">
      <c r="A9445" s="62">
        <v>42242104</v>
      </c>
      <c r="B9445" s="63" t="s">
        <v>18787</v>
      </c>
    </row>
    <row r="9446" spans="1:2" x14ac:dyDescent="0.25">
      <c r="A9446" s="62">
        <v>42242105</v>
      </c>
      <c r="B9446" s="63" t="s">
        <v>9049</v>
      </c>
    </row>
    <row r="9447" spans="1:2" x14ac:dyDescent="0.25">
      <c r="A9447" s="62">
        <v>42242106</v>
      </c>
      <c r="B9447" s="63" t="s">
        <v>11473</v>
      </c>
    </row>
    <row r="9448" spans="1:2" x14ac:dyDescent="0.25">
      <c r="A9448" s="62">
        <v>42242107</v>
      </c>
      <c r="B9448" s="63" t="s">
        <v>5208</v>
      </c>
    </row>
    <row r="9449" spans="1:2" x14ac:dyDescent="0.25">
      <c r="A9449" s="62">
        <v>42242108</v>
      </c>
      <c r="B9449" s="63" t="s">
        <v>17145</v>
      </c>
    </row>
    <row r="9450" spans="1:2" x14ac:dyDescent="0.25">
      <c r="A9450" s="62">
        <v>42242109</v>
      </c>
      <c r="B9450" s="63" t="s">
        <v>7926</v>
      </c>
    </row>
    <row r="9451" spans="1:2" x14ac:dyDescent="0.25">
      <c r="A9451" s="62">
        <v>42242301</v>
      </c>
      <c r="B9451" s="63" t="s">
        <v>7049</v>
      </c>
    </row>
    <row r="9452" spans="1:2" x14ac:dyDescent="0.25">
      <c r="A9452" s="62">
        <v>42242302</v>
      </c>
      <c r="B9452" s="63" t="s">
        <v>5124</v>
      </c>
    </row>
    <row r="9453" spans="1:2" x14ac:dyDescent="0.25">
      <c r="A9453" s="62">
        <v>42251501</v>
      </c>
      <c r="B9453" s="63" t="s">
        <v>17113</v>
      </c>
    </row>
    <row r="9454" spans="1:2" x14ac:dyDescent="0.25">
      <c r="A9454" s="62">
        <v>42251502</v>
      </c>
      <c r="B9454" s="63" t="s">
        <v>6989</v>
      </c>
    </row>
    <row r="9455" spans="1:2" x14ac:dyDescent="0.25">
      <c r="A9455" s="62">
        <v>42251503</v>
      </c>
      <c r="B9455" s="63" t="s">
        <v>16722</v>
      </c>
    </row>
    <row r="9456" spans="1:2" x14ac:dyDescent="0.25">
      <c r="A9456" s="62">
        <v>42251504</v>
      </c>
      <c r="B9456" s="63" t="s">
        <v>8578</v>
      </c>
    </row>
    <row r="9457" spans="1:2" x14ac:dyDescent="0.25">
      <c r="A9457" s="62">
        <v>42251505</v>
      </c>
      <c r="B9457" s="63" t="s">
        <v>5836</v>
      </c>
    </row>
    <row r="9458" spans="1:2" x14ac:dyDescent="0.25">
      <c r="A9458" s="62">
        <v>42251506</v>
      </c>
      <c r="B9458" s="63" t="s">
        <v>10619</v>
      </c>
    </row>
    <row r="9459" spans="1:2" x14ac:dyDescent="0.25">
      <c r="A9459" s="62">
        <v>42251601</v>
      </c>
      <c r="B9459" s="63" t="s">
        <v>8208</v>
      </c>
    </row>
    <row r="9460" spans="1:2" x14ac:dyDescent="0.25">
      <c r="A9460" s="62">
        <v>42251602</v>
      </c>
      <c r="B9460" s="63" t="s">
        <v>13325</v>
      </c>
    </row>
    <row r="9461" spans="1:2" x14ac:dyDescent="0.25">
      <c r="A9461" s="62">
        <v>42251603</v>
      </c>
      <c r="B9461" s="63" t="s">
        <v>17233</v>
      </c>
    </row>
    <row r="9462" spans="1:2" x14ac:dyDescent="0.25">
      <c r="A9462" s="62">
        <v>42251604</v>
      </c>
      <c r="B9462" s="63" t="s">
        <v>14409</v>
      </c>
    </row>
    <row r="9463" spans="1:2" x14ac:dyDescent="0.25">
      <c r="A9463" s="62">
        <v>42251605</v>
      </c>
      <c r="B9463" s="63" t="s">
        <v>431</v>
      </c>
    </row>
    <row r="9464" spans="1:2" x14ac:dyDescent="0.25">
      <c r="A9464" s="62">
        <v>42251606</v>
      </c>
      <c r="B9464" s="63" t="s">
        <v>17527</v>
      </c>
    </row>
    <row r="9465" spans="1:2" x14ac:dyDescent="0.25">
      <c r="A9465" s="62">
        <v>42251607</v>
      </c>
      <c r="B9465" s="63" t="s">
        <v>8316</v>
      </c>
    </row>
    <row r="9466" spans="1:2" x14ac:dyDescent="0.25">
      <c r="A9466" s="62">
        <v>42251608</v>
      </c>
      <c r="B9466" s="63" t="s">
        <v>12354</v>
      </c>
    </row>
    <row r="9467" spans="1:2" x14ac:dyDescent="0.25">
      <c r="A9467" s="62">
        <v>42251609</v>
      </c>
      <c r="B9467" s="63" t="s">
        <v>17762</v>
      </c>
    </row>
    <row r="9468" spans="1:2" x14ac:dyDescent="0.25">
      <c r="A9468" s="62">
        <v>42251610</v>
      </c>
      <c r="B9468" s="63" t="s">
        <v>13770</v>
      </c>
    </row>
    <row r="9469" spans="1:2" x14ac:dyDescent="0.25">
      <c r="A9469" s="62">
        <v>42251611</v>
      </c>
      <c r="B9469" s="63" t="s">
        <v>12338</v>
      </c>
    </row>
    <row r="9470" spans="1:2" x14ac:dyDescent="0.25">
      <c r="A9470" s="62">
        <v>42251612</v>
      </c>
      <c r="B9470" s="63" t="s">
        <v>5885</v>
      </c>
    </row>
    <row r="9471" spans="1:2" x14ac:dyDescent="0.25">
      <c r="A9471" s="62">
        <v>42251613</v>
      </c>
      <c r="B9471" s="63" t="s">
        <v>7745</v>
      </c>
    </row>
    <row r="9472" spans="1:2" x14ac:dyDescent="0.25">
      <c r="A9472" s="62">
        <v>42251614</v>
      </c>
      <c r="B9472" s="63" t="s">
        <v>6770</v>
      </c>
    </row>
    <row r="9473" spans="1:2" x14ac:dyDescent="0.25">
      <c r="A9473" s="62">
        <v>42251615</v>
      </c>
      <c r="B9473" s="63" t="s">
        <v>10188</v>
      </c>
    </row>
    <row r="9474" spans="1:2" x14ac:dyDescent="0.25">
      <c r="A9474" s="62">
        <v>42251616</v>
      </c>
      <c r="B9474" s="63" t="s">
        <v>6515</v>
      </c>
    </row>
    <row r="9475" spans="1:2" x14ac:dyDescent="0.25">
      <c r="A9475" s="62">
        <v>42251617</v>
      </c>
      <c r="B9475" s="63" t="s">
        <v>10597</v>
      </c>
    </row>
    <row r="9476" spans="1:2" x14ac:dyDescent="0.25">
      <c r="A9476" s="62">
        <v>42251618</v>
      </c>
      <c r="B9476" s="63" t="s">
        <v>13165</v>
      </c>
    </row>
    <row r="9477" spans="1:2" x14ac:dyDescent="0.25">
      <c r="A9477" s="62">
        <v>42251619</v>
      </c>
      <c r="B9477" s="63" t="s">
        <v>2748</v>
      </c>
    </row>
    <row r="9478" spans="1:2" x14ac:dyDescent="0.25">
      <c r="A9478" s="62">
        <v>42251620</v>
      </c>
      <c r="B9478" s="63" t="s">
        <v>8719</v>
      </c>
    </row>
    <row r="9479" spans="1:2" x14ac:dyDescent="0.25">
      <c r="A9479" s="62">
        <v>42251621</v>
      </c>
      <c r="B9479" s="63" t="s">
        <v>15065</v>
      </c>
    </row>
    <row r="9480" spans="1:2" x14ac:dyDescent="0.25">
      <c r="A9480" s="62">
        <v>42251622</v>
      </c>
      <c r="B9480" s="63" t="s">
        <v>7469</v>
      </c>
    </row>
    <row r="9481" spans="1:2" x14ac:dyDescent="0.25">
      <c r="A9481" s="62">
        <v>42251623</v>
      </c>
      <c r="B9481" s="63" t="s">
        <v>58</v>
      </c>
    </row>
    <row r="9482" spans="1:2" x14ac:dyDescent="0.25">
      <c r="A9482" s="62">
        <v>42251624</v>
      </c>
      <c r="B9482" s="63" t="s">
        <v>13699</v>
      </c>
    </row>
    <row r="9483" spans="1:2" x14ac:dyDescent="0.25">
      <c r="A9483" s="62">
        <v>42251701</v>
      </c>
      <c r="B9483" s="63" t="s">
        <v>15125</v>
      </c>
    </row>
    <row r="9484" spans="1:2" x14ac:dyDescent="0.25">
      <c r="A9484" s="62">
        <v>42251702</v>
      </c>
      <c r="B9484" s="63" t="s">
        <v>8133</v>
      </c>
    </row>
    <row r="9485" spans="1:2" x14ac:dyDescent="0.25">
      <c r="A9485" s="62">
        <v>42251703</v>
      </c>
      <c r="B9485" s="63" t="s">
        <v>8287</v>
      </c>
    </row>
    <row r="9486" spans="1:2" x14ac:dyDescent="0.25">
      <c r="A9486" s="62">
        <v>42251704</v>
      </c>
      <c r="B9486" s="63" t="s">
        <v>12585</v>
      </c>
    </row>
    <row r="9487" spans="1:2" x14ac:dyDescent="0.25">
      <c r="A9487" s="62">
        <v>42251705</v>
      </c>
      <c r="B9487" s="63" t="s">
        <v>12751</v>
      </c>
    </row>
    <row r="9488" spans="1:2" x14ac:dyDescent="0.25">
      <c r="A9488" s="62">
        <v>42251706</v>
      </c>
      <c r="B9488" s="63" t="s">
        <v>13702</v>
      </c>
    </row>
    <row r="9489" spans="1:2" x14ac:dyDescent="0.25">
      <c r="A9489" s="62">
        <v>42251801</v>
      </c>
      <c r="B9489" s="63" t="s">
        <v>15301</v>
      </c>
    </row>
    <row r="9490" spans="1:2" x14ac:dyDescent="0.25">
      <c r="A9490" s="62">
        <v>42251802</v>
      </c>
      <c r="B9490" s="63" t="s">
        <v>7473</v>
      </c>
    </row>
    <row r="9491" spans="1:2" x14ac:dyDescent="0.25">
      <c r="A9491" s="62">
        <v>42251803</v>
      </c>
      <c r="B9491" s="63" t="s">
        <v>17988</v>
      </c>
    </row>
    <row r="9492" spans="1:2" x14ac:dyDescent="0.25">
      <c r="A9492" s="62">
        <v>42251804</v>
      </c>
      <c r="B9492" s="63" t="s">
        <v>12687</v>
      </c>
    </row>
    <row r="9493" spans="1:2" x14ac:dyDescent="0.25">
      <c r="A9493" s="62">
        <v>42251805</v>
      </c>
      <c r="B9493" s="63" t="s">
        <v>12067</v>
      </c>
    </row>
    <row r="9494" spans="1:2" x14ac:dyDescent="0.25">
      <c r="A9494" s="62">
        <v>42261501</v>
      </c>
      <c r="B9494" s="63" t="s">
        <v>2715</v>
      </c>
    </row>
    <row r="9495" spans="1:2" x14ac:dyDescent="0.25">
      <c r="A9495" s="62">
        <v>42261502</v>
      </c>
      <c r="B9495" s="63" t="s">
        <v>3264</v>
      </c>
    </row>
    <row r="9496" spans="1:2" x14ac:dyDescent="0.25">
      <c r="A9496" s="62">
        <v>42261503</v>
      </c>
      <c r="B9496" s="63" t="s">
        <v>6905</v>
      </c>
    </row>
    <row r="9497" spans="1:2" x14ac:dyDescent="0.25">
      <c r="A9497" s="62">
        <v>42261504</v>
      </c>
      <c r="B9497" s="63" t="s">
        <v>12731</v>
      </c>
    </row>
    <row r="9498" spans="1:2" x14ac:dyDescent="0.25">
      <c r="A9498" s="62">
        <v>42261505</v>
      </c>
      <c r="B9498" s="63" t="s">
        <v>7280</v>
      </c>
    </row>
    <row r="9499" spans="1:2" x14ac:dyDescent="0.25">
      <c r="A9499" s="62">
        <v>42261506</v>
      </c>
      <c r="B9499" s="63" t="s">
        <v>13709</v>
      </c>
    </row>
    <row r="9500" spans="1:2" x14ac:dyDescent="0.25">
      <c r="A9500" s="62">
        <v>42261507</v>
      </c>
      <c r="B9500" s="63" t="s">
        <v>3815</v>
      </c>
    </row>
    <row r="9501" spans="1:2" x14ac:dyDescent="0.25">
      <c r="A9501" s="62">
        <v>42261508</v>
      </c>
      <c r="B9501" s="63" t="s">
        <v>12610</v>
      </c>
    </row>
    <row r="9502" spans="1:2" x14ac:dyDescent="0.25">
      <c r="A9502" s="62">
        <v>42261509</v>
      </c>
      <c r="B9502" s="63" t="s">
        <v>84</v>
      </c>
    </row>
    <row r="9503" spans="1:2" x14ac:dyDescent="0.25">
      <c r="A9503" s="62">
        <v>42261510</v>
      </c>
      <c r="B9503" s="63" t="s">
        <v>17954</v>
      </c>
    </row>
    <row r="9504" spans="1:2" x14ac:dyDescent="0.25">
      <c r="A9504" s="62">
        <v>42261511</v>
      </c>
      <c r="B9504" s="63" t="s">
        <v>8650</v>
      </c>
    </row>
    <row r="9505" spans="1:2" x14ac:dyDescent="0.25">
      <c r="A9505" s="62">
        <v>42261512</v>
      </c>
      <c r="B9505" s="63" t="s">
        <v>11031</v>
      </c>
    </row>
    <row r="9506" spans="1:2" x14ac:dyDescent="0.25">
      <c r="A9506" s="62">
        <v>42261513</v>
      </c>
      <c r="B9506" s="63" t="s">
        <v>12480</v>
      </c>
    </row>
    <row r="9507" spans="1:2" x14ac:dyDescent="0.25">
      <c r="A9507" s="62">
        <v>42261514</v>
      </c>
      <c r="B9507" s="63" t="s">
        <v>5709</v>
      </c>
    </row>
    <row r="9508" spans="1:2" x14ac:dyDescent="0.25">
      <c r="A9508" s="62">
        <v>42261515</v>
      </c>
      <c r="B9508" s="63" t="s">
        <v>18676</v>
      </c>
    </row>
    <row r="9509" spans="1:2" x14ac:dyDescent="0.25">
      <c r="A9509" s="62">
        <v>42261516</v>
      </c>
      <c r="B9509" s="63" t="s">
        <v>5988</v>
      </c>
    </row>
    <row r="9510" spans="1:2" x14ac:dyDescent="0.25">
      <c r="A9510" s="62">
        <v>42261601</v>
      </c>
      <c r="B9510" s="63" t="s">
        <v>18006</v>
      </c>
    </row>
    <row r="9511" spans="1:2" x14ac:dyDescent="0.25">
      <c r="A9511" s="62">
        <v>42261602</v>
      </c>
      <c r="B9511" s="63" t="s">
        <v>8532</v>
      </c>
    </row>
    <row r="9512" spans="1:2" x14ac:dyDescent="0.25">
      <c r="A9512" s="62">
        <v>42261603</v>
      </c>
      <c r="B9512" s="63" t="s">
        <v>3449</v>
      </c>
    </row>
    <row r="9513" spans="1:2" x14ac:dyDescent="0.25">
      <c r="A9513" s="62">
        <v>42261604</v>
      </c>
      <c r="B9513" s="63" t="s">
        <v>1823</v>
      </c>
    </row>
    <row r="9514" spans="1:2" x14ac:dyDescent="0.25">
      <c r="A9514" s="62">
        <v>42261605</v>
      </c>
      <c r="B9514" s="63" t="s">
        <v>10229</v>
      </c>
    </row>
    <row r="9515" spans="1:2" x14ac:dyDescent="0.25">
      <c r="A9515" s="62">
        <v>42261606</v>
      </c>
      <c r="B9515" s="63" t="s">
        <v>17658</v>
      </c>
    </row>
    <row r="9516" spans="1:2" x14ac:dyDescent="0.25">
      <c r="A9516" s="62">
        <v>42261607</v>
      </c>
      <c r="B9516" s="63" t="s">
        <v>3754</v>
      </c>
    </row>
    <row r="9517" spans="1:2" x14ac:dyDescent="0.25">
      <c r="A9517" s="62">
        <v>42261608</v>
      </c>
      <c r="B9517" s="63" t="s">
        <v>876</v>
      </c>
    </row>
    <row r="9518" spans="1:2" x14ac:dyDescent="0.25">
      <c r="A9518" s="62">
        <v>42261609</v>
      </c>
      <c r="B9518" s="63" t="s">
        <v>9781</v>
      </c>
    </row>
    <row r="9519" spans="1:2" x14ac:dyDescent="0.25">
      <c r="A9519" s="62">
        <v>42261610</v>
      </c>
      <c r="B9519" s="63" t="s">
        <v>13579</v>
      </c>
    </row>
    <row r="9520" spans="1:2" x14ac:dyDescent="0.25">
      <c r="A9520" s="62">
        <v>42261611</v>
      </c>
      <c r="B9520" s="63" t="s">
        <v>688</v>
      </c>
    </row>
    <row r="9521" spans="1:2" x14ac:dyDescent="0.25">
      <c r="A9521" s="62">
        <v>42261612</v>
      </c>
      <c r="B9521" s="63" t="s">
        <v>15711</v>
      </c>
    </row>
    <row r="9522" spans="1:2" x14ac:dyDescent="0.25">
      <c r="A9522" s="62">
        <v>42261613</v>
      </c>
      <c r="B9522" s="63" t="s">
        <v>5065</v>
      </c>
    </row>
    <row r="9523" spans="1:2" x14ac:dyDescent="0.25">
      <c r="A9523" s="62">
        <v>42261701</v>
      </c>
      <c r="B9523" s="63" t="s">
        <v>18469</v>
      </c>
    </row>
    <row r="9524" spans="1:2" x14ac:dyDescent="0.25">
      <c r="A9524" s="62">
        <v>42261702</v>
      </c>
      <c r="B9524" s="63" t="s">
        <v>6171</v>
      </c>
    </row>
    <row r="9525" spans="1:2" x14ac:dyDescent="0.25">
      <c r="A9525" s="62">
        <v>42261703</v>
      </c>
      <c r="B9525" s="63" t="s">
        <v>12197</v>
      </c>
    </row>
    <row r="9526" spans="1:2" x14ac:dyDescent="0.25">
      <c r="A9526" s="62">
        <v>42261704</v>
      </c>
      <c r="B9526" s="63" t="s">
        <v>10119</v>
      </c>
    </row>
    <row r="9527" spans="1:2" x14ac:dyDescent="0.25">
      <c r="A9527" s="62">
        <v>42261705</v>
      </c>
      <c r="B9527" s="63" t="s">
        <v>1768</v>
      </c>
    </row>
    <row r="9528" spans="1:2" x14ac:dyDescent="0.25">
      <c r="A9528" s="62">
        <v>42261706</v>
      </c>
      <c r="B9528" s="63" t="s">
        <v>7483</v>
      </c>
    </row>
    <row r="9529" spans="1:2" x14ac:dyDescent="0.25">
      <c r="A9529" s="62">
        <v>42261707</v>
      </c>
      <c r="B9529" s="63" t="s">
        <v>15920</v>
      </c>
    </row>
    <row r="9530" spans="1:2" x14ac:dyDescent="0.25">
      <c r="A9530" s="62">
        <v>42261801</v>
      </c>
      <c r="B9530" s="63" t="s">
        <v>13381</v>
      </c>
    </row>
    <row r="9531" spans="1:2" x14ac:dyDescent="0.25">
      <c r="A9531" s="62">
        <v>42261802</v>
      </c>
      <c r="B9531" s="63" t="s">
        <v>17670</v>
      </c>
    </row>
    <row r="9532" spans="1:2" x14ac:dyDescent="0.25">
      <c r="A9532" s="62">
        <v>42261803</v>
      </c>
      <c r="B9532" s="63" t="s">
        <v>17250</v>
      </c>
    </row>
    <row r="9533" spans="1:2" x14ac:dyDescent="0.25">
      <c r="A9533" s="62">
        <v>42261804</v>
      </c>
      <c r="B9533" s="63" t="s">
        <v>5017</v>
      </c>
    </row>
    <row r="9534" spans="1:2" x14ac:dyDescent="0.25">
      <c r="A9534" s="62">
        <v>42261805</v>
      </c>
      <c r="B9534" s="63" t="s">
        <v>13543</v>
      </c>
    </row>
    <row r="9535" spans="1:2" x14ac:dyDescent="0.25">
      <c r="A9535" s="62">
        <v>42261806</v>
      </c>
      <c r="B9535" s="63" t="s">
        <v>11345</v>
      </c>
    </row>
    <row r="9536" spans="1:2" x14ac:dyDescent="0.25">
      <c r="A9536" s="62">
        <v>42261807</v>
      </c>
      <c r="B9536" s="63" t="s">
        <v>3034</v>
      </c>
    </row>
    <row r="9537" spans="1:2" x14ac:dyDescent="0.25">
      <c r="A9537" s="62">
        <v>42261808</v>
      </c>
      <c r="B9537" s="63" t="s">
        <v>6224</v>
      </c>
    </row>
    <row r="9538" spans="1:2" x14ac:dyDescent="0.25">
      <c r="A9538" s="62">
        <v>42261809</v>
      </c>
      <c r="B9538" s="63" t="s">
        <v>11942</v>
      </c>
    </row>
    <row r="9539" spans="1:2" x14ac:dyDescent="0.25">
      <c r="A9539" s="62">
        <v>42261810</v>
      </c>
      <c r="B9539" s="63" t="s">
        <v>11609</v>
      </c>
    </row>
    <row r="9540" spans="1:2" x14ac:dyDescent="0.25">
      <c r="A9540" s="62">
        <v>42261901</v>
      </c>
      <c r="B9540" s="63" t="s">
        <v>5508</v>
      </c>
    </row>
    <row r="9541" spans="1:2" x14ac:dyDescent="0.25">
      <c r="A9541" s="62">
        <v>42261902</v>
      </c>
      <c r="B9541" s="63" t="s">
        <v>17049</v>
      </c>
    </row>
    <row r="9542" spans="1:2" x14ac:dyDescent="0.25">
      <c r="A9542" s="62">
        <v>42261903</v>
      </c>
      <c r="B9542" s="63" t="s">
        <v>5558</v>
      </c>
    </row>
    <row r="9543" spans="1:2" x14ac:dyDescent="0.25">
      <c r="A9543" s="62">
        <v>42261904</v>
      </c>
      <c r="B9543" s="63" t="s">
        <v>12654</v>
      </c>
    </row>
    <row r="9544" spans="1:2" x14ac:dyDescent="0.25">
      <c r="A9544" s="62">
        <v>42262001</v>
      </c>
      <c r="B9544" s="63" t="s">
        <v>8732</v>
      </c>
    </row>
    <row r="9545" spans="1:2" x14ac:dyDescent="0.25">
      <c r="A9545" s="62">
        <v>42262002</v>
      </c>
      <c r="B9545" s="63" t="s">
        <v>10026</v>
      </c>
    </row>
    <row r="9546" spans="1:2" x14ac:dyDescent="0.25">
      <c r="A9546" s="62">
        <v>42262003</v>
      </c>
      <c r="B9546" s="63" t="s">
        <v>16761</v>
      </c>
    </row>
    <row r="9547" spans="1:2" x14ac:dyDescent="0.25">
      <c r="A9547" s="62">
        <v>42262004</v>
      </c>
      <c r="B9547" s="63" t="s">
        <v>15443</v>
      </c>
    </row>
    <row r="9548" spans="1:2" x14ac:dyDescent="0.25">
      <c r="A9548" s="62">
        <v>42262005</v>
      </c>
      <c r="B9548" s="63" t="s">
        <v>7818</v>
      </c>
    </row>
    <row r="9549" spans="1:2" x14ac:dyDescent="0.25">
      <c r="A9549" s="62">
        <v>42262006</v>
      </c>
      <c r="B9549" s="63" t="s">
        <v>15405</v>
      </c>
    </row>
    <row r="9550" spans="1:2" x14ac:dyDescent="0.25">
      <c r="A9550" s="62">
        <v>42262007</v>
      </c>
      <c r="B9550" s="63" t="s">
        <v>27</v>
      </c>
    </row>
    <row r="9551" spans="1:2" x14ac:dyDescent="0.25">
      <c r="A9551" s="62">
        <v>42262008</v>
      </c>
      <c r="B9551" s="63" t="s">
        <v>18386</v>
      </c>
    </row>
    <row r="9552" spans="1:2" x14ac:dyDescent="0.25">
      <c r="A9552" s="62">
        <v>42262101</v>
      </c>
      <c r="B9552" s="63" t="s">
        <v>2387</v>
      </c>
    </row>
    <row r="9553" spans="1:2" x14ac:dyDescent="0.25">
      <c r="A9553" s="62">
        <v>42262102</v>
      </c>
      <c r="B9553" s="63" t="s">
        <v>11981</v>
      </c>
    </row>
    <row r="9554" spans="1:2" x14ac:dyDescent="0.25">
      <c r="A9554" s="62">
        <v>42262103</v>
      </c>
      <c r="B9554" s="63" t="s">
        <v>1619</v>
      </c>
    </row>
    <row r="9555" spans="1:2" x14ac:dyDescent="0.25">
      <c r="A9555" s="62">
        <v>42262104</v>
      </c>
      <c r="B9555" s="63" t="s">
        <v>12464</v>
      </c>
    </row>
    <row r="9556" spans="1:2" x14ac:dyDescent="0.25">
      <c r="A9556" s="62">
        <v>42262105</v>
      </c>
      <c r="B9556" s="63" t="s">
        <v>3758</v>
      </c>
    </row>
    <row r="9557" spans="1:2" x14ac:dyDescent="0.25">
      <c r="A9557" s="62">
        <v>42271501</v>
      </c>
      <c r="B9557" s="63" t="s">
        <v>16184</v>
      </c>
    </row>
    <row r="9558" spans="1:2" x14ac:dyDescent="0.25">
      <c r="A9558" s="62">
        <v>42271502</v>
      </c>
      <c r="B9558" s="63" t="s">
        <v>17513</v>
      </c>
    </row>
    <row r="9559" spans="1:2" x14ac:dyDescent="0.25">
      <c r="A9559" s="62">
        <v>42271503</v>
      </c>
      <c r="B9559" s="63" t="s">
        <v>8834</v>
      </c>
    </row>
    <row r="9560" spans="1:2" x14ac:dyDescent="0.25">
      <c r="A9560" s="62">
        <v>42271504</v>
      </c>
      <c r="B9560" s="63" t="s">
        <v>17475</v>
      </c>
    </row>
    <row r="9561" spans="1:2" x14ac:dyDescent="0.25">
      <c r="A9561" s="62">
        <v>42271505</v>
      </c>
      <c r="B9561" s="63" t="s">
        <v>3457</v>
      </c>
    </row>
    <row r="9562" spans="1:2" x14ac:dyDescent="0.25">
      <c r="A9562" s="62">
        <v>42271506</v>
      </c>
      <c r="B9562" s="63" t="s">
        <v>10112</v>
      </c>
    </row>
    <row r="9563" spans="1:2" x14ac:dyDescent="0.25">
      <c r="A9563" s="62">
        <v>42271601</v>
      </c>
      <c r="B9563" s="63" t="s">
        <v>9157</v>
      </c>
    </row>
    <row r="9564" spans="1:2" x14ac:dyDescent="0.25">
      <c r="A9564" s="62">
        <v>42271602</v>
      </c>
      <c r="B9564" s="63" t="s">
        <v>485</v>
      </c>
    </row>
    <row r="9565" spans="1:2" x14ac:dyDescent="0.25">
      <c r="A9565" s="62">
        <v>42271603</v>
      </c>
      <c r="B9565" s="63" t="s">
        <v>547</v>
      </c>
    </row>
    <row r="9566" spans="1:2" x14ac:dyDescent="0.25">
      <c r="A9566" s="62">
        <v>42271604</v>
      </c>
      <c r="B9566" s="63" t="s">
        <v>13659</v>
      </c>
    </row>
    <row r="9567" spans="1:2" x14ac:dyDescent="0.25">
      <c r="A9567" s="62">
        <v>42271605</v>
      </c>
      <c r="B9567" s="63" t="s">
        <v>11061</v>
      </c>
    </row>
    <row r="9568" spans="1:2" x14ac:dyDescent="0.25">
      <c r="A9568" s="62">
        <v>42271606</v>
      </c>
      <c r="B9568" s="63" t="s">
        <v>3658</v>
      </c>
    </row>
    <row r="9569" spans="1:2" x14ac:dyDescent="0.25">
      <c r="A9569" s="62">
        <v>42271607</v>
      </c>
      <c r="B9569" s="63" t="s">
        <v>1995</v>
      </c>
    </row>
    <row r="9570" spans="1:2" x14ac:dyDescent="0.25">
      <c r="A9570" s="62">
        <v>42271608</v>
      </c>
      <c r="B9570" s="63" t="s">
        <v>4769</v>
      </c>
    </row>
    <row r="9571" spans="1:2" x14ac:dyDescent="0.25">
      <c r="A9571" s="62">
        <v>42271609</v>
      </c>
      <c r="B9571" s="63" t="s">
        <v>1439</v>
      </c>
    </row>
    <row r="9572" spans="1:2" x14ac:dyDescent="0.25">
      <c r="A9572" s="62">
        <v>42271610</v>
      </c>
      <c r="B9572" s="63" t="s">
        <v>15034</v>
      </c>
    </row>
    <row r="9573" spans="1:2" x14ac:dyDescent="0.25">
      <c r="A9573" s="62">
        <v>42271611</v>
      </c>
      <c r="B9573" s="63" t="s">
        <v>11753</v>
      </c>
    </row>
    <row r="9574" spans="1:2" x14ac:dyDescent="0.25">
      <c r="A9574" s="62">
        <v>42271612</v>
      </c>
      <c r="B9574" s="63" t="s">
        <v>16965</v>
      </c>
    </row>
    <row r="9575" spans="1:2" x14ac:dyDescent="0.25">
      <c r="A9575" s="62">
        <v>42271613</v>
      </c>
      <c r="B9575" s="63" t="s">
        <v>13688</v>
      </c>
    </row>
    <row r="9576" spans="1:2" x14ac:dyDescent="0.25">
      <c r="A9576" s="62">
        <v>42271614</v>
      </c>
      <c r="B9576" s="63" t="s">
        <v>834</v>
      </c>
    </row>
    <row r="9577" spans="1:2" x14ac:dyDescent="0.25">
      <c r="A9577" s="62">
        <v>42271615</v>
      </c>
      <c r="B9577" s="63" t="s">
        <v>2413</v>
      </c>
    </row>
    <row r="9578" spans="1:2" x14ac:dyDescent="0.25">
      <c r="A9578" s="62">
        <v>42271616</v>
      </c>
      <c r="B9578" s="63" t="s">
        <v>1340</v>
      </c>
    </row>
    <row r="9579" spans="1:2" x14ac:dyDescent="0.25">
      <c r="A9579" s="62">
        <v>42271617</v>
      </c>
      <c r="B9579" s="63" t="s">
        <v>10742</v>
      </c>
    </row>
    <row r="9580" spans="1:2" x14ac:dyDescent="0.25">
      <c r="A9580" s="62">
        <v>42271618</v>
      </c>
      <c r="B9580" s="63" t="s">
        <v>4275</v>
      </c>
    </row>
    <row r="9581" spans="1:2" x14ac:dyDescent="0.25">
      <c r="A9581" s="62">
        <v>42271701</v>
      </c>
      <c r="B9581" s="63" t="s">
        <v>6336</v>
      </c>
    </row>
    <row r="9582" spans="1:2" x14ac:dyDescent="0.25">
      <c r="A9582" s="62">
        <v>42271702</v>
      </c>
      <c r="B9582" s="63" t="s">
        <v>34</v>
      </c>
    </row>
    <row r="9583" spans="1:2" x14ac:dyDescent="0.25">
      <c r="A9583" s="62">
        <v>42271703</v>
      </c>
      <c r="B9583" s="63" t="s">
        <v>11578</v>
      </c>
    </row>
    <row r="9584" spans="1:2" x14ac:dyDescent="0.25">
      <c r="A9584" s="62">
        <v>42271704</v>
      </c>
      <c r="B9584" s="63" t="s">
        <v>12391</v>
      </c>
    </row>
    <row r="9585" spans="1:2" x14ac:dyDescent="0.25">
      <c r="A9585" s="62">
        <v>42271705</v>
      </c>
      <c r="B9585" s="63" t="s">
        <v>9033</v>
      </c>
    </row>
    <row r="9586" spans="1:2" x14ac:dyDescent="0.25">
      <c r="A9586" s="62">
        <v>42271706</v>
      </c>
      <c r="B9586" s="63" t="s">
        <v>10649</v>
      </c>
    </row>
    <row r="9587" spans="1:2" x14ac:dyDescent="0.25">
      <c r="A9587" s="62">
        <v>42271707</v>
      </c>
      <c r="B9587" s="63" t="s">
        <v>16810</v>
      </c>
    </row>
    <row r="9588" spans="1:2" x14ac:dyDescent="0.25">
      <c r="A9588" s="62">
        <v>42271708</v>
      </c>
      <c r="B9588" s="63" t="s">
        <v>2799</v>
      </c>
    </row>
    <row r="9589" spans="1:2" x14ac:dyDescent="0.25">
      <c r="A9589" s="62">
        <v>42271709</v>
      </c>
      <c r="B9589" s="63" t="s">
        <v>11605</v>
      </c>
    </row>
    <row r="9590" spans="1:2" x14ac:dyDescent="0.25">
      <c r="A9590" s="62">
        <v>42271710</v>
      </c>
      <c r="B9590" s="63" t="s">
        <v>11627</v>
      </c>
    </row>
    <row r="9591" spans="1:2" x14ac:dyDescent="0.25">
      <c r="A9591" s="62">
        <v>42271711</v>
      </c>
      <c r="B9591" s="63" t="s">
        <v>6067</v>
      </c>
    </row>
    <row r="9592" spans="1:2" x14ac:dyDescent="0.25">
      <c r="A9592" s="62">
        <v>42271712</v>
      </c>
      <c r="B9592" s="63" t="s">
        <v>16736</v>
      </c>
    </row>
    <row r="9593" spans="1:2" x14ac:dyDescent="0.25">
      <c r="A9593" s="62">
        <v>42271713</v>
      </c>
      <c r="B9593" s="63" t="s">
        <v>12392</v>
      </c>
    </row>
    <row r="9594" spans="1:2" x14ac:dyDescent="0.25">
      <c r="A9594" s="62">
        <v>42271714</v>
      </c>
      <c r="B9594" s="63" t="s">
        <v>1639</v>
      </c>
    </row>
    <row r="9595" spans="1:2" x14ac:dyDescent="0.25">
      <c r="A9595" s="62">
        <v>42271715</v>
      </c>
      <c r="B9595" s="63" t="s">
        <v>1868</v>
      </c>
    </row>
    <row r="9596" spans="1:2" x14ac:dyDescent="0.25">
      <c r="A9596" s="62">
        <v>42271716</v>
      </c>
      <c r="B9596" s="63" t="s">
        <v>7987</v>
      </c>
    </row>
    <row r="9597" spans="1:2" x14ac:dyDescent="0.25">
      <c r="A9597" s="62">
        <v>42271717</v>
      </c>
      <c r="B9597" s="63" t="s">
        <v>1356</v>
      </c>
    </row>
    <row r="9598" spans="1:2" x14ac:dyDescent="0.25">
      <c r="A9598" s="62">
        <v>42271718</v>
      </c>
      <c r="B9598" s="63" t="s">
        <v>7984</v>
      </c>
    </row>
    <row r="9599" spans="1:2" x14ac:dyDescent="0.25">
      <c r="A9599" s="62">
        <v>42271719</v>
      </c>
      <c r="B9599" s="63" t="s">
        <v>2791</v>
      </c>
    </row>
    <row r="9600" spans="1:2" x14ac:dyDescent="0.25">
      <c r="A9600" s="62">
        <v>42271720</v>
      </c>
      <c r="B9600" s="63" t="s">
        <v>11809</v>
      </c>
    </row>
    <row r="9601" spans="1:2" x14ac:dyDescent="0.25">
      <c r="A9601" s="62">
        <v>42271721</v>
      </c>
      <c r="B9601" s="63" t="s">
        <v>14333</v>
      </c>
    </row>
    <row r="9602" spans="1:2" x14ac:dyDescent="0.25">
      <c r="A9602" s="62">
        <v>42271801</v>
      </c>
      <c r="B9602" s="63" t="s">
        <v>15697</v>
      </c>
    </row>
    <row r="9603" spans="1:2" x14ac:dyDescent="0.25">
      <c r="A9603" s="62">
        <v>42271802</v>
      </c>
      <c r="B9603" s="63" t="s">
        <v>6638</v>
      </c>
    </row>
    <row r="9604" spans="1:2" x14ac:dyDescent="0.25">
      <c r="A9604" s="62">
        <v>42271803</v>
      </c>
      <c r="B9604" s="63" t="s">
        <v>15849</v>
      </c>
    </row>
    <row r="9605" spans="1:2" x14ac:dyDescent="0.25">
      <c r="A9605" s="62">
        <v>42271901</v>
      </c>
      <c r="B9605" s="63" t="s">
        <v>4129</v>
      </c>
    </row>
    <row r="9606" spans="1:2" x14ac:dyDescent="0.25">
      <c r="A9606" s="62">
        <v>42271902</v>
      </c>
      <c r="B9606" s="63" t="s">
        <v>6977</v>
      </c>
    </row>
    <row r="9607" spans="1:2" x14ac:dyDescent="0.25">
      <c r="A9607" s="62">
        <v>42271903</v>
      </c>
      <c r="B9607" s="63" t="s">
        <v>9102</v>
      </c>
    </row>
    <row r="9608" spans="1:2" x14ac:dyDescent="0.25">
      <c r="A9608" s="62">
        <v>42271904</v>
      </c>
      <c r="B9608" s="63" t="s">
        <v>6334</v>
      </c>
    </row>
    <row r="9609" spans="1:2" x14ac:dyDescent="0.25">
      <c r="A9609" s="62">
        <v>42271905</v>
      </c>
      <c r="B9609" s="63" t="s">
        <v>16501</v>
      </c>
    </row>
    <row r="9610" spans="1:2" x14ac:dyDescent="0.25">
      <c r="A9610" s="62">
        <v>42271906</v>
      </c>
      <c r="B9610" s="63" t="s">
        <v>16325</v>
      </c>
    </row>
    <row r="9611" spans="1:2" x14ac:dyDescent="0.25">
      <c r="A9611" s="62">
        <v>42271907</v>
      </c>
      <c r="B9611" s="63" t="s">
        <v>12346</v>
      </c>
    </row>
    <row r="9612" spans="1:2" x14ac:dyDescent="0.25">
      <c r="A9612" s="62">
        <v>42271908</v>
      </c>
      <c r="B9612" s="63" t="s">
        <v>3995</v>
      </c>
    </row>
    <row r="9613" spans="1:2" x14ac:dyDescent="0.25">
      <c r="A9613" s="62">
        <v>42271909</v>
      </c>
      <c r="B9613" s="63" t="s">
        <v>5301</v>
      </c>
    </row>
    <row r="9614" spans="1:2" x14ac:dyDescent="0.25">
      <c r="A9614" s="62">
        <v>42271910</v>
      </c>
      <c r="B9614" s="63" t="s">
        <v>2347</v>
      </c>
    </row>
    <row r="9615" spans="1:2" x14ac:dyDescent="0.25">
      <c r="A9615" s="62">
        <v>42271911</v>
      </c>
      <c r="B9615" s="63" t="s">
        <v>14233</v>
      </c>
    </row>
    <row r="9616" spans="1:2" x14ac:dyDescent="0.25">
      <c r="A9616" s="62">
        <v>42271912</v>
      </c>
      <c r="B9616" s="63" t="s">
        <v>14132</v>
      </c>
    </row>
    <row r="9617" spans="1:2" x14ac:dyDescent="0.25">
      <c r="A9617" s="62">
        <v>42271913</v>
      </c>
      <c r="B9617" s="63" t="s">
        <v>13825</v>
      </c>
    </row>
    <row r="9618" spans="1:2" x14ac:dyDescent="0.25">
      <c r="A9618" s="62">
        <v>42271914</v>
      </c>
      <c r="B9618" s="63" t="s">
        <v>15944</v>
      </c>
    </row>
    <row r="9619" spans="1:2" x14ac:dyDescent="0.25">
      <c r="A9619" s="62">
        <v>42271915</v>
      </c>
      <c r="B9619" s="63" t="s">
        <v>12041</v>
      </c>
    </row>
    <row r="9620" spans="1:2" x14ac:dyDescent="0.25">
      <c r="A9620" s="62">
        <v>42272001</v>
      </c>
      <c r="B9620" s="63" t="s">
        <v>3094</v>
      </c>
    </row>
    <row r="9621" spans="1:2" x14ac:dyDescent="0.25">
      <c r="A9621" s="62">
        <v>42272002</v>
      </c>
      <c r="B9621" s="63" t="s">
        <v>1771</v>
      </c>
    </row>
    <row r="9622" spans="1:2" x14ac:dyDescent="0.25">
      <c r="A9622" s="62">
        <v>42272003</v>
      </c>
      <c r="B9622" s="63" t="s">
        <v>15460</v>
      </c>
    </row>
    <row r="9623" spans="1:2" x14ac:dyDescent="0.25">
      <c r="A9623" s="62">
        <v>42272004</v>
      </c>
      <c r="B9623" s="63" t="s">
        <v>4146</v>
      </c>
    </row>
    <row r="9624" spans="1:2" x14ac:dyDescent="0.25">
      <c r="A9624" s="62">
        <v>42272005</v>
      </c>
      <c r="B9624" s="63" t="s">
        <v>14906</v>
      </c>
    </row>
    <row r="9625" spans="1:2" x14ac:dyDescent="0.25">
      <c r="A9625" s="62">
        <v>42272006</v>
      </c>
      <c r="B9625" s="63" t="s">
        <v>5192</v>
      </c>
    </row>
    <row r="9626" spans="1:2" x14ac:dyDescent="0.25">
      <c r="A9626" s="62">
        <v>42272007</v>
      </c>
      <c r="B9626" s="63" t="s">
        <v>717</v>
      </c>
    </row>
    <row r="9627" spans="1:2" x14ac:dyDescent="0.25">
      <c r="A9627" s="62">
        <v>42272008</v>
      </c>
      <c r="B9627" s="63" t="s">
        <v>9437</v>
      </c>
    </row>
    <row r="9628" spans="1:2" x14ac:dyDescent="0.25">
      <c r="A9628" s="62">
        <v>42272009</v>
      </c>
      <c r="B9628" s="63" t="s">
        <v>1600</v>
      </c>
    </row>
    <row r="9629" spans="1:2" x14ac:dyDescent="0.25">
      <c r="A9629" s="62">
        <v>42272010</v>
      </c>
      <c r="B9629" s="63" t="s">
        <v>9365</v>
      </c>
    </row>
    <row r="9630" spans="1:2" x14ac:dyDescent="0.25">
      <c r="A9630" s="62">
        <v>42272011</v>
      </c>
      <c r="B9630" s="63" t="s">
        <v>11692</v>
      </c>
    </row>
    <row r="9631" spans="1:2" x14ac:dyDescent="0.25">
      <c r="A9631" s="62">
        <v>42272012</v>
      </c>
      <c r="B9631" s="63" t="s">
        <v>18721</v>
      </c>
    </row>
    <row r="9632" spans="1:2" x14ac:dyDescent="0.25">
      <c r="A9632" s="62">
        <v>42272013</v>
      </c>
      <c r="B9632" s="63" t="s">
        <v>9392</v>
      </c>
    </row>
    <row r="9633" spans="1:2" x14ac:dyDescent="0.25">
      <c r="A9633" s="62">
        <v>42272014</v>
      </c>
      <c r="B9633" s="63" t="s">
        <v>284</v>
      </c>
    </row>
    <row r="9634" spans="1:2" x14ac:dyDescent="0.25">
      <c r="A9634" s="62">
        <v>42272015</v>
      </c>
      <c r="B9634" s="63" t="s">
        <v>13878</v>
      </c>
    </row>
    <row r="9635" spans="1:2" x14ac:dyDescent="0.25">
      <c r="A9635" s="62">
        <v>42272016</v>
      </c>
      <c r="B9635" s="63" t="s">
        <v>16694</v>
      </c>
    </row>
    <row r="9636" spans="1:2" x14ac:dyDescent="0.25">
      <c r="A9636" s="62">
        <v>42272017</v>
      </c>
      <c r="B9636" s="63" t="s">
        <v>15053</v>
      </c>
    </row>
    <row r="9637" spans="1:2" x14ac:dyDescent="0.25">
      <c r="A9637" s="62">
        <v>42272101</v>
      </c>
      <c r="B9637" s="63" t="s">
        <v>10832</v>
      </c>
    </row>
    <row r="9638" spans="1:2" x14ac:dyDescent="0.25">
      <c r="A9638" s="62">
        <v>42272102</v>
      </c>
      <c r="B9638" s="63" t="s">
        <v>14022</v>
      </c>
    </row>
    <row r="9639" spans="1:2" x14ac:dyDescent="0.25">
      <c r="A9639" s="62">
        <v>42272201</v>
      </c>
      <c r="B9639" s="63" t="s">
        <v>6887</v>
      </c>
    </row>
    <row r="9640" spans="1:2" x14ac:dyDescent="0.25">
      <c r="A9640" s="62">
        <v>42272202</v>
      </c>
      <c r="B9640" s="63" t="s">
        <v>8355</v>
      </c>
    </row>
    <row r="9641" spans="1:2" x14ac:dyDescent="0.25">
      <c r="A9641" s="62">
        <v>42272203</v>
      </c>
      <c r="B9641" s="63" t="s">
        <v>18669</v>
      </c>
    </row>
    <row r="9642" spans="1:2" x14ac:dyDescent="0.25">
      <c r="A9642" s="62">
        <v>42272204</v>
      </c>
      <c r="B9642" s="63" t="s">
        <v>5668</v>
      </c>
    </row>
    <row r="9643" spans="1:2" x14ac:dyDescent="0.25">
      <c r="A9643" s="62">
        <v>42272205</v>
      </c>
      <c r="B9643" s="63" t="s">
        <v>2122</v>
      </c>
    </row>
    <row r="9644" spans="1:2" x14ac:dyDescent="0.25">
      <c r="A9644" s="62">
        <v>42272206</v>
      </c>
      <c r="B9644" s="63" t="s">
        <v>2000</v>
      </c>
    </row>
    <row r="9645" spans="1:2" x14ac:dyDescent="0.25">
      <c r="A9645" s="62">
        <v>42272207</v>
      </c>
      <c r="B9645" s="63" t="s">
        <v>17476</v>
      </c>
    </row>
    <row r="9646" spans="1:2" x14ac:dyDescent="0.25">
      <c r="A9646" s="62">
        <v>42272208</v>
      </c>
      <c r="B9646" s="63" t="s">
        <v>15015</v>
      </c>
    </row>
    <row r="9647" spans="1:2" x14ac:dyDescent="0.25">
      <c r="A9647" s="62">
        <v>42272209</v>
      </c>
      <c r="B9647" s="63" t="s">
        <v>14698</v>
      </c>
    </row>
    <row r="9648" spans="1:2" x14ac:dyDescent="0.25">
      <c r="A9648" s="62">
        <v>42272210</v>
      </c>
      <c r="B9648" s="63" t="s">
        <v>4525</v>
      </c>
    </row>
    <row r="9649" spans="1:2" x14ac:dyDescent="0.25">
      <c r="A9649" s="62">
        <v>42272211</v>
      </c>
      <c r="B9649" s="63" t="s">
        <v>30</v>
      </c>
    </row>
    <row r="9650" spans="1:2" x14ac:dyDescent="0.25">
      <c r="A9650" s="62">
        <v>42272212</v>
      </c>
      <c r="B9650" s="63" t="s">
        <v>16629</v>
      </c>
    </row>
    <row r="9651" spans="1:2" x14ac:dyDescent="0.25">
      <c r="A9651" s="62">
        <v>42272213</v>
      </c>
      <c r="B9651" s="63" t="s">
        <v>16822</v>
      </c>
    </row>
    <row r="9652" spans="1:2" x14ac:dyDescent="0.25">
      <c r="A9652" s="62">
        <v>42272214</v>
      </c>
      <c r="B9652" s="63" t="s">
        <v>1708</v>
      </c>
    </row>
    <row r="9653" spans="1:2" x14ac:dyDescent="0.25">
      <c r="A9653" s="62">
        <v>42272215</v>
      </c>
      <c r="B9653" s="63" t="s">
        <v>17811</v>
      </c>
    </row>
    <row r="9654" spans="1:2" x14ac:dyDescent="0.25">
      <c r="A9654" s="62">
        <v>42272216</v>
      </c>
      <c r="B9654" s="63" t="s">
        <v>16753</v>
      </c>
    </row>
    <row r="9655" spans="1:2" x14ac:dyDescent="0.25">
      <c r="A9655" s="62">
        <v>42272217</v>
      </c>
      <c r="B9655" s="63" t="s">
        <v>3697</v>
      </c>
    </row>
    <row r="9656" spans="1:2" x14ac:dyDescent="0.25">
      <c r="A9656" s="62">
        <v>42272218</v>
      </c>
      <c r="B9656" s="63" t="s">
        <v>7138</v>
      </c>
    </row>
    <row r="9657" spans="1:2" x14ac:dyDescent="0.25">
      <c r="A9657" s="62">
        <v>42272219</v>
      </c>
      <c r="B9657" s="63" t="s">
        <v>16787</v>
      </c>
    </row>
    <row r="9658" spans="1:2" x14ac:dyDescent="0.25">
      <c r="A9658" s="62">
        <v>42272220</v>
      </c>
      <c r="B9658" s="63" t="s">
        <v>3560</v>
      </c>
    </row>
    <row r="9659" spans="1:2" x14ac:dyDescent="0.25">
      <c r="A9659" s="62">
        <v>42272221</v>
      </c>
      <c r="B9659" s="63" t="s">
        <v>14450</v>
      </c>
    </row>
    <row r="9660" spans="1:2" x14ac:dyDescent="0.25">
      <c r="A9660" s="62">
        <v>42272222</v>
      </c>
      <c r="B9660" s="63" t="s">
        <v>13480</v>
      </c>
    </row>
    <row r="9661" spans="1:2" x14ac:dyDescent="0.25">
      <c r="A9661" s="62">
        <v>42272223</v>
      </c>
      <c r="B9661" s="63" t="s">
        <v>18240</v>
      </c>
    </row>
    <row r="9662" spans="1:2" x14ac:dyDescent="0.25">
      <c r="A9662" s="62">
        <v>42272224</v>
      </c>
      <c r="B9662" s="63" t="s">
        <v>17401</v>
      </c>
    </row>
    <row r="9663" spans="1:2" x14ac:dyDescent="0.25">
      <c r="A9663" s="62">
        <v>42272225</v>
      </c>
      <c r="B9663" s="63" t="s">
        <v>2939</v>
      </c>
    </row>
    <row r="9664" spans="1:2" x14ac:dyDescent="0.25">
      <c r="A9664" s="62">
        <v>42272301</v>
      </c>
      <c r="B9664" s="63" t="s">
        <v>11589</v>
      </c>
    </row>
    <row r="9665" spans="1:2" x14ac:dyDescent="0.25">
      <c r="A9665" s="62">
        <v>42272302</v>
      </c>
      <c r="B9665" s="63" t="s">
        <v>9369</v>
      </c>
    </row>
    <row r="9666" spans="1:2" x14ac:dyDescent="0.25">
      <c r="A9666" s="62">
        <v>42272303</v>
      </c>
      <c r="B9666" s="63" t="s">
        <v>12524</v>
      </c>
    </row>
    <row r="9667" spans="1:2" x14ac:dyDescent="0.25">
      <c r="A9667" s="62">
        <v>42272304</v>
      </c>
      <c r="B9667" s="63" t="s">
        <v>3660</v>
      </c>
    </row>
    <row r="9668" spans="1:2" x14ac:dyDescent="0.25">
      <c r="A9668" s="62">
        <v>42272305</v>
      </c>
      <c r="B9668" s="63" t="s">
        <v>3168</v>
      </c>
    </row>
    <row r="9669" spans="1:2" x14ac:dyDescent="0.25">
      <c r="A9669" s="62">
        <v>42272306</v>
      </c>
      <c r="B9669" s="63" t="s">
        <v>14148</v>
      </c>
    </row>
    <row r="9670" spans="1:2" x14ac:dyDescent="0.25">
      <c r="A9670" s="62">
        <v>42272307</v>
      </c>
      <c r="B9670" s="63" t="s">
        <v>15018</v>
      </c>
    </row>
    <row r="9671" spans="1:2" x14ac:dyDescent="0.25">
      <c r="A9671" s="62">
        <v>42272401</v>
      </c>
      <c r="B9671" s="63" t="s">
        <v>14545</v>
      </c>
    </row>
    <row r="9672" spans="1:2" x14ac:dyDescent="0.25">
      <c r="A9672" s="62">
        <v>42272402</v>
      </c>
      <c r="B9672" s="63" t="s">
        <v>7490</v>
      </c>
    </row>
    <row r="9673" spans="1:2" x14ac:dyDescent="0.25">
      <c r="A9673" s="62">
        <v>42272403</v>
      </c>
      <c r="B9673" s="63" t="s">
        <v>3736</v>
      </c>
    </row>
    <row r="9674" spans="1:2" x14ac:dyDescent="0.25">
      <c r="A9674" s="62">
        <v>42272404</v>
      </c>
      <c r="B9674" s="63" t="s">
        <v>14802</v>
      </c>
    </row>
    <row r="9675" spans="1:2" x14ac:dyDescent="0.25">
      <c r="A9675" s="62">
        <v>42272501</v>
      </c>
      <c r="B9675" s="63" t="s">
        <v>9143</v>
      </c>
    </row>
    <row r="9676" spans="1:2" x14ac:dyDescent="0.25">
      <c r="A9676" s="62">
        <v>42272502</v>
      </c>
      <c r="B9676" s="63" t="s">
        <v>16377</v>
      </c>
    </row>
    <row r="9677" spans="1:2" x14ac:dyDescent="0.25">
      <c r="A9677" s="62">
        <v>42272503</v>
      </c>
      <c r="B9677" s="63" t="s">
        <v>2317</v>
      </c>
    </row>
    <row r="9678" spans="1:2" x14ac:dyDescent="0.25">
      <c r="A9678" s="62">
        <v>42272504</v>
      </c>
      <c r="B9678" s="63" t="s">
        <v>568</v>
      </c>
    </row>
    <row r="9679" spans="1:2" x14ac:dyDescent="0.25">
      <c r="A9679" s="62">
        <v>42272505</v>
      </c>
      <c r="B9679" s="63" t="s">
        <v>5937</v>
      </c>
    </row>
    <row r="9680" spans="1:2" x14ac:dyDescent="0.25">
      <c r="A9680" s="62">
        <v>42272506</v>
      </c>
      <c r="B9680" s="63" t="s">
        <v>7177</v>
      </c>
    </row>
    <row r="9681" spans="1:2" x14ac:dyDescent="0.25">
      <c r="A9681" s="62">
        <v>42272507</v>
      </c>
      <c r="B9681" s="63" t="s">
        <v>1558</v>
      </c>
    </row>
    <row r="9682" spans="1:2" x14ac:dyDescent="0.25">
      <c r="A9682" s="62">
        <v>42272508</v>
      </c>
      <c r="B9682" s="63" t="s">
        <v>13849</v>
      </c>
    </row>
    <row r="9683" spans="1:2" x14ac:dyDescent="0.25">
      <c r="A9683" s="62">
        <v>42281501</v>
      </c>
      <c r="B9683" s="63" t="s">
        <v>2581</v>
      </c>
    </row>
    <row r="9684" spans="1:2" x14ac:dyDescent="0.25">
      <c r="A9684" s="62">
        <v>42281502</v>
      </c>
      <c r="B9684" s="63" t="s">
        <v>1478</v>
      </c>
    </row>
    <row r="9685" spans="1:2" x14ac:dyDescent="0.25">
      <c r="A9685" s="62">
        <v>42281503</v>
      </c>
      <c r="B9685" s="63" t="s">
        <v>4991</v>
      </c>
    </row>
    <row r="9686" spans="1:2" x14ac:dyDescent="0.25">
      <c r="A9686" s="62">
        <v>42281504</v>
      </c>
      <c r="B9686" s="63" t="s">
        <v>9462</v>
      </c>
    </row>
    <row r="9687" spans="1:2" x14ac:dyDescent="0.25">
      <c r="A9687" s="62">
        <v>42281505</v>
      </c>
      <c r="B9687" s="63" t="s">
        <v>1793</v>
      </c>
    </row>
    <row r="9688" spans="1:2" x14ac:dyDescent="0.25">
      <c r="A9688" s="62">
        <v>42281506</v>
      </c>
      <c r="B9688" s="63" t="s">
        <v>3040</v>
      </c>
    </row>
    <row r="9689" spans="1:2" x14ac:dyDescent="0.25">
      <c r="A9689" s="62">
        <v>42281507</v>
      </c>
      <c r="B9689" s="63" t="s">
        <v>2226</v>
      </c>
    </row>
    <row r="9690" spans="1:2" x14ac:dyDescent="0.25">
      <c r="A9690" s="62">
        <v>42281508</v>
      </c>
      <c r="B9690" s="63" t="s">
        <v>454</v>
      </c>
    </row>
    <row r="9691" spans="1:2" x14ac:dyDescent="0.25">
      <c r="A9691" s="62">
        <v>42281509</v>
      </c>
      <c r="B9691" s="63" t="s">
        <v>18286</v>
      </c>
    </row>
    <row r="9692" spans="1:2" x14ac:dyDescent="0.25">
      <c r="A9692" s="62">
        <v>42281510</v>
      </c>
      <c r="B9692" s="63" t="s">
        <v>10814</v>
      </c>
    </row>
    <row r="9693" spans="1:2" x14ac:dyDescent="0.25">
      <c r="A9693" s="62">
        <v>42281511</v>
      </c>
      <c r="B9693" s="63" t="s">
        <v>9496</v>
      </c>
    </row>
    <row r="9694" spans="1:2" x14ac:dyDescent="0.25">
      <c r="A9694" s="62">
        <v>42281512</v>
      </c>
      <c r="B9694" s="63" t="s">
        <v>11242</v>
      </c>
    </row>
    <row r="9695" spans="1:2" x14ac:dyDescent="0.25">
      <c r="A9695" s="62">
        <v>42281513</v>
      </c>
      <c r="B9695" s="63" t="s">
        <v>18613</v>
      </c>
    </row>
    <row r="9696" spans="1:2" x14ac:dyDescent="0.25">
      <c r="A9696" s="62">
        <v>42281514</v>
      </c>
      <c r="B9696" s="63" t="s">
        <v>9493</v>
      </c>
    </row>
    <row r="9697" spans="1:2" x14ac:dyDescent="0.25">
      <c r="A9697" s="62">
        <v>42281515</v>
      </c>
      <c r="B9697" s="63" t="s">
        <v>16327</v>
      </c>
    </row>
    <row r="9698" spans="1:2" x14ac:dyDescent="0.25">
      <c r="A9698" s="62">
        <v>42281516</v>
      </c>
      <c r="B9698" s="63" t="s">
        <v>849</v>
      </c>
    </row>
    <row r="9699" spans="1:2" x14ac:dyDescent="0.25">
      <c r="A9699" s="62">
        <v>42281517</v>
      </c>
      <c r="B9699" s="63" t="s">
        <v>7580</v>
      </c>
    </row>
    <row r="9700" spans="1:2" x14ac:dyDescent="0.25">
      <c r="A9700" s="62">
        <v>42281518</v>
      </c>
      <c r="B9700" s="63" t="s">
        <v>16352</v>
      </c>
    </row>
    <row r="9701" spans="1:2" x14ac:dyDescent="0.25">
      <c r="A9701" s="62">
        <v>42281519</v>
      </c>
      <c r="B9701" s="63" t="s">
        <v>15233</v>
      </c>
    </row>
    <row r="9702" spans="1:2" x14ac:dyDescent="0.25">
      <c r="A9702" s="62">
        <v>42281520</v>
      </c>
      <c r="B9702" s="63" t="s">
        <v>9882</v>
      </c>
    </row>
    <row r="9703" spans="1:2" x14ac:dyDescent="0.25">
      <c r="A9703" s="62">
        <v>42281521</v>
      </c>
      <c r="B9703" s="63" t="s">
        <v>16441</v>
      </c>
    </row>
    <row r="9704" spans="1:2" x14ac:dyDescent="0.25">
      <c r="A9704" s="62">
        <v>42281522</v>
      </c>
      <c r="B9704" s="63" t="s">
        <v>3361</v>
      </c>
    </row>
    <row r="9705" spans="1:2" x14ac:dyDescent="0.25">
      <c r="A9705" s="62">
        <v>42281523</v>
      </c>
      <c r="B9705" s="63" t="s">
        <v>422</v>
      </c>
    </row>
    <row r="9706" spans="1:2" x14ac:dyDescent="0.25">
      <c r="A9706" s="62">
        <v>42281524</v>
      </c>
      <c r="B9706" s="63" t="s">
        <v>16914</v>
      </c>
    </row>
    <row r="9707" spans="1:2" x14ac:dyDescent="0.25">
      <c r="A9707" s="62">
        <v>42281601</v>
      </c>
      <c r="B9707" s="63" t="s">
        <v>18747</v>
      </c>
    </row>
    <row r="9708" spans="1:2" x14ac:dyDescent="0.25">
      <c r="A9708" s="62">
        <v>42281602</v>
      </c>
      <c r="B9708" s="63" t="s">
        <v>14513</v>
      </c>
    </row>
    <row r="9709" spans="1:2" x14ac:dyDescent="0.25">
      <c r="A9709" s="62">
        <v>42281603</v>
      </c>
      <c r="B9709" s="63" t="s">
        <v>18728</v>
      </c>
    </row>
    <row r="9710" spans="1:2" x14ac:dyDescent="0.25">
      <c r="A9710" s="62">
        <v>42281604</v>
      </c>
      <c r="B9710" s="63" t="s">
        <v>7756</v>
      </c>
    </row>
    <row r="9711" spans="1:2" x14ac:dyDescent="0.25">
      <c r="A9711" s="62">
        <v>42281605</v>
      </c>
      <c r="B9711" s="63" t="s">
        <v>62</v>
      </c>
    </row>
    <row r="9712" spans="1:2" x14ac:dyDescent="0.25">
      <c r="A9712" s="62">
        <v>42281606</v>
      </c>
      <c r="B9712" s="63" t="s">
        <v>12613</v>
      </c>
    </row>
    <row r="9713" spans="1:2" x14ac:dyDescent="0.25">
      <c r="A9713" s="62">
        <v>42281701</v>
      </c>
      <c r="B9713" s="63" t="s">
        <v>17349</v>
      </c>
    </row>
    <row r="9714" spans="1:2" x14ac:dyDescent="0.25">
      <c r="A9714" s="62">
        <v>42281702</v>
      </c>
      <c r="B9714" s="63" t="s">
        <v>12678</v>
      </c>
    </row>
    <row r="9715" spans="1:2" x14ac:dyDescent="0.25">
      <c r="A9715" s="62">
        <v>42281703</v>
      </c>
      <c r="B9715" s="63" t="s">
        <v>12486</v>
      </c>
    </row>
    <row r="9716" spans="1:2" x14ac:dyDescent="0.25">
      <c r="A9716" s="62">
        <v>42281704</v>
      </c>
      <c r="B9716" s="63" t="s">
        <v>15552</v>
      </c>
    </row>
    <row r="9717" spans="1:2" x14ac:dyDescent="0.25">
      <c r="A9717" s="62">
        <v>42281705</v>
      </c>
      <c r="B9717" s="63" t="s">
        <v>10299</v>
      </c>
    </row>
    <row r="9718" spans="1:2" x14ac:dyDescent="0.25">
      <c r="A9718" s="62">
        <v>42281706</v>
      </c>
      <c r="B9718" s="63" t="s">
        <v>8195</v>
      </c>
    </row>
    <row r="9719" spans="1:2" x14ac:dyDescent="0.25">
      <c r="A9719" s="62">
        <v>42281707</v>
      </c>
      <c r="B9719" s="63" t="s">
        <v>4177</v>
      </c>
    </row>
    <row r="9720" spans="1:2" x14ac:dyDescent="0.25">
      <c r="A9720" s="62">
        <v>42281708</v>
      </c>
      <c r="B9720" s="63" t="s">
        <v>3035</v>
      </c>
    </row>
    <row r="9721" spans="1:2" x14ac:dyDescent="0.25">
      <c r="A9721" s="62">
        <v>42281709</v>
      </c>
      <c r="B9721" s="63" t="s">
        <v>996</v>
      </c>
    </row>
    <row r="9722" spans="1:2" x14ac:dyDescent="0.25">
      <c r="A9722" s="62">
        <v>42281710</v>
      </c>
      <c r="B9722" s="63" t="s">
        <v>5592</v>
      </c>
    </row>
    <row r="9723" spans="1:2" x14ac:dyDescent="0.25">
      <c r="A9723" s="62">
        <v>42281711</v>
      </c>
      <c r="B9723" s="63" t="s">
        <v>9594</v>
      </c>
    </row>
    <row r="9724" spans="1:2" x14ac:dyDescent="0.25">
      <c r="A9724" s="62">
        <v>42281712</v>
      </c>
      <c r="B9724" s="63" t="s">
        <v>9289</v>
      </c>
    </row>
    <row r="9725" spans="1:2" x14ac:dyDescent="0.25">
      <c r="A9725" s="62">
        <v>42281713</v>
      </c>
      <c r="B9725" s="63" t="s">
        <v>2642</v>
      </c>
    </row>
    <row r="9726" spans="1:2" x14ac:dyDescent="0.25">
      <c r="A9726" s="62">
        <v>42281801</v>
      </c>
      <c r="B9726" s="63" t="s">
        <v>10986</v>
      </c>
    </row>
    <row r="9727" spans="1:2" x14ac:dyDescent="0.25">
      <c r="A9727" s="62">
        <v>42281802</v>
      </c>
      <c r="B9727" s="63" t="s">
        <v>2083</v>
      </c>
    </row>
    <row r="9728" spans="1:2" x14ac:dyDescent="0.25">
      <c r="A9728" s="62">
        <v>42281803</v>
      </c>
      <c r="B9728" s="63" t="s">
        <v>8798</v>
      </c>
    </row>
    <row r="9729" spans="1:2" x14ac:dyDescent="0.25">
      <c r="A9729" s="62">
        <v>42281804</v>
      </c>
      <c r="B9729" s="63" t="s">
        <v>7017</v>
      </c>
    </row>
    <row r="9730" spans="1:2" x14ac:dyDescent="0.25">
      <c r="A9730" s="62">
        <v>42281805</v>
      </c>
      <c r="B9730" s="63" t="s">
        <v>16948</v>
      </c>
    </row>
    <row r="9731" spans="1:2" x14ac:dyDescent="0.25">
      <c r="A9731" s="62">
        <v>42281806</v>
      </c>
      <c r="B9731" s="63" t="s">
        <v>1232</v>
      </c>
    </row>
    <row r="9732" spans="1:2" x14ac:dyDescent="0.25">
      <c r="A9732" s="62">
        <v>42281807</v>
      </c>
      <c r="B9732" s="63" t="s">
        <v>10261</v>
      </c>
    </row>
    <row r="9733" spans="1:2" x14ac:dyDescent="0.25">
      <c r="A9733" s="62">
        <v>42281808</v>
      </c>
      <c r="B9733" s="63" t="s">
        <v>2391</v>
      </c>
    </row>
    <row r="9734" spans="1:2" x14ac:dyDescent="0.25">
      <c r="A9734" s="62">
        <v>42281809</v>
      </c>
      <c r="B9734" s="63" t="s">
        <v>789</v>
      </c>
    </row>
    <row r="9735" spans="1:2" x14ac:dyDescent="0.25">
      <c r="A9735" s="62">
        <v>42281810</v>
      </c>
      <c r="B9735" s="63" t="s">
        <v>4334</v>
      </c>
    </row>
    <row r="9736" spans="1:2" x14ac:dyDescent="0.25">
      <c r="A9736" s="62">
        <v>42281901</v>
      </c>
      <c r="B9736" s="63" t="s">
        <v>18722</v>
      </c>
    </row>
    <row r="9737" spans="1:2" x14ac:dyDescent="0.25">
      <c r="A9737" s="62">
        <v>42281902</v>
      </c>
      <c r="B9737" s="63" t="s">
        <v>2421</v>
      </c>
    </row>
    <row r="9738" spans="1:2" x14ac:dyDescent="0.25">
      <c r="A9738" s="62">
        <v>42281903</v>
      </c>
      <c r="B9738" s="63" t="s">
        <v>3977</v>
      </c>
    </row>
    <row r="9739" spans="1:2" x14ac:dyDescent="0.25">
      <c r="A9739" s="62">
        <v>42281904</v>
      </c>
      <c r="B9739" s="63" t="s">
        <v>5100</v>
      </c>
    </row>
    <row r="9740" spans="1:2" x14ac:dyDescent="0.25">
      <c r="A9740" s="62">
        <v>42281905</v>
      </c>
      <c r="B9740" s="63" t="s">
        <v>9934</v>
      </c>
    </row>
    <row r="9741" spans="1:2" x14ac:dyDescent="0.25">
      <c r="A9741" s="62">
        <v>42281906</v>
      </c>
      <c r="B9741" s="63" t="s">
        <v>4671</v>
      </c>
    </row>
    <row r="9742" spans="1:2" x14ac:dyDescent="0.25">
      <c r="A9742" s="62">
        <v>42281907</v>
      </c>
      <c r="B9742" s="63" t="s">
        <v>9491</v>
      </c>
    </row>
    <row r="9743" spans="1:2" x14ac:dyDescent="0.25">
      <c r="A9743" s="62">
        <v>42281908</v>
      </c>
      <c r="B9743" s="63" t="s">
        <v>3189</v>
      </c>
    </row>
    <row r="9744" spans="1:2" x14ac:dyDescent="0.25">
      <c r="A9744" s="62">
        <v>42281909</v>
      </c>
      <c r="B9744" s="63" t="s">
        <v>787</v>
      </c>
    </row>
    <row r="9745" spans="1:2" x14ac:dyDescent="0.25">
      <c r="A9745" s="62">
        <v>42281912</v>
      </c>
      <c r="B9745" s="63" t="s">
        <v>12243</v>
      </c>
    </row>
    <row r="9746" spans="1:2" x14ac:dyDescent="0.25">
      <c r="A9746" s="62">
        <v>42281913</v>
      </c>
      <c r="B9746" s="63" t="s">
        <v>1579</v>
      </c>
    </row>
    <row r="9747" spans="1:2" x14ac:dyDescent="0.25">
      <c r="A9747" s="62">
        <v>42281914</v>
      </c>
      <c r="B9747" s="63" t="s">
        <v>11804</v>
      </c>
    </row>
    <row r="9748" spans="1:2" x14ac:dyDescent="0.25">
      <c r="A9748" s="62">
        <v>42281915</v>
      </c>
      <c r="B9748" s="63" t="s">
        <v>16169</v>
      </c>
    </row>
    <row r="9749" spans="1:2" x14ac:dyDescent="0.25">
      <c r="A9749" s="62">
        <v>42281916</v>
      </c>
      <c r="B9749" s="63" t="s">
        <v>12508</v>
      </c>
    </row>
    <row r="9750" spans="1:2" x14ac:dyDescent="0.25">
      <c r="A9750" s="62">
        <v>42291501</v>
      </c>
      <c r="B9750" s="63" t="s">
        <v>12806</v>
      </c>
    </row>
    <row r="9751" spans="1:2" x14ac:dyDescent="0.25">
      <c r="A9751" s="62">
        <v>42291502</v>
      </c>
      <c r="B9751" s="63" t="s">
        <v>13861</v>
      </c>
    </row>
    <row r="9752" spans="1:2" x14ac:dyDescent="0.25">
      <c r="A9752" s="62">
        <v>42291601</v>
      </c>
      <c r="B9752" s="63" t="s">
        <v>12466</v>
      </c>
    </row>
    <row r="9753" spans="1:2" x14ac:dyDescent="0.25">
      <c r="A9753" s="62">
        <v>42291602</v>
      </c>
      <c r="B9753" s="63" t="s">
        <v>1931</v>
      </c>
    </row>
    <row r="9754" spans="1:2" x14ac:dyDescent="0.25">
      <c r="A9754" s="62">
        <v>42291603</v>
      </c>
      <c r="B9754" s="63" t="s">
        <v>5978</v>
      </c>
    </row>
    <row r="9755" spans="1:2" x14ac:dyDescent="0.25">
      <c r="A9755" s="62">
        <v>42291604</v>
      </c>
      <c r="B9755" s="63" t="s">
        <v>15401</v>
      </c>
    </row>
    <row r="9756" spans="1:2" x14ac:dyDescent="0.25">
      <c r="A9756" s="62">
        <v>42291605</v>
      </c>
      <c r="B9756" s="63" t="s">
        <v>6021</v>
      </c>
    </row>
    <row r="9757" spans="1:2" x14ac:dyDescent="0.25">
      <c r="A9757" s="62">
        <v>42291606</v>
      </c>
      <c r="B9757" s="63" t="s">
        <v>6299</v>
      </c>
    </row>
    <row r="9758" spans="1:2" x14ac:dyDescent="0.25">
      <c r="A9758" s="62">
        <v>42291607</v>
      </c>
      <c r="B9758" s="63" t="s">
        <v>17716</v>
      </c>
    </row>
    <row r="9759" spans="1:2" x14ac:dyDescent="0.25">
      <c r="A9759" s="62">
        <v>42291608</v>
      </c>
      <c r="B9759" s="63" t="s">
        <v>15598</v>
      </c>
    </row>
    <row r="9760" spans="1:2" x14ac:dyDescent="0.25">
      <c r="A9760" s="62">
        <v>42291609</v>
      </c>
      <c r="B9760" s="63" t="s">
        <v>5900</v>
      </c>
    </row>
    <row r="9761" spans="1:2" x14ac:dyDescent="0.25">
      <c r="A9761" s="62">
        <v>42291610</v>
      </c>
      <c r="B9761" s="63" t="s">
        <v>4095</v>
      </c>
    </row>
    <row r="9762" spans="1:2" x14ac:dyDescent="0.25">
      <c r="A9762" s="62">
        <v>42291611</v>
      </c>
      <c r="B9762" s="63" t="s">
        <v>12443</v>
      </c>
    </row>
    <row r="9763" spans="1:2" x14ac:dyDescent="0.25">
      <c r="A9763" s="62">
        <v>42291612</v>
      </c>
      <c r="B9763" s="63" t="s">
        <v>11895</v>
      </c>
    </row>
    <row r="9764" spans="1:2" x14ac:dyDescent="0.25">
      <c r="A9764" s="62">
        <v>42291613</v>
      </c>
      <c r="B9764" s="63" t="s">
        <v>8070</v>
      </c>
    </row>
    <row r="9765" spans="1:2" x14ac:dyDescent="0.25">
      <c r="A9765" s="62">
        <v>42291614</v>
      </c>
      <c r="B9765" s="63" t="s">
        <v>18786</v>
      </c>
    </row>
    <row r="9766" spans="1:2" x14ac:dyDescent="0.25">
      <c r="A9766" s="62">
        <v>42291615</v>
      </c>
      <c r="B9766" s="63" t="s">
        <v>18786</v>
      </c>
    </row>
    <row r="9767" spans="1:2" x14ac:dyDescent="0.25">
      <c r="A9767" s="62">
        <v>42291616</v>
      </c>
      <c r="B9767" s="63" t="s">
        <v>15758</v>
      </c>
    </row>
    <row r="9768" spans="1:2" x14ac:dyDescent="0.25">
      <c r="A9768" s="62">
        <v>42291617</v>
      </c>
      <c r="B9768" s="63" t="s">
        <v>7714</v>
      </c>
    </row>
    <row r="9769" spans="1:2" x14ac:dyDescent="0.25">
      <c r="A9769" s="62">
        <v>42291619</v>
      </c>
      <c r="B9769" s="63" t="s">
        <v>4217</v>
      </c>
    </row>
    <row r="9770" spans="1:2" x14ac:dyDescent="0.25">
      <c r="A9770" s="62">
        <v>42291620</v>
      </c>
      <c r="B9770" s="63" t="s">
        <v>14620</v>
      </c>
    </row>
    <row r="9771" spans="1:2" x14ac:dyDescent="0.25">
      <c r="A9771" s="62">
        <v>42291621</v>
      </c>
      <c r="B9771" s="63" t="s">
        <v>13913</v>
      </c>
    </row>
    <row r="9772" spans="1:2" x14ac:dyDescent="0.25">
      <c r="A9772" s="62">
        <v>42291622</v>
      </c>
      <c r="B9772" s="63" t="s">
        <v>17766</v>
      </c>
    </row>
    <row r="9773" spans="1:2" x14ac:dyDescent="0.25">
      <c r="A9773" s="62">
        <v>42291623</v>
      </c>
      <c r="B9773" s="63" t="s">
        <v>10584</v>
      </c>
    </row>
    <row r="9774" spans="1:2" x14ac:dyDescent="0.25">
      <c r="A9774" s="62">
        <v>42291624</v>
      </c>
      <c r="B9774" s="63" t="s">
        <v>668</v>
      </c>
    </row>
    <row r="9775" spans="1:2" x14ac:dyDescent="0.25">
      <c r="A9775" s="62">
        <v>42291625</v>
      </c>
      <c r="B9775" s="63" t="s">
        <v>6050</v>
      </c>
    </row>
    <row r="9776" spans="1:2" x14ac:dyDescent="0.25">
      <c r="A9776" s="62">
        <v>42291701</v>
      </c>
      <c r="B9776" s="63" t="s">
        <v>18802</v>
      </c>
    </row>
    <row r="9777" spans="1:2" x14ac:dyDescent="0.25">
      <c r="A9777" s="62">
        <v>42291702</v>
      </c>
      <c r="B9777" s="63" t="s">
        <v>2756</v>
      </c>
    </row>
    <row r="9778" spans="1:2" x14ac:dyDescent="0.25">
      <c r="A9778" s="62">
        <v>42291703</v>
      </c>
      <c r="B9778" s="63" t="s">
        <v>6722</v>
      </c>
    </row>
    <row r="9779" spans="1:2" x14ac:dyDescent="0.25">
      <c r="A9779" s="62">
        <v>42291704</v>
      </c>
      <c r="B9779" s="63" t="s">
        <v>9288</v>
      </c>
    </row>
    <row r="9780" spans="1:2" x14ac:dyDescent="0.25">
      <c r="A9780" s="62">
        <v>42291705</v>
      </c>
      <c r="B9780" s="63" t="s">
        <v>6060</v>
      </c>
    </row>
    <row r="9781" spans="1:2" x14ac:dyDescent="0.25">
      <c r="A9781" s="62">
        <v>42291706</v>
      </c>
      <c r="B9781" s="63" t="s">
        <v>9362</v>
      </c>
    </row>
    <row r="9782" spans="1:2" x14ac:dyDescent="0.25">
      <c r="A9782" s="62">
        <v>42291707</v>
      </c>
      <c r="B9782" s="63" t="s">
        <v>10935</v>
      </c>
    </row>
    <row r="9783" spans="1:2" x14ac:dyDescent="0.25">
      <c r="A9783" s="62">
        <v>42291708</v>
      </c>
      <c r="B9783" s="63" t="s">
        <v>15823</v>
      </c>
    </row>
    <row r="9784" spans="1:2" x14ac:dyDescent="0.25">
      <c r="A9784" s="62">
        <v>42291709</v>
      </c>
      <c r="B9784" s="63" t="s">
        <v>13776</v>
      </c>
    </row>
    <row r="9785" spans="1:2" x14ac:dyDescent="0.25">
      <c r="A9785" s="62">
        <v>42291801</v>
      </c>
      <c r="B9785" s="63" t="s">
        <v>10331</v>
      </c>
    </row>
    <row r="9786" spans="1:2" x14ac:dyDescent="0.25">
      <c r="A9786" s="62">
        <v>42291802</v>
      </c>
      <c r="B9786" s="63" t="s">
        <v>11596</v>
      </c>
    </row>
    <row r="9787" spans="1:2" x14ac:dyDescent="0.25">
      <c r="A9787" s="62">
        <v>42291803</v>
      </c>
      <c r="B9787" s="63" t="s">
        <v>14461</v>
      </c>
    </row>
    <row r="9788" spans="1:2" x14ac:dyDescent="0.25">
      <c r="A9788" s="62">
        <v>42291901</v>
      </c>
      <c r="B9788" s="63" t="s">
        <v>1212</v>
      </c>
    </row>
    <row r="9789" spans="1:2" x14ac:dyDescent="0.25">
      <c r="A9789" s="62">
        <v>42291902</v>
      </c>
      <c r="B9789" s="63" t="s">
        <v>5944</v>
      </c>
    </row>
    <row r="9790" spans="1:2" x14ac:dyDescent="0.25">
      <c r="A9790" s="62">
        <v>42292001</v>
      </c>
      <c r="B9790" s="63" t="s">
        <v>16314</v>
      </c>
    </row>
    <row r="9791" spans="1:2" x14ac:dyDescent="0.25">
      <c r="A9791" s="62">
        <v>42292101</v>
      </c>
      <c r="B9791" s="63" t="s">
        <v>2242</v>
      </c>
    </row>
    <row r="9792" spans="1:2" x14ac:dyDescent="0.25">
      <c r="A9792" s="62">
        <v>42292102</v>
      </c>
      <c r="B9792" s="63" t="s">
        <v>16357</v>
      </c>
    </row>
    <row r="9793" spans="1:2" x14ac:dyDescent="0.25">
      <c r="A9793" s="62">
        <v>42292103</v>
      </c>
      <c r="B9793" s="63" t="s">
        <v>11987</v>
      </c>
    </row>
    <row r="9794" spans="1:2" x14ac:dyDescent="0.25">
      <c r="A9794" s="62">
        <v>42292201</v>
      </c>
      <c r="B9794" s="63" t="s">
        <v>2624</v>
      </c>
    </row>
    <row r="9795" spans="1:2" x14ac:dyDescent="0.25">
      <c r="A9795" s="62">
        <v>42292202</v>
      </c>
      <c r="B9795" s="63" t="s">
        <v>7009</v>
      </c>
    </row>
    <row r="9796" spans="1:2" x14ac:dyDescent="0.25">
      <c r="A9796" s="62">
        <v>42292203</v>
      </c>
      <c r="B9796" s="63" t="s">
        <v>2192</v>
      </c>
    </row>
    <row r="9797" spans="1:2" x14ac:dyDescent="0.25">
      <c r="A9797" s="62">
        <v>42292301</v>
      </c>
      <c r="B9797" s="63" t="s">
        <v>17969</v>
      </c>
    </row>
    <row r="9798" spans="1:2" x14ac:dyDescent="0.25">
      <c r="A9798" s="62">
        <v>42292302</v>
      </c>
      <c r="B9798" s="63" t="s">
        <v>14525</v>
      </c>
    </row>
    <row r="9799" spans="1:2" x14ac:dyDescent="0.25">
      <c r="A9799" s="62">
        <v>42292303</v>
      </c>
      <c r="B9799" s="63" t="s">
        <v>16423</v>
      </c>
    </row>
    <row r="9800" spans="1:2" x14ac:dyDescent="0.25">
      <c r="A9800" s="62">
        <v>42292304</v>
      </c>
      <c r="B9800" s="63" t="s">
        <v>6377</v>
      </c>
    </row>
    <row r="9801" spans="1:2" x14ac:dyDescent="0.25">
      <c r="A9801" s="62">
        <v>42292305</v>
      </c>
      <c r="B9801" s="63" t="s">
        <v>273</v>
      </c>
    </row>
    <row r="9802" spans="1:2" x14ac:dyDescent="0.25">
      <c r="A9802" s="62">
        <v>42292306</v>
      </c>
      <c r="B9802" s="63" t="s">
        <v>2933</v>
      </c>
    </row>
    <row r="9803" spans="1:2" x14ac:dyDescent="0.25">
      <c r="A9803" s="62">
        <v>42292307</v>
      </c>
      <c r="B9803" s="63" t="s">
        <v>10990</v>
      </c>
    </row>
    <row r="9804" spans="1:2" x14ac:dyDescent="0.25">
      <c r="A9804" s="62">
        <v>42292401</v>
      </c>
      <c r="B9804" s="63" t="s">
        <v>14439</v>
      </c>
    </row>
    <row r="9805" spans="1:2" x14ac:dyDescent="0.25">
      <c r="A9805" s="62">
        <v>42292402</v>
      </c>
      <c r="B9805" s="63" t="s">
        <v>3377</v>
      </c>
    </row>
    <row r="9806" spans="1:2" x14ac:dyDescent="0.25">
      <c r="A9806" s="62">
        <v>42292403</v>
      </c>
      <c r="B9806" s="63" t="s">
        <v>625</v>
      </c>
    </row>
    <row r="9807" spans="1:2" x14ac:dyDescent="0.25">
      <c r="A9807" s="62">
        <v>42292501</v>
      </c>
      <c r="B9807" s="63" t="s">
        <v>13081</v>
      </c>
    </row>
    <row r="9808" spans="1:2" x14ac:dyDescent="0.25">
      <c r="A9808" s="62">
        <v>42292502</v>
      </c>
      <c r="B9808" s="63" t="s">
        <v>12046</v>
      </c>
    </row>
    <row r="9809" spans="1:2" x14ac:dyDescent="0.25">
      <c r="A9809" s="62">
        <v>42292503</v>
      </c>
      <c r="B9809" s="63" t="s">
        <v>8642</v>
      </c>
    </row>
    <row r="9810" spans="1:2" x14ac:dyDescent="0.25">
      <c r="A9810" s="62">
        <v>42292504</v>
      </c>
      <c r="B9810" s="63" t="s">
        <v>10923</v>
      </c>
    </row>
    <row r="9811" spans="1:2" x14ac:dyDescent="0.25">
      <c r="A9811" s="62">
        <v>42292505</v>
      </c>
      <c r="B9811" s="63" t="s">
        <v>11443</v>
      </c>
    </row>
    <row r="9812" spans="1:2" x14ac:dyDescent="0.25">
      <c r="A9812" s="62">
        <v>42292601</v>
      </c>
      <c r="B9812" s="63" t="s">
        <v>6810</v>
      </c>
    </row>
    <row r="9813" spans="1:2" x14ac:dyDescent="0.25">
      <c r="A9813" s="62">
        <v>42292602</v>
      </c>
      <c r="B9813" s="63" t="s">
        <v>17646</v>
      </c>
    </row>
    <row r="9814" spans="1:2" x14ac:dyDescent="0.25">
      <c r="A9814" s="62">
        <v>42292603</v>
      </c>
      <c r="B9814" s="63" t="s">
        <v>15157</v>
      </c>
    </row>
    <row r="9815" spans="1:2" x14ac:dyDescent="0.25">
      <c r="A9815" s="62">
        <v>42292701</v>
      </c>
      <c r="B9815" s="63" t="s">
        <v>10882</v>
      </c>
    </row>
    <row r="9816" spans="1:2" x14ac:dyDescent="0.25">
      <c r="A9816" s="62">
        <v>42292702</v>
      </c>
      <c r="B9816" s="63" t="s">
        <v>18769</v>
      </c>
    </row>
    <row r="9817" spans="1:2" x14ac:dyDescent="0.25">
      <c r="A9817" s="62">
        <v>42292703</v>
      </c>
      <c r="B9817" s="63" t="s">
        <v>11507</v>
      </c>
    </row>
    <row r="9818" spans="1:2" x14ac:dyDescent="0.25">
      <c r="A9818" s="62">
        <v>42292704</v>
      </c>
      <c r="B9818" s="63" t="s">
        <v>12892</v>
      </c>
    </row>
    <row r="9819" spans="1:2" x14ac:dyDescent="0.25">
      <c r="A9819" s="62">
        <v>42292801</v>
      </c>
      <c r="B9819" s="63" t="s">
        <v>17750</v>
      </c>
    </row>
    <row r="9820" spans="1:2" x14ac:dyDescent="0.25">
      <c r="A9820" s="62">
        <v>42292802</v>
      </c>
      <c r="B9820" s="63" t="s">
        <v>769</v>
      </c>
    </row>
    <row r="9821" spans="1:2" x14ac:dyDescent="0.25">
      <c r="A9821" s="62">
        <v>42292901</v>
      </c>
      <c r="B9821" s="63" t="s">
        <v>7253</v>
      </c>
    </row>
    <row r="9822" spans="1:2" x14ac:dyDescent="0.25">
      <c r="A9822" s="62">
        <v>42292902</v>
      </c>
      <c r="B9822" s="63" t="s">
        <v>12396</v>
      </c>
    </row>
    <row r="9823" spans="1:2" x14ac:dyDescent="0.25">
      <c r="A9823" s="62">
        <v>42292903</v>
      </c>
      <c r="B9823" s="63" t="s">
        <v>10596</v>
      </c>
    </row>
    <row r="9824" spans="1:2" x14ac:dyDescent="0.25">
      <c r="A9824" s="62">
        <v>42292904</v>
      </c>
      <c r="B9824" s="63" t="s">
        <v>18691</v>
      </c>
    </row>
    <row r="9825" spans="1:2" x14ac:dyDescent="0.25">
      <c r="A9825" s="62">
        <v>42292907</v>
      </c>
      <c r="B9825" s="63" t="s">
        <v>9615</v>
      </c>
    </row>
    <row r="9826" spans="1:2" x14ac:dyDescent="0.25">
      <c r="A9826" s="62">
        <v>42292908</v>
      </c>
      <c r="B9826" s="63" t="s">
        <v>3797</v>
      </c>
    </row>
    <row r="9827" spans="1:2" x14ac:dyDescent="0.25">
      <c r="A9827" s="62">
        <v>42293001</v>
      </c>
      <c r="B9827" s="63" t="s">
        <v>12609</v>
      </c>
    </row>
    <row r="9828" spans="1:2" x14ac:dyDescent="0.25">
      <c r="A9828" s="62">
        <v>42293002</v>
      </c>
      <c r="B9828" s="63" t="s">
        <v>11268</v>
      </c>
    </row>
    <row r="9829" spans="1:2" x14ac:dyDescent="0.25">
      <c r="A9829" s="62">
        <v>42293003</v>
      </c>
      <c r="B9829" s="63" t="s">
        <v>2217</v>
      </c>
    </row>
    <row r="9830" spans="1:2" x14ac:dyDescent="0.25">
      <c r="A9830" s="62">
        <v>42293004</v>
      </c>
      <c r="B9830" s="63" t="s">
        <v>3484</v>
      </c>
    </row>
    <row r="9831" spans="1:2" x14ac:dyDescent="0.25">
      <c r="A9831" s="62">
        <v>42293005</v>
      </c>
      <c r="B9831" s="63" t="s">
        <v>6314</v>
      </c>
    </row>
    <row r="9832" spans="1:2" x14ac:dyDescent="0.25">
      <c r="A9832" s="62">
        <v>42293006</v>
      </c>
      <c r="B9832" s="63" t="s">
        <v>5646</v>
      </c>
    </row>
    <row r="9833" spans="1:2" x14ac:dyDescent="0.25">
      <c r="A9833" s="62">
        <v>42293101</v>
      </c>
      <c r="B9833" s="63" t="s">
        <v>10925</v>
      </c>
    </row>
    <row r="9834" spans="1:2" x14ac:dyDescent="0.25">
      <c r="A9834" s="62">
        <v>42293102</v>
      </c>
      <c r="B9834" s="63" t="s">
        <v>4971</v>
      </c>
    </row>
    <row r="9835" spans="1:2" x14ac:dyDescent="0.25">
      <c r="A9835" s="62">
        <v>42293103</v>
      </c>
      <c r="B9835" s="63" t="s">
        <v>4387</v>
      </c>
    </row>
    <row r="9836" spans="1:2" x14ac:dyDescent="0.25">
      <c r="A9836" s="62">
        <v>42293104</v>
      </c>
      <c r="B9836" s="63" t="s">
        <v>17862</v>
      </c>
    </row>
    <row r="9837" spans="1:2" x14ac:dyDescent="0.25">
      <c r="A9837" s="62">
        <v>42293105</v>
      </c>
      <c r="B9837" s="63" t="s">
        <v>11999</v>
      </c>
    </row>
    <row r="9838" spans="1:2" x14ac:dyDescent="0.25">
      <c r="A9838" s="62">
        <v>42293106</v>
      </c>
      <c r="B9838" s="63" t="s">
        <v>18509</v>
      </c>
    </row>
    <row r="9839" spans="1:2" x14ac:dyDescent="0.25">
      <c r="A9839" s="62">
        <v>42293107</v>
      </c>
      <c r="B9839" s="63" t="s">
        <v>6239</v>
      </c>
    </row>
    <row r="9840" spans="1:2" x14ac:dyDescent="0.25">
      <c r="A9840" s="62">
        <v>42293108</v>
      </c>
      <c r="B9840" s="63" t="s">
        <v>6961</v>
      </c>
    </row>
    <row r="9841" spans="1:2" x14ac:dyDescent="0.25">
      <c r="A9841" s="62">
        <v>42293109</v>
      </c>
      <c r="B9841" s="63" t="s">
        <v>5575</v>
      </c>
    </row>
    <row r="9842" spans="1:2" x14ac:dyDescent="0.25">
      <c r="A9842" s="62">
        <v>42293110</v>
      </c>
      <c r="B9842" s="63" t="s">
        <v>9700</v>
      </c>
    </row>
    <row r="9843" spans="1:2" x14ac:dyDescent="0.25">
      <c r="A9843" s="62">
        <v>42293111</v>
      </c>
      <c r="B9843" s="63" t="s">
        <v>2130</v>
      </c>
    </row>
    <row r="9844" spans="1:2" x14ac:dyDescent="0.25">
      <c r="A9844" s="62">
        <v>42293112</v>
      </c>
      <c r="B9844" s="63" t="s">
        <v>4599</v>
      </c>
    </row>
    <row r="9845" spans="1:2" x14ac:dyDescent="0.25">
      <c r="A9845" s="62">
        <v>42293113</v>
      </c>
      <c r="B9845" s="63" t="s">
        <v>6448</v>
      </c>
    </row>
    <row r="9846" spans="1:2" x14ac:dyDescent="0.25">
      <c r="A9846" s="62">
        <v>42293114</v>
      </c>
      <c r="B9846" s="63" t="s">
        <v>11678</v>
      </c>
    </row>
    <row r="9847" spans="1:2" x14ac:dyDescent="0.25">
      <c r="A9847" s="62">
        <v>42293115</v>
      </c>
      <c r="B9847" s="63" t="s">
        <v>3630</v>
      </c>
    </row>
    <row r="9848" spans="1:2" x14ac:dyDescent="0.25">
      <c r="A9848" s="62">
        <v>42293116</v>
      </c>
      <c r="B9848" s="63" t="s">
        <v>11584</v>
      </c>
    </row>
    <row r="9849" spans="1:2" x14ac:dyDescent="0.25">
      <c r="A9849" s="62">
        <v>42293117</v>
      </c>
      <c r="B9849" s="63" t="s">
        <v>12796</v>
      </c>
    </row>
    <row r="9850" spans="1:2" x14ac:dyDescent="0.25">
      <c r="A9850" s="62">
        <v>42293118</v>
      </c>
      <c r="B9850" s="63" t="s">
        <v>17788</v>
      </c>
    </row>
    <row r="9851" spans="1:2" x14ac:dyDescent="0.25">
      <c r="A9851" s="62">
        <v>42293119</v>
      </c>
      <c r="B9851" s="63" t="s">
        <v>4874</v>
      </c>
    </row>
    <row r="9852" spans="1:2" x14ac:dyDescent="0.25">
      <c r="A9852" s="62">
        <v>42293120</v>
      </c>
      <c r="B9852" s="63" t="s">
        <v>12130</v>
      </c>
    </row>
    <row r="9853" spans="1:2" x14ac:dyDescent="0.25">
      <c r="A9853" s="62">
        <v>42293121</v>
      </c>
      <c r="B9853" s="63" t="s">
        <v>2209</v>
      </c>
    </row>
    <row r="9854" spans="1:2" x14ac:dyDescent="0.25">
      <c r="A9854" s="62">
        <v>42293122</v>
      </c>
      <c r="B9854" s="63" t="s">
        <v>8792</v>
      </c>
    </row>
    <row r="9855" spans="1:2" x14ac:dyDescent="0.25">
      <c r="A9855" s="62">
        <v>42293123</v>
      </c>
      <c r="B9855" s="63" t="s">
        <v>13544</v>
      </c>
    </row>
    <row r="9856" spans="1:2" x14ac:dyDescent="0.25">
      <c r="A9856" s="62">
        <v>42293124</v>
      </c>
      <c r="B9856" s="63" t="s">
        <v>15447</v>
      </c>
    </row>
    <row r="9857" spans="1:2" x14ac:dyDescent="0.25">
      <c r="A9857" s="62">
        <v>42293125</v>
      </c>
      <c r="B9857" s="63" t="s">
        <v>9528</v>
      </c>
    </row>
    <row r="9858" spans="1:2" x14ac:dyDescent="0.25">
      <c r="A9858" s="62">
        <v>42293126</v>
      </c>
      <c r="B9858" s="63" t="s">
        <v>3955</v>
      </c>
    </row>
    <row r="9859" spans="1:2" x14ac:dyDescent="0.25">
      <c r="A9859" s="62">
        <v>42293127</v>
      </c>
      <c r="B9859" s="63" t="s">
        <v>9529</v>
      </c>
    </row>
    <row r="9860" spans="1:2" x14ac:dyDescent="0.25">
      <c r="A9860" s="62">
        <v>42293128</v>
      </c>
      <c r="B9860" s="63" t="s">
        <v>10527</v>
      </c>
    </row>
    <row r="9861" spans="1:2" x14ac:dyDescent="0.25">
      <c r="A9861" s="62">
        <v>42293129</v>
      </c>
      <c r="B9861" s="63" t="s">
        <v>16258</v>
      </c>
    </row>
    <row r="9862" spans="1:2" x14ac:dyDescent="0.25">
      <c r="A9862" s="62">
        <v>42293130</v>
      </c>
      <c r="B9862" s="63" t="s">
        <v>6845</v>
      </c>
    </row>
    <row r="9863" spans="1:2" x14ac:dyDescent="0.25">
      <c r="A9863" s="62">
        <v>42293131</v>
      </c>
      <c r="B9863" s="63" t="s">
        <v>10784</v>
      </c>
    </row>
    <row r="9864" spans="1:2" x14ac:dyDescent="0.25">
      <c r="A9864" s="62">
        <v>42293132</v>
      </c>
      <c r="B9864" s="63" t="s">
        <v>5867</v>
      </c>
    </row>
    <row r="9865" spans="1:2" x14ac:dyDescent="0.25">
      <c r="A9865" s="62">
        <v>42293133</v>
      </c>
      <c r="B9865" s="63" t="s">
        <v>4735</v>
      </c>
    </row>
    <row r="9866" spans="1:2" x14ac:dyDescent="0.25">
      <c r="A9866" s="62">
        <v>42293134</v>
      </c>
      <c r="B9866" s="63" t="s">
        <v>7275</v>
      </c>
    </row>
    <row r="9867" spans="1:2" x14ac:dyDescent="0.25">
      <c r="A9867" s="62">
        <v>42293135</v>
      </c>
      <c r="B9867" s="63" t="s">
        <v>15087</v>
      </c>
    </row>
    <row r="9868" spans="1:2" x14ac:dyDescent="0.25">
      <c r="A9868" s="62">
        <v>42293136</v>
      </c>
      <c r="B9868" s="63" t="s">
        <v>6962</v>
      </c>
    </row>
    <row r="9869" spans="1:2" x14ac:dyDescent="0.25">
      <c r="A9869" s="62">
        <v>42293137</v>
      </c>
      <c r="B9869" s="63" t="s">
        <v>11196</v>
      </c>
    </row>
    <row r="9870" spans="1:2" x14ac:dyDescent="0.25">
      <c r="A9870" s="62">
        <v>42293138</v>
      </c>
      <c r="B9870" s="63" t="s">
        <v>14771</v>
      </c>
    </row>
    <row r="9871" spans="1:2" x14ac:dyDescent="0.25">
      <c r="A9871" s="62">
        <v>42293139</v>
      </c>
      <c r="B9871" s="63" t="s">
        <v>4902</v>
      </c>
    </row>
    <row r="9872" spans="1:2" x14ac:dyDescent="0.25">
      <c r="A9872" s="62">
        <v>42293201</v>
      </c>
      <c r="B9872" s="63" t="s">
        <v>18447</v>
      </c>
    </row>
    <row r="9873" spans="1:2" x14ac:dyDescent="0.25">
      <c r="A9873" s="62">
        <v>42293301</v>
      </c>
      <c r="B9873" s="63" t="s">
        <v>18413</v>
      </c>
    </row>
    <row r="9874" spans="1:2" x14ac:dyDescent="0.25">
      <c r="A9874" s="62">
        <v>42293302</v>
      </c>
      <c r="B9874" s="63" t="s">
        <v>2197</v>
      </c>
    </row>
    <row r="9875" spans="1:2" x14ac:dyDescent="0.25">
      <c r="A9875" s="62">
        <v>42293303</v>
      </c>
      <c r="B9875" s="63" t="s">
        <v>11171</v>
      </c>
    </row>
    <row r="9876" spans="1:2" x14ac:dyDescent="0.25">
      <c r="A9876" s="62">
        <v>42293304</v>
      </c>
      <c r="B9876" s="63" t="s">
        <v>11848</v>
      </c>
    </row>
    <row r="9877" spans="1:2" x14ac:dyDescent="0.25">
      <c r="A9877" s="62">
        <v>42293401</v>
      </c>
      <c r="B9877" s="63" t="s">
        <v>8445</v>
      </c>
    </row>
    <row r="9878" spans="1:2" x14ac:dyDescent="0.25">
      <c r="A9878" s="62">
        <v>42293403</v>
      </c>
      <c r="B9878" s="63" t="s">
        <v>16208</v>
      </c>
    </row>
    <row r="9879" spans="1:2" x14ac:dyDescent="0.25">
      <c r="A9879" s="62">
        <v>42293404</v>
      </c>
      <c r="B9879" s="63" t="s">
        <v>10982</v>
      </c>
    </row>
    <row r="9880" spans="1:2" x14ac:dyDescent="0.25">
      <c r="A9880" s="62">
        <v>42293405</v>
      </c>
      <c r="B9880" s="63" t="s">
        <v>10000</v>
      </c>
    </row>
    <row r="9881" spans="1:2" x14ac:dyDescent="0.25">
      <c r="A9881" s="62">
        <v>42293406</v>
      </c>
      <c r="B9881" s="63" t="s">
        <v>9142</v>
      </c>
    </row>
    <row r="9882" spans="1:2" x14ac:dyDescent="0.25">
      <c r="A9882" s="62">
        <v>42293407</v>
      </c>
      <c r="B9882" s="63" t="s">
        <v>12357</v>
      </c>
    </row>
    <row r="9883" spans="1:2" x14ac:dyDescent="0.25">
      <c r="A9883" s="62">
        <v>42293501</v>
      </c>
      <c r="B9883" s="63" t="s">
        <v>4062</v>
      </c>
    </row>
    <row r="9884" spans="1:2" x14ac:dyDescent="0.25">
      <c r="A9884" s="62">
        <v>42293502</v>
      </c>
      <c r="B9884" s="63" t="s">
        <v>8679</v>
      </c>
    </row>
    <row r="9885" spans="1:2" x14ac:dyDescent="0.25">
      <c r="A9885" s="62">
        <v>42293503</v>
      </c>
      <c r="B9885" s="63" t="s">
        <v>12818</v>
      </c>
    </row>
    <row r="9886" spans="1:2" x14ac:dyDescent="0.25">
      <c r="A9886" s="62">
        <v>42293504</v>
      </c>
      <c r="B9886" s="63" t="s">
        <v>14133</v>
      </c>
    </row>
    <row r="9887" spans="1:2" x14ac:dyDescent="0.25">
      <c r="A9887" s="62">
        <v>42293505</v>
      </c>
      <c r="B9887" s="63" t="s">
        <v>17187</v>
      </c>
    </row>
    <row r="9888" spans="1:2" x14ac:dyDescent="0.25">
      <c r="A9888" s="62">
        <v>42293506</v>
      </c>
      <c r="B9888" s="63" t="s">
        <v>8014</v>
      </c>
    </row>
    <row r="9889" spans="1:2" x14ac:dyDescent="0.25">
      <c r="A9889" s="62">
        <v>42293507</v>
      </c>
      <c r="B9889" s="63" t="s">
        <v>240</v>
      </c>
    </row>
    <row r="9890" spans="1:2" x14ac:dyDescent="0.25">
      <c r="A9890" s="62">
        <v>42293508</v>
      </c>
      <c r="B9890" s="63" t="s">
        <v>5969</v>
      </c>
    </row>
    <row r="9891" spans="1:2" x14ac:dyDescent="0.25">
      <c r="A9891" s="62">
        <v>42293509</v>
      </c>
      <c r="B9891" s="63" t="s">
        <v>9044</v>
      </c>
    </row>
    <row r="9892" spans="1:2" x14ac:dyDescent="0.25">
      <c r="A9892" s="62">
        <v>42293601</v>
      </c>
      <c r="B9892" s="63" t="s">
        <v>8589</v>
      </c>
    </row>
    <row r="9893" spans="1:2" x14ac:dyDescent="0.25">
      <c r="A9893" s="62">
        <v>42293602</v>
      </c>
      <c r="B9893" s="63" t="s">
        <v>16999</v>
      </c>
    </row>
    <row r="9894" spans="1:2" x14ac:dyDescent="0.25">
      <c r="A9894" s="62">
        <v>42293603</v>
      </c>
      <c r="B9894" s="63" t="s">
        <v>5855</v>
      </c>
    </row>
    <row r="9895" spans="1:2" x14ac:dyDescent="0.25">
      <c r="A9895" s="62">
        <v>42293701</v>
      </c>
      <c r="B9895" s="63" t="s">
        <v>222</v>
      </c>
    </row>
    <row r="9896" spans="1:2" x14ac:dyDescent="0.25">
      <c r="A9896" s="62">
        <v>42293702</v>
      </c>
      <c r="B9896" s="63" t="s">
        <v>2450</v>
      </c>
    </row>
    <row r="9897" spans="1:2" x14ac:dyDescent="0.25">
      <c r="A9897" s="62">
        <v>42293703</v>
      </c>
      <c r="B9897" s="63" t="s">
        <v>2270</v>
      </c>
    </row>
    <row r="9898" spans="1:2" x14ac:dyDescent="0.25">
      <c r="A9898" s="62">
        <v>42293801</v>
      </c>
      <c r="B9898" s="63" t="s">
        <v>18315</v>
      </c>
    </row>
    <row r="9899" spans="1:2" x14ac:dyDescent="0.25">
      <c r="A9899" s="62">
        <v>42293802</v>
      </c>
      <c r="B9899" s="63" t="s">
        <v>3937</v>
      </c>
    </row>
    <row r="9900" spans="1:2" x14ac:dyDescent="0.25">
      <c r="A9900" s="62">
        <v>42293803</v>
      </c>
      <c r="B9900" s="63" t="s">
        <v>14194</v>
      </c>
    </row>
    <row r="9901" spans="1:2" x14ac:dyDescent="0.25">
      <c r="A9901" s="62">
        <v>42293804</v>
      </c>
      <c r="B9901" s="63" t="s">
        <v>866</v>
      </c>
    </row>
    <row r="9902" spans="1:2" x14ac:dyDescent="0.25">
      <c r="A9902" s="62">
        <v>42293901</v>
      </c>
      <c r="B9902" s="63" t="s">
        <v>15905</v>
      </c>
    </row>
    <row r="9903" spans="1:2" x14ac:dyDescent="0.25">
      <c r="A9903" s="62">
        <v>42293902</v>
      </c>
      <c r="B9903" s="63" t="s">
        <v>410</v>
      </c>
    </row>
    <row r="9904" spans="1:2" x14ac:dyDescent="0.25">
      <c r="A9904" s="62">
        <v>42294001</v>
      </c>
      <c r="B9904" s="63" t="s">
        <v>15745</v>
      </c>
    </row>
    <row r="9905" spans="1:2" x14ac:dyDescent="0.25">
      <c r="A9905" s="62">
        <v>42294002</v>
      </c>
      <c r="B9905" s="63" t="s">
        <v>9633</v>
      </c>
    </row>
    <row r="9906" spans="1:2" x14ac:dyDescent="0.25">
      <c r="A9906" s="62">
        <v>42294003</v>
      </c>
      <c r="B9906" s="63" t="s">
        <v>10607</v>
      </c>
    </row>
    <row r="9907" spans="1:2" x14ac:dyDescent="0.25">
      <c r="A9907" s="62">
        <v>42294101</v>
      </c>
      <c r="B9907" s="63" t="s">
        <v>6283</v>
      </c>
    </row>
    <row r="9908" spans="1:2" x14ac:dyDescent="0.25">
      <c r="A9908" s="62">
        <v>42294102</v>
      </c>
      <c r="B9908" s="63" t="s">
        <v>11864</v>
      </c>
    </row>
    <row r="9909" spans="1:2" x14ac:dyDescent="0.25">
      <c r="A9909" s="62">
        <v>42294103</v>
      </c>
      <c r="B9909" s="63" t="s">
        <v>2064</v>
      </c>
    </row>
    <row r="9910" spans="1:2" x14ac:dyDescent="0.25">
      <c r="A9910" s="62">
        <v>42294201</v>
      </c>
      <c r="B9910" s="63" t="s">
        <v>7374</v>
      </c>
    </row>
    <row r="9911" spans="1:2" x14ac:dyDescent="0.25">
      <c r="A9911" s="62">
        <v>42294202</v>
      </c>
      <c r="B9911" s="63" t="s">
        <v>7839</v>
      </c>
    </row>
    <row r="9912" spans="1:2" x14ac:dyDescent="0.25">
      <c r="A9912" s="62">
        <v>42294203</v>
      </c>
      <c r="B9912" s="63" t="s">
        <v>4047</v>
      </c>
    </row>
    <row r="9913" spans="1:2" x14ac:dyDescent="0.25">
      <c r="A9913" s="62">
        <v>42294204</v>
      </c>
      <c r="B9913" s="63" t="s">
        <v>4846</v>
      </c>
    </row>
    <row r="9914" spans="1:2" x14ac:dyDescent="0.25">
      <c r="A9914" s="62">
        <v>42294205</v>
      </c>
      <c r="B9914" s="63" t="s">
        <v>17935</v>
      </c>
    </row>
    <row r="9915" spans="1:2" x14ac:dyDescent="0.25">
      <c r="A9915" s="62">
        <v>42294206</v>
      </c>
      <c r="B9915" s="63" t="s">
        <v>11789</v>
      </c>
    </row>
    <row r="9916" spans="1:2" x14ac:dyDescent="0.25">
      <c r="A9916" s="62">
        <v>42294207</v>
      </c>
      <c r="B9916" s="63" t="s">
        <v>16293</v>
      </c>
    </row>
    <row r="9917" spans="1:2" x14ac:dyDescent="0.25">
      <c r="A9917" s="62">
        <v>42294208</v>
      </c>
      <c r="B9917" s="63" t="s">
        <v>16690</v>
      </c>
    </row>
    <row r="9918" spans="1:2" x14ac:dyDescent="0.25">
      <c r="A9918" s="62">
        <v>42294209</v>
      </c>
      <c r="B9918" s="63" t="s">
        <v>10369</v>
      </c>
    </row>
    <row r="9919" spans="1:2" x14ac:dyDescent="0.25">
      <c r="A9919" s="62">
        <v>42294210</v>
      </c>
      <c r="B9919" s="63" t="s">
        <v>17428</v>
      </c>
    </row>
    <row r="9920" spans="1:2" x14ac:dyDescent="0.25">
      <c r="A9920" s="62">
        <v>42294211</v>
      </c>
      <c r="B9920" s="63" t="s">
        <v>3367</v>
      </c>
    </row>
    <row r="9921" spans="1:2" x14ac:dyDescent="0.25">
      <c r="A9921" s="62">
        <v>42294212</v>
      </c>
      <c r="B9921" s="63" t="s">
        <v>13570</v>
      </c>
    </row>
    <row r="9922" spans="1:2" x14ac:dyDescent="0.25">
      <c r="A9922" s="62">
        <v>42294213</v>
      </c>
      <c r="B9922" s="63" t="s">
        <v>13448</v>
      </c>
    </row>
    <row r="9923" spans="1:2" x14ac:dyDescent="0.25">
      <c r="A9923" s="62">
        <v>42294214</v>
      </c>
      <c r="B9923" s="63" t="s">
        <v>2761</v>
      </c>
    </row>
    <row r="9924" spans="1:2" x14ac:dyDescent="0.25">
      <c r="A9924" s="62">
        <v>42294215</v>
      </c>
      <c r="B9924" s="63" t="s">
        <v>18344</v>
      </c>
    </row>
    <row r="9925" spans="1:2" x14ac:dyDescent="0.25">
      <c r="A9925" s="62">
        <v>42294216</v>
      </c>
      <c r="B9925" s="63" t="s">
        <v>2911</v>
      </c>
    </row>
    <row r="9926" spans="1:2" x14ac:dyDescent="0.25">
      <c r="A9926" s="62">
        <v>42294217</v>
      </c>
      <c r="B9926" s="63" t="s">
        <v>14871</v>
      </c>
    </row>
    <row r="9927" spans="1:2" x14ac:dyDescent="0.25">
      <c r="A9927" s="62">
        <v>42294218</v>
      </c>
      <c r="B9927" s="63" t="s">
        <v>18046</v>
      </c>
    </row>
    <row r="9928" spans="1:2" x14ac:dyDescent="0.25">
      <c r="A9928" s="62">
        <v>42294219</v>
      </c>
      <c r="B9928" s="63" t="s">
        <v>8365</v>
      </c>
    </row>
    <row r="9929" spans="1:2" x14ac:dyDescent="0.25">
      <c r="A9929" s="62">
        <v>42294220</v>
      </c>
      <c r="B9929" s="63" t="s">
        <v>5783</v>
      </c>
    </row>
    <row r="9930" spans="1:2" x14ac:dyDescent="0.25">
      <c r="A9930" s="62">
        <v>42294301</v>
      </c>
      <c r="B9930" s="63" t="s">
        <v>11706</v>
      </c>
    </row>
    <row r="9931" spans="1:2" x14ac:dyDescent="0.25">
      <c r="A9931" s="62">
        <v>42294302</v>
      </c>
      <c r="B9931" s="63" t="s">
        <v>15273</v>
      </c>
    </row>
    <row r="9932" spans="1:2" x14ac:dyDescent="0.25">
      <c r="A9932" s="62">
        <v>42294303</v>
      </c>
      <c r="B9932" s="63" t="s">
        <v>191</v>
      </c>
    </row>
    <row r="9933" spans="1:2" x14ac:dyDescent="0.25">
      <c r="A9933" s="62">
        <v>42294304</v>
      </c>
      <c r="B9933" s="63" t="s">
        <v>500</v>
      </c>
    </row>
    <row r="9934" spans="1:2" x14ac:dyDescent="0.25">
      <c r="A9934" s="62">
        <v>42294305</v>
      </c>
      <c r="B9934" s="63" t="s">
        <v>3026</v>
      </c>
    </row>
    <row r="9935" spans="1:2" x14ac:dyDescent="0.25">
      <c r="A9935" s="62">
        <v>42294306</v>
      </c>
      <c r="B9935" s="63" t="s">
        <v>17833</v>
      </c>
    </row>
    <row r="9936" spans="1:2" x14ac:dyDescent="0.25">
      <c r="A9936" s="62">
        <v>42294401</v>
      </c>
      <c r="B9936" s="63" t="s">
        <v>7298</v>
      </c>
    </row>
    <row r="9937" spans="1:2" x14ac:dyDescent="0.25">
      <c r="A9937" s="62">
        <v>42294402</v>
      </c>
      <c r="B9937" s="63" t="s">
        <v>13185</v>
      </c>
    </row>
    <row r="9938" spans="1:2" x14ac:dyDescent="0.25">
      <c r="A9938" s="62">
        <v>42294501</v>
      </c>
      <c r="B9938" s="63" t="s">
        <v>6124</v>
      </c>
    </row>
    <row r="9939" spans="1:2" x14ac:dyDescent="0.25">
      <c r="A9939" s="62">
        <v>42294502</v>
      </c>
      <c r="B9939" s="63" t="s">
        <v>5804</v>
      </c>
    </row>
    <row r="9940" spans="1:2" x14ac:dyDescent="0.25">
      <c r="A9940" s="62">
        <v>42294503</v>
      </c>
      <c r="B9940" s="63" t="s">
        <v>8285</v>
      </c>
    </row>
    <row r="9941" spans="1:2" x14ac:dyDescent="0.25">
      <c r="A9941" s="62">
        <v>42294504</v>
      </c>
      <c r="B9941" s="63" t="s">
        <v>6549</v>
      </c>
    </row>
    <row r="9942" spans="1:2" x14ac:dyDescent="0.25">
      <c r="A9942" s="62">
        <v>42294505</v>
      </c>
      <c r="B9942" s="63" t="s">
        <v>12828</v>
      </c>
    </row>
    <row r="9943" spans="1:2" x14ac:dyDescent="0.25">
      <c r="A9943" s="62">
        <v>42294506</v>
      </c>
      <c r="B9943" s="63" t="s">
        <v>452</v>
      </c>
    </row>
    <row r="9944" spans="1:2" x14ac:dyDescent="0.25">
      <c r="A9944" s="62">
        <v>42294507</v>
      </c>
      <c r="B9944" s="63" t="s">
        <v>18014</v>
      </c>
    </row>
    <row r="9945" spans="1:2" x14ac:dyDescent="0.25">
      <c r="A9945" s="62">
        <v>42294508</v>
      </c>
      <c r="B9945" s="63" t="s">
        <v>13225</v>
      </c>
    </row>
    <row r="9946" spans="1:2" x14ac:dyDescent="0.25">
      <c r="A9946" s="62">
        <v>42294509</v>
      </c>
      <c r="B9946" s="63" t="s">
        <v>4899</v>
      </c>
    </row>
    <row r="9947" spans="1:2" x14ac:dyDescent="0.25">
      <c r="A9947" s="62">
        <v>42294510</v>
      </c>
      <c r="B9947" s="63" t="s">
        <v>8453</v>
      </c>
    </row>
    <row r="9948" spans="1:2" x14ac:dyDescent="0.25">
      <c r="A9948" s="62">
        <v>42294511</v>
      </c>
      <c r="B9948" s="63" t="s">
        <v>15563</v>
      </c>
    </row>
    <row r="9949" spans="1:2" x14ac:dyDescent="0.25">
      <c r="A9949" s="62">
        <v>42294512</v>
      </c>
      <c r="B9949" s="63" t="s">
        <v>4337</v>
      </c>
    </row>
    <row r="9950" spans="1:2" x14ac:dyDescent="0.25">
      <c r="A9950" s="62">
        <v>42294513</v>
      </c>
      <c r="B9950" s="63" t="s">
        <v>12187</v>
      </c>
    </row>
    <row r="9951" spans="1:2" x14ac:dyDescent="0.25">
      <c r="A9951" s="62">
        <v>42294514</v>
      </c>
      <c r="B9951" s="63" t="s">
        <v>11763</v>
      </c>
    </row>
    <row r="9952" spans="1:2" x14ac:dyDescent="0.25">
      <c r="A9952" s="62">
        <v>42294515</v>
      </c>
      <c r="B9952" s="63" t="s">
        <v>11558</v>
      </c>
    </row>
    <row r="9953" spans="1:2" x14ac:dyDescent="0.25">
      <c r="A9953" s="62">
        <v>42294516</v>
      </c>
      <c r="B9953" s="63" t="s">
        <v>6126</v>
      </c>
    </row>
    <row r="9954" spans="1:2" x14ac:dyDescent="0.25">
      <c r="A9954" s="62">
        <v>42294517</v>
      </c>
      <c r="B9954" s="63" t="s">
        <v>8157</v>
      </c>
    </row>
    <row r="9955" spans="1:2" x14ac:dyDescent="0.25">
      <c r="A9955" s="62">
        <v>42294518</v>
      </c>
      <c r="B9955" s="63" t="s">
        <v>7729</v>
      </c>
    </row>
    <row r="9956" spans="1:2" x14ac:dyDescent="0.25">
      <c r="A9956" s="62">
        <v>42294519</v>
      </c>
      <c r="B9956" s="63" t="s">
        <v>2695</v>
      </c>
    </row>
    <row r="9957" spans="1:2" x14ac:dyDescent="0.25">
      <c r="A9957" s="62">
        <v>42294520</v>
      </c>
      <c r="B9957" s="63" t="s">
        <v>9799</v>
      </c>
    </row>
    <row r="9958" spans="1:2" x14ac:dyDescent="0.25">
      <c r="A9958" s="62">
        <v>42294521</v>
      </c>
      <c r="B9958" s="63" t="s">
        <v>8311</v>
      </c>
    </row>
    <row r="9959" spans="1:2" x14ac:dyDescent="0.25">
      <c r="A9959" s="62">
        <v>42294522</v>
      </c>
      <c r="B9959" s="63" t="s">
        <v>16253</v>
      </c>
    </row>
    <row r="9960" spans="1:2" x14ac:dyDescent="0.25">
      <c r="A9960" s="62">
        <v>42294523</v>
      </c>
      <c r="B9960" s="63" t="s">
        <v>9898</v>
      </c>
    </row>
    <row r="9961" spans="1:2" x14ac:dyDescent="0.25">
      <c r="A9961" s="62">
        <v>42294524</v>
      </c>
      <c r="B9961" s="63" t="s">
        <v>10224</v>
      </c>
    </row>
    <row r="9962" spans="1:2" x14ac:dyDescent="0.25">
      <c r="A9962" s="62">
        <v>42294525</v>
      </c>
      <c r="B9962" s="63" t="s">
        <v>5547</v>
      </c>
    </row>
    <row r="9963" spans="1:2" x14ac:dyDescent="0.25">
      <c r="A9963" s="62">
        <v>42294526</v>
      </c>
      <c r="B9963" s="63" t="s">
        <v>6871</v>
      </c>
    </row>
    <row r="9964" spans="1:2" x14ac:dyDescent="0.25">
      <c r="A9964" s="62">
        <v>42294601</v>
      </c>
      <c r="B9964" s="63" t="s">
        <v>8542</v>
      </c>
    </row>
    <row r="9965" spans="1:2" x14ac:dyDescent="0.25">
      <c r="A9965" s="62">
        <v>42294602</v>
      </c>
      <c r="B9965" s="63" t="s">
        <v>9976</v>
      </c>
    </row>
    <row r="9966" spans="1:2" x14ac:dyDescent="0.25">
      <c r="A9966" s="62">
        <v>42294603</v>
      </c>
      <c r="B9966" s="63" t="s">
        <v>9549</v>
      </c>
    </row>
    <row r="9967" spans="1:2" x14ac:dyDescent="0.25">
      <c r="A9967" s="62">
        <v>42294604</v>
      </c>
      <c r="B9967" s="63" t="s">
        <v>6642</v>
      </c>
    </row>
    <row r="9968" spans="1:2" x14ac:dyDescent="0.25">
      <c r="A9968" s="62">
        <v>42294605</v>
      </c>
      <c r="B9968" s="63" t="s">
        <v>8809</v>
      </c>
    </row>
    <row r="9969" spans="1:2" x14ac:dyDescent="0.25">
      <c r="A9969" s="62">
        <v>42294606</v>
      </c>
      <c r="B9969" s="63" t="s">
        <v>1431</v>
      </c>
    </row>
    <row r="9970" spans="1:2" x14ac:dyDescent="0.25">
      <c r="A9970" s="62">
        <v>42294607</v>
      </c>
      <c r="B9970" s="63" t="s">
        <v>8880</v>
      </c>
    </row>
    <row r="9971" spans="1:2" x14ac:dyDescent="0.25">
      <c r="A9971" s="62">
        <v>42294701</v>
      </c>
      <c r="B9971" s="63" t="s">
        <v>16393</v>
      </c>
    </row>
    <row r="9972" spans="1:2" x14ac:dyDescent="0.25">
      <c r="A9972" s="62">
        <v>42294702</v>
      </c>
      <c r="B9972" s="63" t="s">
        <v>11563</v>
      </c>
    </row>
    <row r="9973" spans="1:2" x14ac:dyDescent="0.25">
      <c r="A9973" s="62">
        <v>42294703</v>
      </c>
      <c r="B9973" s="63" t="s">
        <v>10979</v>
      </c>
    </row>
    <row r="9974" spans="1:2" x14ac:dyDescent="0.25">
      <c r="A9974" s="62">
        <v>42294704</v>
      </c>
      <c r="B9974" s="63" t="s">
        <v>2393</v>
      </c>
    </row>
    <row r="9975" spans="1:2" x14ac:dyDescent="0.25">
      <c r="A9975" s="62">
        <v>42294705</v>
      </c>
      <c r="B9975" s="63" t="s">
        <v>13379</v>
      </c>
    </row>
    <row r="9976" spans="1:2" x14ac:dyDescent="0.25">
      <c r="A9976" s="62">
        <v>42294706</v>
      </c>
      <c r="B9976" s="63" t="s">
        <v>4471</v>
      </c>
    </row>
    <row r="9977" spans="1:2" x14ac:dyDescent="0.25">
      <c r="A9977" s="62">
        <v>42294707</v>
      </c>
      <c r="B9977" s="63" t="s">
        <v>13883</v>
      </c>
    </row>
    <row r="9978" spans="1:2" x14ac:dyDescent="0.25">
      <c r="A9978" s="62">
        <v>42294708</v>
      </c>
      <c r="B9978" s="63" t="s">
        <v>15314</v>
      </c>
    </row>
    <row r="9979" spans="1:2" x14ac:dyDescent="0.25">
      <c r="A9979" s="62">
        <v>42294709</v>
      </c>
      <c r="B9979" s="63" t="s">
        <v>18510</v>
      </c>
    </row>
    <row r="9980" spans="1:2" x14ac:dyDescent="0.25">
      <c r="A9980" s="62">
        <v>42294710</v>
      </c>
      <c r="B9980" s="63" t="s">
        <v>6848</v>
      </c>
    </row>
    <row r="9981" spans="1:2" x14ac:dyDescent="0.25">
      <c r="A9981" s="62">
        <v>42294711</v>
      </c>
      <c r="B9981" s="63" t="s">
        <v>16349</v>
      </c>
    </row>
    <row r="9982" spans="1:2" x14ac:dyDescent="0.25">
      <c r="A9982" s="62">
        <v>42294712</v>
      </c>
      <c r="B9982" s="63" t="s">
        <v>4928</v>
      </c>
    </row>
    <row r="9983" spans="1:2" x14ac:dyDescent="0.25">
      <c r="A9983" s="62">
        <v>42294713</v>
      </c>
      <c r="B9983" s="63" t="s">
        <v>7024</v>
      </c>
    </row>
    <row r="9984" spans="1:2" x14ac:dyDescent="0.25">
      <c r="A9984" s="62">
        <v>42294714</v>
      </c>
      <c r="B9984" s="63" t="s">
        <v>10716</v>
      </c>
    </row>
    <row r="9985" spans="1:2" x14ac:dyDescent="0.25">
      <c r="A9985" s="62">
        <v>42294715</v>
      </c>
      <c r="B9985" s="63" t="s">
        <v>15882</v>
      </c>
    </row>
    <row r="9986" spans="1:2" x14ac:dyDescent="0.25">
      <c r="A9986" s="62">
        <v>42294716</v>
      </c>
      <c r="B9986" s="63" t="s">
        <v>14337</v>
      </c>
    </row>
    <row r="9987" spans="1:2" x14ac:dyDescent="0.25">
      <c r="A9987" s="62">
        <v>42294717</v>
      </c>
      <c r="B9987" s="63" t="s">
        <v>5439</v>
      </c>
    </row>
    <row r="9988" spans="1:2" x14ac:dyDescent="0.25">
      <c r="A9988" s="62">
        <v>42294718</v>
      </c>
      <c r="B9988" s="63" t="s">
        <v>3387</v>
      </c>
    </row>
    <row r="9989" spans="1:2" x14ac:dyDescent="0.25">
      <c r="A9989" s="62">
        <v>42294719</v>
      </c>
      <c r="B9989" s="63" t="s">
        <v>1272</v>
      </c>
    </row>
    <row r="9990" spans="1:2" x14ac:dyDescent="0.25">
      <c r="A9990" s="62">
        <v>42294720</v>
      </c>
      <c r="B9990" s="63" t="s">
        <v>10854</v>
      </c>
    </row>
    <row r="9991" spans="1:2" x14ac:dyDescent="0.25">
      <c r="A9991" s="62">
        <v>42294721</v>
      </c>
      <c r="B9991" s="63" t="s">
        <v>9563</v>
      </c>
    </row>
    <row r="9992" spans="1:2" x14ac:dyDescent="0.25">
      <c r="A9992" s="62">
        <v>42294722</v>
      </c>
      <c r="B9992" s="63" t="s">
        <v>2173</v>
      </c>
    </row>
    <row r="9993" spans="1:2" x14ac:dyDescent="0.25">
      <c r="A9993" s="62">
        <v>42294801</v>
      </c>
      <c r="B9993" s="63" t="s">
        <v>3110</v>
      </c>
    </row>
    <row r="9994" spans="1:2" x14ac:dyDescent="0.25">
      <c r="A9994" s="62">
        <v>42294802</v>
      </c>
      <c r="B9994" s="63" t="s">
        <v>7764</v>
      </c>
    </row>
    <row r="9995" spans="1:2" x14ac:dyDescent="0.25">
      <c r="A9995" s="62">
        <v>42294803</v>
      </c>
      <c r="B9995" s="63" t="s">
        <v>17617</v>
      </c>
    </row>
    <row r="9996" spans="1:2" x14ac:dyDescent="0.25">
      <c r="A9996" s="62">
        <v>42294804</v>
      </c>
      <c r="B9996" s="63" t="s">
        <v>15250</v>
      </c>
    </row>
    <row r="9997" spans="1:2" x14ac:dyDescent="0.25">
      <c r="A9997" s="62">
        <v>42294805</v>
      </c>
      <c r="B9997" s="63" t="s">
        <v>8992</v>
      </c>
    </row>
    <row r="9998" spans="1:2" x14ac:dyDescent="0.25">
      <c r="A9998" s="62">
        <v>42294806</v>
      </c>
      <c r="B9998" s="63" t="s">
        <v>7805</v>
      </c>
    </row>
    <row r="9999" spans="1:2" x14ac:dyDescent="0.25">
      <c r="A9999" s="62">
        <v>42294807</v>
      </c>
      <c r="B9999" s="63" t="s">
        <v>4580</v>
      </c>
    </row>
    <row r="10000" spans="1:2" x14ac:dyDescent="0.25">
      <c r="A10000" s="62">
        <v>42294808</v>
      </c>
      <c r="B10000" s="63" t="s">
        <v>9079</v>
      </c>
    </row>
    <row r="10001" spans="1:2" x14ac:dyDescent="0.25">
      <c r="A10001" s="62">
        <v>42294901</v>
      </c>
      <c r="B10001" s="63" t="s">
        <v>12497</v>
      </c>
    </row>
    <row r="10002" spans="1:2" x14ac:dyDescent="0.25">
      <c r="A10002" s="62">
        <v>42294902</v>
      </c>
      <c r="B10002" s="63" t="s">
        <v>8427</v>
      </c>
    </row>
    <row r="10003" spans="1:2" x14ac:dyDescent="0.25">
      <c r="A10003" s="62">
        <v>42294903</v>
      </c>
      <c r="B10003" s="63" t="s">
        <v>3655</v>
      </c>
    </row>
    <row r="10004" spans="1:2" x14ac:dyDescent="0.25">
      <c r="A10004" s="62">
        <v>42294904</v>
      </c>
      <c r="B10004" s="63" t="s">
        <v>6343</v>
      </c>
    </row>
    <row r="10005" spans="1:2" x14ac:dyDescent="0.25">
      <c r="A10005" s="62">
        <v>42294905</v>
      </c>
      <c r="B10005" s="63" t="s">
        <v>14095</v>
      </c>
    </row>
    <row r="10006" spans="1:2" x14ac:dyDescent="0.25">
      <c r="A10006" s="62">
        <v>42294906</v>
      </c>
      <c r="B10006" s="63" t="s">
        <v>17966</v>
      </c>
    </row>
    <row r="10007" spans="1:2" x14ac:dyDescent="0.25">
      <c r="A10007" s="62">
        <v>42294907</v>
      </c>
      <c r="B10007" s="63" t="s">
        <v>8688</v>
      </c>
    </row>
    <row r="10008" spans="1:2" x14ac:dyDescent="0.25">
      <c r="A10008" s="62">
        <v>42294908</v>
      </c>
      <c r="B10008" s="63" t="s">
        <v>6452</v>
      </c>
    </row>
    <row r="10009" spans="1:2" x14ac:dyDescent="0.25">
      <c r="A10009" s="62">
        <v>42294909</v>
      </c>
      <c r="B10009" s="63" t="s">
        <v>13517</v>
      </c>
    </row>
    <row r="10010" spans="1:2" x14ac:dyDescent="0.25">
      <c r="A10010" s="62">
        <v>42294910</v>
      </c>
      <c r="B10010" s="63" t="s">
        <v>11238</v>
      </c>
    </row>
    <row r="10011" spans="1:2" x14ac:dyDescent="0.25">
      <c r="A10011" s="62">
        <v>42294911</v>
      </c>
      <c r="B10011" s="63" t="s">
        <v>3628</v>
      </c>
    </row>
    <row r="10012" spans="1:2" x14ac:dyDescent="0.25">
      <c r="A10012" s="62">
        <v>42294912</v>
      </c>
      <c r="B10012" s="63" t="s">
        <v>7006</v>
      </c>
    </row>
    <row r="10013" spans="1:2" x14ac:dyDescent="0.25">
      <c r="A10013" s="62">
        <v>42294913</v>
      </c>
      <c r="B10013" s="63" t="s">
        <v>6049</v>
      </c>
    </row>
    <row r="10014" spans="1:2" x14ac:dyDescent="0.25">
      <c r="A10014" s="62">
        <v>42294914</v>
      </c>
      <c r="B10014" s="63" t="s">
        <v>9305</v>
      </c>
    </row>
    <row r="10015" spans="1:2" x14ac:dyDescent="0.25">
      <c r="A10015" s="62">
        <v>42294915</v>
      </c>
      <c r="B10015" s="63" t="s">
        <v>2059</v>
      </c>
    </row>
    <row r="10016" spans="1:2" x14ac:dyDescent="0.25">
      <c r="A10016" s="62">
        <v>42294916</v>
      </c>
      <c r="B10016" s="63" t="s">
        <v>9</v>
      </c>
    </row>
    <row r="10017" spans="1:2" x14ac:dyDescent="0.25">
      <c r="A10017" s="62">
        <v>42294917</v>
      </c>
      <c r="B10017" s="63" t="s">
        <v>11296</v>
      </c>
    </row>
    <row r="10018" spans="1:2" x14ac:dyDescent="0.25">
      <c r="A10018" s="62">
        <v>42294918</v>
      </c>
      <c r="B10018" s="63" t="s">
        <v>8605</v>
      </c>
    </row>
    <row r="10019" spans="1:2" x14ac:dyDescent="0.25">
      <c r="A10019" s="62">
        <v>42294919</v>
      </c>
      <c r="B10019" s="63" t="s">
        <v>1222</v>
      </c>
    </row>
    <row r="10020" spans="1:2" x14ac:dyDescent="0.25">
      <c r="A10020" s="62">
        <v>42294920</v>
      </c>
      <c r="B10020" s="63" t="s">
        <v>9736</v>
      </c>
    </row>
    <row r="10021" spans="1:2" x14ac:dyDescent="0.25">
      <c r="A10021" s="62">
        <v>42294921</v>
      </c>
      <c r="B10021" s="63" t="s">
        <v>14227</v>
      </c>
    </row>
    <row r="10022" spans="1:2" x14ac:dyDescent="0.25">
      <c r="A10022" s="62">
        <v>42294922</v>
      </c>
      <c r="B10022" s="63" t="s">
        <v>8663</v>
      </c>
    </row>
    <row r="10023" spans="1:2" x14ac:dyDescent="0.25">
      <c r="A10023" s="62">
        <v>42294923</v>
      </c>
      <c r="B10023" s="63" t="s">
        <v>14240</v>
      </c>
    </row>
    <row r="10024" spans="1:2" x14ac:dyDescent="0.25">
      <c r="A10024" s="62">
        <v>42294924</v>
      </c>
      <c r="B10024" s="63" t="s">
        <v>9801</v>
      </c>
    </row>
    <row r="10025" spans="1:2" x14ac:dyDescent="0.25">
      <c r="A10025" s="62">
        <v>42294925</v>
      </c>
      <c r="B10025" s="63" t="s">
        <v>10892</v>
      </c>
    </row>
    <row r="10026" spans="1:2" x14ac:dyDescent="0.25">
      <c r="A10026" s="62">
        <v>42294926</v>
      </c>
      <c r="B10026" s="63" t="s">
        <v>13998</v>
      </c>
    </row>
    <row r="10027" spans="1:2" x14ac:dyDescent="0.25">
      <c r="A10027" s="62">
        <v>42294927</v>
      </c>
      <c r="B10027" s="63" t="s">
        <v>10917</v>
      </c>
    </row>
    <row r="10028" spans="1:2" x14ac:dyDescent="0.25">
      <c r="A10028" s="62">
        <v>42294928</v>
      </c>
      <c r="B10028" s="63" t="s">
        <v>9946</v>
      </c>
    </row>
    <row r="10029" spans="1:2" x14ac:dyDescent="0.25">
      <c r="A10029" s="62">
        <v>42294929</v>
      </c>
      <c r="B10029" s="63" t="s">
        <v>6729</v>
      </c>
    </row>
    <row r="10030" spans="1:2" x14ac:dyDescent="0.25">
      <c r="A10030" s="62">
        <v>42294930</v>
      </c>
      <c r="B10030" s="63" t="s">
        <v>4503</v>
      </c>
    </row>
    <row r="10031" spans="1:2" x14ac:dyDescent="0.25">
      <c r="A10031" s="62">
        <v>42294931</v>
      </c>
      <c r="B10031" s="63" t="s">
        <v>1161</v>
      </c>
    </row>
    <row r="10032" spans="1:2" x14ac:dyDescent="0.25">
      <c r="A10032" s="62">
        <v>42294932</v>
      </c>
      <c r="B10032" s="63" t="s">
        <v>11920</v>
      </c>
    </row>
    <row r="10033" spans="1:2" x14ac:dyDescent="0.25">
      <c r="A10033" s="62">
        <v>42294933</v>
      </c>
      <c r="B10033" s="63" t="s">
        <v>9323</v>
      </c>
    </row>
    <row r="10034" spans="1:2" x14ac:dyDescent="0.25">
      <c r="A10034" s="62">
        <v>42294934</v>
      </c>
      <c r="B10034" s="63" t="s">
        <v>15924</v>
      </c>
    </row>
    <row r="10035" spans="1:2" x14ac:dyDescent="0.25">
      <c r="A10035" s="62">
        <v>42294935</v>
      </c>
      <c r="B10035" s="63" t="s">
        <v>3723</v>
      </c>
    </row>
    <row r="10036" spans="1:2" x14ac:dyDescent="0.25">
      <c r="A10036" s="62">
        <v>42294936</v>
      </c>
      <c r="B10036" s="63" t="s">
        <v>18145</v>
      </c>
    </row>
    <row r="10037" spans="1:2" x14ac:dyDescent="0.25">
      <c r="A10037" s="62">
        <v>42294937</v>
      </c>
      <c r="B10037" s="63" t="s">
        <v>4336</v>
      </c>
    </row>
    <row r="10038" spans="1:2" x14ac:dyDescent="0.25">
      <c r="A10038" s="62">
        <v>42294938</v>
      </c>
      <c r="B10038" s="63" t="s">
        <v>9332</v>
      </c>
    </row>
    <row r="10039" spans="1:2" x14ac:dyDescent="0.25">
      <c r="A10039" s="62">
        <v>42294939</v>
      </c>
      <c r="B10039" s="63" t="s">
        <v>12786</v>
      </c>
    </row>
    <row r="10040" spans="1:2" x14ac:dyDescent="0.25">
      <c r="A10040" s="62">
        <v>42294940</v>
      </c>
      <c r="B10040" s="63" t="s">
        <v>15338</v>
      </c>
    </row>
    <row r="10041" spans="1:2" x14ac:dyDescent="0.25">
      <c r="A10041" s="62">
        <v>42294941</v>
      </c>
      <c r="B10041" s="63" t="s">
        <v>7767</v>
      </c>
    </row>
    <row r="10042" spans="1:2" x14ac:dyDescent="0.25">
      <c r="A10042" s="62">
        <v>42294942</v>
      </c>
      <c r="B10042" s="63" t="s">
        <v>15086</v>
      </c>
    </row>
    <row r="10043" spans="1:2" x14ac:dyDescent="0.25">
      <c r="A10043" s="62">
        <v>42294943</v>
      </c>
      <c r="B10043" s="63" t="s">
        <v>6839</v>
      </c>
    </row>
    <row r="10044" spans="1:2" x14ac:dyDescent="0.25">
      <c r="A10044" s="62">
        <v>42294944</v>
      </c>
      <c r="B10044" s="63" t="s">
        <v>5750</v>
      </c>
    </row>
    <row r="10045" spans="1:2" x14ac:dyDescent="0.25">
      <c r="A10045" s="62">
        <v>42294945</v>
      </c>
      <c r="B10045" s="63" t="s">
        <v>17459</v>
      </c>
    </row>
    <row r="10046" spans="1:2" x14ac:dyDescent="0.25">
      <c r="A10046" s="62">
        <v>42294946</v>
      </c>
      <c r="B10046" s="63" t="s">
        <v>17108</v>
      </c>
    </row>
    <row r="10047" spans="1:2" x14ac:dyDescent="0.25">
      <c r="A10047" s="62">
        <v>42294947</v>
      </c>
      <c r="B10047" s="63" t="s">
        <v>10855</v>
      </c>
    </row>
    <row r="10048" spans="1:2" x14ac:dyDescent="0.25">
      <c r="A10048" s="62">
        <v>42294948</v>
      </c>
      <c r="B10048" s="63" t="s">
        <v>4844</v>
      </c>
    </row>
    <row r="10049" spans="1:2" x14ac:dyDescent="0.25">
      <c r="A10049" s="62">
        <v>42294949</v>
      </c>
      <c r="B10049" s="63" t="s">
        <v>4926</v>
      </c>
    </row>
    <row r="10050" spans="1:2" x14ac:dyDescent="0.25">
      <c r="A10050" s="62">
        <v>42294950</v>
      </c>
      <c r="B10050" s="63" t="s">
        <v>11325</v>
      </c>
    </row>
    <row r="10051" spans="1:2" x14ac:dyDescent="0.25">
      <c r="A10051" s="62">
        <v>42294951</v>
      </c>
      <c r="B10051" s="63" t="s">
        <v>17486</v>
      </c>
    </row>
    <row r="10052" spans="1:2" x14ac:dyDescent="0.25">
      <c r="A10052" s="62">
        <v>42294952</v>
      </c>
      <c r="B10052" s="63" t="s">
        <v>2186</v>
      </c>
    </row>
    <row r="10053" spans="1:2" x14ac:dyDescent="0.25">
      <c r="A10053" s="62">
        <v>42294953</v>
      </c>
      <c r="B10053" s="63" t="s">
        <v>14482</v>
      </c>
    </row>
    <row r="10054" spans="1:2" x14ac:dyDescent="0.25">
      <c r="A10054" s="62">
        <v>42294954</v>
      </c>
      <c r="B10054" s="63" t="s">
        <v>18016</v>
      </c>
    </row>
    <row r="10055" spans="1:2" x14ac:dyDescent="0.25">
      <c r="A10055" s="62">
        <v>42294955</v>
      </c>
      <c r="B10055" s="63" t="s">
        <v>10454</v>
      </c>
    </row>
    <row r="10056" spans="1:2" x14ac:dyDescent="0.25">
      <c r="A10056" s="62">
        <v>42294956</v>
      </c>
      <c r="B10056" s="63" t="s">
        <v>9317</v>
      </c>
    </row>
    <row r="10057" spans="1:2" x14ac:dyDescent="0.25">
      <c r="A10057" s="62">
        <v>42295001</v>
      </c>
      <c r="B10057" s="63" t="s">
        <v>12295</v>
      </c>
    </row>
    <row r="10058" spans="1:2" x14ac:dyDescent="0.25">
      <c r="A10058" s="62">
        <v>42295002</v>
      </c>
      <c r="B10058" s="63" t="s">
        <v>2683</v>
      </c>
    </row>
    <row r="10059" spans="1:2" x14ac:dyDescent="0.25">
      <c r="A10059" s="62">
        <v>42295003</v>
      </c>
      <c r="B10059" s="63" t="s">
        <v>2199</v>
      </c>
    </row>
    <row r="10060" spans="1:2" x14ac:dyDescent="0.25">
      <c r="A10060" s="62">
        <v>42295004</v>
      </c>
      <c r="B10060" s="63" t="s">
        <v>11619</v>
      </c>
    </row>
    <row r="10061" spans="1:2" x14ac:dyDescent="0.25">
      <c r="A10061" s="62">
        <v>42295005</v>
      </c>
      <c r="B10061" s="63" t="s">
        <v>15005</v>
      </c>
    </row>
    <row r="10062" spans="1:2" x14ac:dyDescent="0.25">
      <c r="A10062" s="62">
        <v>42295006</v>
      </c>
      <c r="B10062" s="63" t="s">
        <v>967</v>
      </c>
    </row>
    <row r="10063" spans="1:2" x14ac:dyDescent="0.25">
      <c r="A10063" s="62">
        <v>42295007</v>
      </c>
      <c r="B10063" s="63" t="s">
        <v>5982</v>
      </c>
    </row>
    <row r="10064" spans="1:2" x14ac:dyDescent="0.25">
      <c r="A10064" s="62">
        <v>42295008</v>
      </c>
      <c r="B10064" s="63" t="s">
        <v>16594</v>
      </c>
    </row>
    <row r="10065" spans="1:2" x14ac:dyDescent="0.25">
      <c r="A10065" s="62">
        <v>42295009</v>
      </c>
      <c r="B10065" s="63" t="s">
        <v>12100</v>
      </c>
    </row>
    <row r="10066" spans="1:2" x14ac:dyDescent="0.25">
      <c r="A10066" s="62">
        <v>42295010</v>
      </c>
      <c r="B10066" s="63" t="s">
        <v>11</v>
      </c>
    </row>
    <row r="10067" spans="1:2" x14ac:dyDescent="0.25">
      <c r="A10067" s="62">
        <v>42295011</v>
      </c>
      <c r="B10067" s="63" t="s">
        <v>5643</v>
      </c>
    </row>
    <row r="10068" spans="1:2" x14ac:dyDescent="0.25">
      <c r="A10068" s="62">
        <v>42295012</v>
      </c>
      <c r="B10068" s="63" t="s">
        <v>511</v>
      </c>
    </row>
    <row r="10069" spans="1:2" x14ac:dyDescent="0.25">
      <c r="A10069" s="62">
        <v>42295013</v>
      </c>
      <c r="B10069" s="63" t="s">
        <v>7766</v>
      </c>
    </row>
    <row r="10070" spans="1:2" x14ac:dyDescent="0.25">
      <c r="A10070" s="62">
        <v>42295014</v>
      </c>
      <c r="B10070" s="63" t="s">
        <v>5871</v>
      </c>
    </row>
    <row r="10071" spans="1:2" x14ac:dyDescent="0.25">
      <c r="A10071" s="62">
        <v>42295015</v>
      </c>
      <c r="B10071" s="63" t="s">
        <v>12216</v>
      </c>
    </row>
    <row r="10072" spans="1:2" x14ac:dyDescent="0.25">
      <c r="A10072" s="62">
        <v>42295101</v>
      </c>
      <c r="B10072" s="63" t="s">
        <v>15659</v>
      </c>
    </row>
    <row r="10073" spans="1:2" x14ac:dyDescent="0.25">
      <c r="A10073" s="62">
        <v>42295102</v>
      </c>
      <c r="B10073" s="63" t="s">
        <v>11316</v>
      </c>
    </row>
    <row r="10074" spans="1:2" x14ac:dyDescent="0.25">
      <c r="A10074" s="62">
        <v>42295103</v>
      </c>
      <c r="B10074" s="63" t="s">
        <v>18094</v>
      </c>
    </row>
    <row r="10075" spans="1:2" x14ac:dyDescent="0.25">
      <c r="A10075" s="62">
        <v>42295104</v>
      </c>
      <c r="B10075" s="63" t="s">
        <v>8406</v>
      </c>
    </row>
    <row r="10076" spans="1:2" x14ac:dyDescent="0.25">
      <c r="A10076" s="62">
        <v>42295105</v>
      </c>
      <c r="B10076" s="63" t="s">
        <v>10365</v>
      </c>
    </row>
    <row r="10077" spans="1:2" x14ac:dyDescent="0.25">
      <c r="A10077" s="62">
        <v>42295106</v>
      </c>
      <c r="B10077" s="63" t="s">
        <v>9556</v>
      </c>
    </row>
    <row r="10078" spans="1:2" x14ac:dyDescent="0.25">
      <c r="A10078" s="62">
        <v>42295107</v>
      </c>
      <c r="B10078" s="63" t="s">
        <v>18259</v>
      </c>
    </row>
    <row r="10079" spans="1:2" x14ac:dyDescent="0.25">
      <c r="A10079" s="62">
        <v>42295108</v>
      </c>
      <c r="B10079" s="63" t="s">
        <v>15502</v>
      </c>
    </row>
    <row r="10080" spans="1:2" x14ac:dyDescent="0.25">
      <c r="A10080" s="62">
        <v>42295109</v>
      </c>
      <c r="B10080" s="63" t="s">
        <v>7898</v>
      </c>
    </row>
    <row r="10081" spans="1:2" x14ac:dyDescent="0.25">
      <c r="A10081" s="62">
        <v>42295110</v>
      </c>
      <c r="B10081" s="63" t="s">
        <v>13220</v>
      </c>
    </row>
    <row r="10082" spans="1:2" x14ac:dyDescent="0.25">
      <c r="A10082" s="62">
        <v>42295111</v>
      </c>
      <c r="B10082" s="63" t="s">
        <v>12822</v>
      </c>
    </row>
    <row r="10083" spans="1:2" x14ac:dyDescent="0.25">
      <c r="A10083" s="62">
        <v>42295112</v>
      </c>
      <c r="B10083" s="63" t="s">
        <v>15616</v>
      </c>
    </row>
    <row r="10084" spans="1:2" x14ac:dyDescent="0.25">
      <c r="A10084" s="62">
        <v>42295113</v>
      </c>
      <c r="B10084" s="63" t="s">
        <v>16973</v>
      </c>
    </row>
    <row r="10085" spans="1:2" x14ac:dyDescent="0.25">
      <c r="A10085" s="62">
        <v>42295114</v>
      </c>
      <c r="B10085" s="63" t="s">
        <v>11982</v>
      </c>
    </row>
    <row r="10086" spans="1:2" x14ac:dyDescent="0.25">
      <c r="A10086" s="62">
        <v>42295115</v>
      </c>
      <c r="B10086" s="63" t="s">
        <v>11060</v>
      </c>
    </row>
    <row r="10087" spans="1:2" x14ac:dyDescent="0.25">
      <c r="A10087" s="62">
        <v>42295116</v>
      </c>
      <c r="B10087" s="63" t="s">
        <v>6756</v>
      </c>
    </row>
    <row r="10088" spans="1:2" x14ac:dyDescent="0.25">
      <c r="A10088" s="62">
        <v>42295117</v>
      </c>
      <c r="B10088" s="63" t="s">
        <v>11234</v>
      </c>
    </row>
    <row r="10089" spans="1:2" x14ac:dyDescent="0.25">
      <c r="A10089" s="62">
        <v>42295118</v>
      </c>
      <c r="B10089" s="63" t="s">
        <v>391</v>
      </c>
    </row>
    <row r="10090" spans="1:2" x14ac:dyDescent="0.25">
      <c r="A10090" s="62">
        <v>42295119</v>
      </c>
      <c r="B10090" s="63" t="s">
        <v>2868</v>
      </c>
    </row>
    <row r="10091" spans="1:2" x14ac:dyDescent="0.25">
      <c r="A10091" s="62">
        <v>42295120</v>
      </c>
      <c r="B10091" s="63" t="s">
        <v>5115</v>
      </c>
    </row>
    <row r="10092" spans="1:2" x14ac:dyDescent="0.25">
      <c r="A10092" s="62">
        <v>42295121</v>
      </c>
      <c r="B10092" s="63" t="s">
        <v>10551</v>
      </c>
    </row>
    <row r="10093" spans="1:2" x14ac:dyDescent="0.25">
      <c r="A10093" s="62">
        <v>42295122</v>
      </c>
      <c r="B10093" s="63" t="s">
        <v>4645</v>
      </c>
    </row>
    <row r="10094" spans="1:2" x14ac:dyDescent="0.25">
      <c r="A10094" s="62">
        <v>42295123</v>
      </c>
      <c r="B10094" s="63" t="s">
        <v>5106</v>
      </c>
    </row>
    <row r="10095" spans="1:2" x14ac:dyDescent="0.25">
      <c r="A10095" s="62">
        <v>42295124</v>
      </c>
      <c r="B10095" s="63" t="s">
        <v>7936</v>
      </c>
    </row>
    <row r="10096" spans="1:2" x14ac:dyDescent="0.25">
      <c r="A10096" s="62">
        <v>42295125</v>
      </c>
      <c r="B10096" s="63" t="s">
        <v>17841</v>
      </c>
    </row>
    <row r="10097" spans="1:2" x14ac:dyDescent="0.25">
      <c r="A10097" s="62">
        <v>42295126</v>
      </c>
      <c r="B10097" s="63" t="s">
        <v>8089</v>
      </c>
    </row>
    <row r="10098" spans="1:2" x14ac:dyDescent="0.25">
      <c r="A10098" s="62">
        <v>42295127</v>
      </c>
      <c r="B10098" s="63" t="s">
        <v>9028</v>
      </c>
    </row>
    <row r="10099" spans="1:2" x14ac:dyDescent="0.25">
      <c r="A10099" s="62">
        <v>42295128</v>
      </c>
      <c r="B10099" s="63" t="s">
        <v>4221</v>
      </c>
    </row>
    <row r="10100" spans="1:2" x14ac:dyDescent="0.25">
      <c r="A10100" s="62">
        <v>42295129</v>
      </c>
      <c r="B10100" s="63" t="s">
        <v>5680</v>
      </c>
    </row>
    <row r="10101" spans="1:2" x14ac:dyDescent="0.25">
      <c r="A10101" s="62">
        <v>42295130</v>
      </c>
      <c r="B10101" s="63" t="s">
        <v>14873</v>
      </c>
    </row>
    <row r="10102" spans="1:2" x14ac:dyDescent="0.25">
      <c r="A10102" s="62">
        <v>42295131</v>
      </c>
      <c r="B10102" s="63" t="s">
        <v>4600</v>
      </c>
    </row>
    <row r="10103" spans="1:2" x14ac:dyDescent="0.25">
      <c r="A10103" s="62">
        <v>42295132</v>
      </c>
      <c r="B10103" s="63" t="s">
        <v>15047</v>
      </c>
    </row>
    <row r="10104" spans="1:2" x14ac:dyDescent="0.25">
      <c r="A10104" s="62">
        <v>42295133</v>
      </c>
      <c r="B10104" s="63" t="s">
        <v>736</v>
      </c>
    </row>
    <row r="10105" spans="1:2" x14ac:dyDescent="0.25">
      <c r="A10105" s="62">
        <v>42295134</v>
      </c>
      <c r="B10105" s="63" t="s">
        <v>17710</v>
      </c>
    </row>
    <row r="10106" spans="1:2" x14ac:dyDescent="0.25">
      <c r="A10106" s="62">
        <v>42295135</v>
      </c>
      <c r="B10106" s="63" t="s">
        <v>542</v>
      </c>
    </row>
    <row r="10107" spans="1:2" x14ac:dyDescent="0.25">
      <c r="A10107" s="62">
        <v>42295136</v>
      </c>
      <c r="B10107" s="63" t="s">
        <v>12890</v>
      </c>
    </row>
    <row r="10108" spans="1:2" x14ac:dyDescent="0.25">
      <c r="A10108" s="62">
        <v>42295137</v>
      </c>
      <c r="B10108" s="63" t="s">
        <v>2792</v>
      </c>
    </row>
    <row r="10109" spans="1:2" x14ac:dyDescent="0.25">
      <c r="A10109" s="62">
        <v>42295138</v>
      </c>
      <c r="B10109" s="63" t="s">
        <v>13927</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11119</v>
      </c>
    </row>
    <row r="10113" spans="1:2" x14ac:dyDescent="0.25">
      <c r="A10113" s="62">
        <v>42295202</v>
      </c>
      <c r="B10113" s="63" t="s">
        <v>6980</v>
      </c>
    </row>
    <row r="10114" spans="1:2" x14ac:dyDescent="0.25">
      <c r="A10114" s="62">
        <v>42295203</v>
      </c>
      <c r="B10114" s="63" t="s">
        <v>8493</v>
      </c>
    </row>
    <row r="10115" spans="1:2" x14ac:dyDescent="0.25">
      <c r="A10115" s="62">
        <v>42295204</v>
      </c>
      <c r="B10115" s="63" t="s">
        <v>17547</v>
      </c>
    </row>
    <row r="10116" spans="1:2" x14ac:dyDescent="0.25">
      <c r="A10116" s="62">
        <v>42295205</v>
      </c>
      <c r="B10116" s="63" t="s">
        <v>3918</v>
      </c>
    </row>
    <row r="10117" spans="1:2" x14ac:dyDescent="0.25">
      <c r="A10117" s="62">
        <v>42295206</v>
      </c>
      <c r="B10117" s="63" t="s">
        <v>2646</v>
      </c>
    </row>
    <row r="10118" spans="1:2" x14ac:dyDescent="0.25">
      <c r="A10118" s="62">
        <v>42295301</v>
      </c>
      <c r="B10118" s="63" t="s">
        <v>4919</v>
      </c>
    </row>
    <row r="10119" spans="1:2" x14ac:dyDescent="0.25">
      <c r="A10119" s="62">
        <v>42295302</v>
      </c>
      <c r="B10119" s="63" t="s">
        <v>16853</v>
      </c>
    </row>
    <row r="10120" spans="1:2" x14ac:dyDescent="0.25">
      <c r="A10120" s="62">
        <v>42295303</v>
      </c>
      <c r="B10120" s="63" t="s">
        <v>12715</v>
      </c>
    </row>
    <row r="10121" spans="1:2" x14ac:dyDescent="0.25">
      <c r="A10121" s="62">
        <v>42295304</v>
      </c>
      <c r="B10121" s="63" t="s">
        <v>5092</v>
      </c>
    </row>
    <row r="10122" spans="1:2" x14ac:dyDescent="0.25">
      <c r="A10122" s="62">
        <v>42295305</v>
      </c>
      <c r="B10122" s="63" t="s">
        <v>6282</v>
      </c>
    </row>
    <row r="10123" spans="1:2" x14ac:dyDescent="0.25">
      <c r="A10123" s="62">
        <v>42295306</v>
      </c>
      <c r="B10123" s="63" t="s">
        <v>16576</v>
      </c>
    </row>
    <row r="10124" spans="1:2" x14ac:dyDescent="0.25">
      <c r="A10124" s="62">
        <v>42295307</v>
      </c>
      <c r="B10124" s="63" t="s">
        <v>6288</v>
      </c>
    </row>
    <row r="10125" spans="1:2" x14ac:dyDescent="0.25">
      <c r="A10125" s="62">
        <v>42295308</v>
      </c>
      <c r="B10125" s="63" t="s">
        <v>5475</v>
      </c>
    </row>
    <row r="10126" spans="1:2" x14ac:dyDescent="0.25">
      <c r="A10126" s="62">
        <v>42295401</v>
      </c>
      <c r="B10126" s="63" t="s">
        <v>10733</v>
      </c>
    </row>
    <row r="10127" spans="1:2" x14ac:dyDescent="0.25">
      <c r="A10127" s="62">
        <v>42295402</v>
      </c>
      <c r="B10127" s="63" t="s">
        <v>5212</v>
      </c>
    </row>
    <row r="10128" spans="1:2" x14ac:dyDescent="0.25">
      <c r="A10128" s="62">
        <v>42295403</v>
      </c>
      <c r="B10128" s="63" t="s">
        <v>16366</v>
      </c>
    </row>
    <row r="10129" spans="1:2" x14ac:dyDescent="0.25">
      <c r="A10129" s="62">
        <v>42295404</v>
      </c>
      <c r="B10129" s="63" t="s">
        <v>11693</v>
      </c>
    </row>
    <row r="10130" spans="1:2" x14ac:dyDescent="0.25">
      <c r="A10130" s="62">
        <v>42295405</v>
      </c>
      <c r="B10130" s="63" t="s">
        <v>13594</v>
      </c>
    </row>
    <row r="10131" spans="1:2" x14ac:dyDescent="0.25">
      <c r="A10131" s="62">
        <v>42295406</v>
      </c>
      <c r="B10131" s="63" t="s">
        <v>2746</v>
      </c>
    </row>
    <row r="10132" spans="1:2" x14ac:dyDescent="0.25">
      <c r="A10132" s="62">
        <v>42295407</v>
      </c>
      <c r="B10132" s="63" t="s">
        <v>17913</v>
      </c>
    </row>
    <row r="10133" spans="1:2" x14ac:dyDescent="0.25">
      <c r="A10133" s="62">
        <v>42295408</v>
      </c>
      <c r="B10133" s="63" t="s">
        <v>17387</v>
      </c>
    </row>
    <row r="10134" spans="1:2" x14ac:dyDescent="0.25">
      <c r="A10134" s="62">
        <v>42295409</v>
      </c>
      <c r="B10134" s="63" t="s">
        <v>10636</v>
      </c>
    </row>
    <row r="10135" spans="1:2" x14ac:dyDescent="0.25">
      <c r="A10135" s="62">
        <v>42295410</v>
      </c>
      <c r="B10135" s="63" t="s">
        <v>12704</v>
      </c>
    </row>
    <row r="10136" spans="1:2" x14ac:dyDescent="0.25">
      <c r="A10136" s="62">
        <v>42295411</v>
      </c>
      <c r="B10136" s="63" t="s">
        <v>1826</v>
      </c>
    </row>
    <row r="10137" spans="1:2" x14ac:dyDescent="0.25">
      <c r="A10137" s="62">
        <v>42295412</v>
      </c>
      <c r="B10137" s="63" t="s">
        <v>15633</v>
      </c>
    </row>
    <row r="10138" spans="1:2" x14ac:dyDescent="0.25">
      <c r="A10138" s="62">
        <v>42295413</v>
      </c>
      <c r="B10138" s="63" t="s">
        <v>11039</v>
      </c>
    </row>
    <row r="10139" spans="1:2" x14ac:dyDescent="0.25">
      <c r="A10139" s="62">
        <v>42295414</v>
      </c>
      <c r="B10139" s="63" t="s">
        <v>1537</v>
      </c>
    </row>
    <row r="10140" spans="1:2" x14ac:dyDescent="0.25">
      <c r="A10140" s="62">
        <v>42295415</v>
      </c>
      <c r="B10140" s="63" t="s">
        <v>2992</v>
      </c>
    </row>
    <row r="10141" spans="1:2" x14ac:dyDescent="0.25">
      <c r="A10141" s="62">
        <v>42295416</v>
      </c>
      <c r="B10141" s="63" t="s">
        <v>3602</v>
      </c>
    </row>
    <row r="10142" spans="1:2" x14ac:dyDescent="0.25">
      <c r="A10142" s="62">
        <v>42295417</v>
      </c>
      <c r="B10142" s="63" t="s">
        <v>10887</v>
      </c>
    </row>
    <row r="10143" spans="1:2" x14ac:dyDescent="0.25">
      <c r="A10143" s="62">
        <v>42295418</v>
      </c>
      <c r="B10143" s="63" t="s">
        <v>14560</v>
      </c>
    </row>
    <row r="10144" spans="1:2" x14ac:dyDescent="0.25">
      <c r="A10144" s="62">
        <v>42295419</v>
      </c>
      <c r="B10144" s="63" t="s">
        <v>3744</v>
      </c>
    </row>
    <row r="10145" spans="1:2" x14ac:dyDescent="0.25">
      <c r="A10145" s="62">
        <v>42295420</v>
      </c>
      <c r="B10145" s="63" t="s">
        <v>5445</v>
      </c>
    </row>
    <row r="10146" spans="1:2" x14ac:dyDescent="0.25">
      <c r="A10146" s="62">
        <v>42295421</v>
      </c>
      <c r="B10146" s="63" t="s">
        <v>450</v>
      </c>
    </row>
    <row r="10147" spans="1:2" x14ac:dyDescent="0.25">
      <c r="A10147" s="62">
        <v>42295422</v>
      </c>
      <c r="B10147" s="63" t="s">
        <v>11967</v>
      </c>
    </row>
    <row r="10148" spans="1:2" x14ac:dyDescent="0.25">
      <c r="A10148" s="62">
        <v>42295423</v>
      </c>
      <c r="B10148" s="63" t="s">
        <v>1106</v>
      </c>
    </row>
    <row r="10149" spans="1:2" x14ac:dyDescent="0.25">
      <c r="A10149" s="62">
        <v>42295424</v>
      </c>
      <c r="B10149" s="63" t="s">
        <v>13227</v>
      </c>
    </row>
    <row r="10150" spans="1:2" x14ac:dyDescent="0.25">
      <c r="A10150" s="62">
        <v>42295425</v>
      </c>
      <c r="B10150" s="63" t="s">
        <v>7323</v>
      </c>
    </row>
    <row r="10151" spans="1:2" x14ac:dyDescent="0.25">
      <c r="A10151" s="62">
        <v>42295426</v>
      </c>
      <c r="B10151" s="63" t="s">
        <v>2712</v>
      </c>
    </row>
    <row r="10152" spans="1:2" x14ac:dyDescent="0.25">
      <c r="A10152" s="62">
        <v>42295427</v>
      </c>
      <c r="B10152" s="63" t="s">
        <v>10479</v>
      </c>
    </row>
    <row r="10153" spans="1:2" x14ac:dyDescent="0.25">
      <c r="A10153" s="62">
        <v>42295428</v>
      </c>
      <c r="B10153" s="63" t="s">
        <v>6553</v>
      </c>
    </row>
    <row r="10154" spans="1:2" x14ac:dyDescent="0.25">
      <c r="A10154" s="62">
        <v>42295429</v>
      </c>
      <c r="B10154" s="63" t="s">
        <v>17682</v>
      </c>
    </row>
    <row r="10155" spans="1:2" x14ac:dyDescent="0.25">
      <c r="A10155" s="62">
        <v>42295430</v>
      </c>
      <c r="B10155" s="63" t="s">
        <v>6693</v>
      </c>
    </row>
    <row r="10156" spans="1:2" x14ac:dyDescent="0.25">
      <c r="A10156" s="62">
        <v>42295431</v>
      </c>
      <c r="B10156" s="63" t="s">
        <v>16106</v>
      </c>
    </row>
    <row r="10157" spans="1:2" x14ac:dyDescent="0.25">
      <c r="A10157" s="62">
        <v>42295432</v>
      </c>
      <c r="B10157" s="63" t="s">
        <v>12841</v>
      </c>
    </row>
    <row r="10158" spans="1:2" x14ac:dyDescent="0.25">
      <c r="A10158" s="62">
        <v>42295433</v>
      </c>
      <c r="B10158" s="63" t="s">
        <v>10010</v>
      </c>
    </row>
    <row r="10159" spans="1:2" x14ac:dyDescent="0.25">
      <c r="A10159" s="62">
        <v>42295434</v>
      </c>
      <c r="B10159" s="63" t="s">
        <v>16309</v>
      </c>
    </row>
    <row r="10160" spans="1:2" x14ac:dyDescent="0.25">
      <c r="A10160" s="62">
        <v>42295435</v>
      </c>
      <c r="B10160" s="63" t="s">
        <v>6520</v>
      </c>
    </row>
    <row r="10161" spans="1:2" x14ac:dyDescent="0.25">
      <c r="A10161" s="62">
        <v>42295436</v>
      </c>
      <c r="B10161" s="63" t="s">
        <v>6426</v>
      </c>
    </row>
    <row r="10162" spans="1:2" x14ac:dyDescent="0.25">
      <c r="A10162" s="62">
        <v>42295437</v>
      </c>
      <c r="B10162" s="63" t="s">
        <v>9708</v>
      </c>
    </row>
    <row r="10163" spans="1:2" x14ac:dyDescent="0.25">
      <c r="A10163" s="62">
        <v>42295439</v>
      </c>
      <c r="B10163" s="63" t="s">
        <v>17797</v>
      </c>
    </row>
    <row r="10164" spans="1:2" x14ac:dyDescent="0.25">
      <c r="A10164" s="62">
        <v>42295440</v>
      </c>
      <c r="B10164" s="63" t="s">
        <v>3134</v>
      </c>
    </row>
    <row r="10165" spans="1:2" x14ac:dyDescent="0.25">
      <c r="A10165" s="62">
        <v>42295441</v>
      </c>
      <c r="B10165" s="63" t="s">
        <v>14003</v>
      </c>
    </row>
    <row r="10166" spans="1:2" x14ac:dyDescent="0.25">
      <c r="A10166" s="62">
        <v>42295445</v>
      </c>
      <c r="B10166" s="63" t="s">
        <v>15155</v>
      </c>
    </row>
    <row r="10167" spans="1:2" x14ac:dyDescent="0.25">
      <c r="A10167" s="62">
        <v>42295446</v>
      </c>
      <c r="B10167" s="63" t="s">
        <v>14130</v>
      </c>
    </row>
    <row r="10168" spans="1:2" x14ac:dyDescent="0.25">
      <c r="A10168" s="62">
        <v>42295448</v>
      </c>
      <c r="B10168" s="63" t="s">
        <v>5718</v>
      </c>
    </row>
    <row r="10169" spans="1:2" x14ac:dyDescent="0.25">
      <c r="A10169" s="62">
        <v>42295450</v>
      </c>
      <c r="B10169" s="63" t="s">
        <v>3776</v>
      </c>
    </row>
    <row r="10170" spans="1:2" x14ac:dyDescent="0.25">
      <c r="A10170" s="62">
        <v>42295451</v>
      </c>
      <c r="B10170" s="63" t="s">
        <v>12621</v>
      </c>
    </row>
    <row r="10171" spans="1:2" x14ac:dyDescent="0.25">
      <c r="A10171" s="62">
        <v>42295452</v>
      </c>
      <c r="B10171" s="63" t="s">
        <v>13808</v>
      </c>
    </row>
    <row r="10172" spans="1:2" x14ac:dyDescent="0.25">
      <c r="A10172" s="62">
        <v>42295453</v>
      </c>
      <c r="B10172" s="63" t="s">
        <v>6364</v>
      </c>
    </row>
    <row r="10173" spans="1:2" x14ac:dyDescent="0.25">
      <c r="A10173" s="62">
        <v>42295454</v>
      </c>
      <c r="B10173" s="63" t="s">
        <v>9433</v>
      </c>
    </row>
    <row r="10174" spans="1:2" x14ac:dyDescent="0.25">
      <c r="A10174" s="62">
        <v>42295455</v>
      </c>
      <c r="B10174" s="63" t="s">
        <v>3716</v>
      </c>
    </row>
    <row r="10175" spans="1:2" x14ac:dyDescent="0.25">
      <c r="A10175" s="62">
        <v>42295456</v>
      </c>
      <c r="B10175" s="63" t="s">
        <v>8114</v>
      </c>
    </row>
    <row r="10176" spans="1:2" x14ac:dyDescent="0.25">
      <c r="A10176" s="62">
        <v>42295457</v>
      </c>
      <c r="B10176" s="63" t="s">
        <v>7085</v>
      </c>
    </row>
    <row r="10177" spans="1:2" x14ac:dyDescent="0.25">
      <c r="A10177" s="62">
        <v>42295458</v>
      </c>
      <c r="B10177" s="63" t="s">
        <v>9155</v>
      </c>
    </row>
    <row r="10178" spans="1:2" x14ac:dyDescent="0.25">
      <c r="A10178" s="62">
        <v>42295459</v>
      </c>
      <c r="B10178" s="63" t="s">
        <v>17066</v>
      </c>
    </row>
    <row r="10179" spans="1:2" x14ac:dyDescent="0.25">
      <c r="A10179" s="62">
        <v>42295460</v>
      </c>
      <c r="B10179" s="63" t="s">
        <v>11491</v>
      </c>
    </row>
    <row r="10180" spans="1:2" x14ac:dyDescent="0.25">
      <c r="A10180" s="62">
        <v>42295461</v>
      </c>
      <c r="B10180" s="63" t="s">
        <v>4120</v>
      </c>
    </row>
    <row r="10181" spans="1:2" x14ac:dyDescent="0.25">
      <c r="A10181" s="62">
        <v>42295462</v>
      </c>
      <c r="B10181" s="63" t="s">
        <v>15693</v>
      </c>
    </row>
    <row r="10182" spans="1:2" x14ac:dyDescent="0.25">
      <c r="A10182" s="62">
        <v>42295463</v>
      </c>
      <c r="B10182" s="63" t="s">
        <v>3684</v>
      </c>
    </row>
    <row r="10183" spans="1:2" x14ac:dyDescent="0.25">
      <c r="A10183" s="62">
        <v>42295501</v>
      </c>
      <c r="B10183" s="63" t="s">
        <v>13173</v>
      </c>
    </row>
    <row r="10184" spans="1:2" x14ac:dyDescent="0.25">
      <c r="A10184" s="62">
        <v>42295502</v>
      </c>
      <c r="B10184" s="63" t="s">
        <v>12324</v>
      </c>
    </row>
    <row r="10185" spans="1:2" x14ac:dyDescent="0.25">
      <c r="A10185" s="62">
        <v>42295503</v>
      </c>
      <c r="B10185" s="63" t="s">
        <v>6233</v>
      </c>
    </row>
    <row r="10186" spans="1:2" x14ac:dyDescent="0.25">
      <c r="A10186" s="62">
        <v>42295504</v>
      </c>
      <c r="B10186" s="63" t="s">
        <v>16092</v>
      </c>
    </row>
    <row r="10187" spans="1:2" x14ac:dyDescent="0.25">
      <c r="A10187" s="62">
        <v>42295505</v>
      </c>
      <c r="B10187" s="63" t="s">
        <v>8351</v>
      </c>
    </row>
    <row r="10188" spans="1:2" x14ac:dyDescent="0.25">
      <c r="A10188" s="62">
        <v>42295506</v>
      </c>
      <c r="B10188" s="63" t="s">
        <v>12289</v>
      </c>
    </row>
    <row r="10189" spans="1:2" x14ac:dyDescent="0.25">
      <c r="A10189" s="62">
        <v>42295507</v>
      </c>
      <c r="B10189" s="63" t="s">
        <v>473</v>
      </c>
    </row>
    <row r="10190" spans="1:2" x14ac:dyDescent="0.25">
      <c r="A10190" s="62">
        <v>42295508</v>
      </c>
      <c r="B10190" s="63" t="s">
        <v>13549</v>
      </c>
    </row>
    <row r="10191" spans="1:2" x14ac:dyDescent="0.25">
      <c r="A10191" s="62">
        <v>42295509</v>
      </c>
      <c r="B10191" s="63" t="s">
        <v>11149</v>
      </c>
    </row>
    <row r="10192" spans="1:2" x14ac:dyDescent="0.25">
      <c r="A10192" s="62">
        <v>42295510</v>
      </c>
      <c r="B10192" s="63" t="s">
        <v>16934</v>
      </c>
    </row>
    <row r="10193" spans="1:2" x14ac:dyDescent="0.25">
      <c r="A10193" s="62">
        <v>42295511</v>
      </c>
      <c r="B10193" s="63" t="s">
        <v>16078</v>
      </c>
    </row>
    <row r="10194" spans="1:2" x14ac:dyDescent="0.25">
      <c r="A10194" s="62">
        <v>42295512</v>
      </c>
      <c r="B10194" s="63" t="s">
        <v>8223</v>
      </c>
    </row>
    <row r="10195" spans="1:2" x14ac:dyDescent="0.25">
      <c r="A10195" s="62">
        <v>42295513</v>
      </c>
      <c r="B10195" s="63" t="s">
        <v>5189</v>
      </c>
    </row>
    <row r="10196" spans="1:2" x14ac:dyDescent="0.25">
      <c r="A10196" s="62">
        <v>42295514</v>
      </c>
      <c r="B10196" s="63" t="s">
        <v>12092</v>
      </c>
    </row>
    <row r="10197" spans="1:2" x14ac:dyDescent="0.25">
      <c r="A10197" s="62">
        <v>42295515</v>
      </c>
      <c r="B10197" s="63" t="s">
        <v>14441</v>
      </c>
    </row>
    <row r="10198" spans="1:2" x14ac:dyDescent="0.25">
      <c r="A10198" s="62">
        <v>42295516</v>
      </c>
      <c r="B10198" s="63" t="s">
        <v>6832</v>
      </c>
    </row>
    <row r="10199" spans="1:2" x14ac:dyDescent="0.25">
      <c r="A10199" s="62">
        <v>42295517</v>
      </c>
      <c r="B10199" s="63" t="s">
        <v>14769</v>
      </c>
    </row>
    <row r="10200" spans="1:2" x14ac:dyDescent="0.25">
      <c r="A10200" s="62">
        <v>42295518</v>
      </c>
      <c r="B10200" s="63" t="s">
        <v>143</v>
      </c>
    </row>
    <row r="10201" spans="1:2" x14ac:dyDescent="0.25">
      <c r="A10201" s="62">
        <v>42301501</v>
      </c>
      <c r="B10201" s="63" t="s">
        <v>10405</v>
      </c>
    </row>
    <row r="10202" spans="1:2" x14ac:dyDescent="0.25">
      <c r="A10202" s="62">
        <v>42301502</v>
      </c>
      <c r="B10202" s="63" t="s">
        <v>5056</v>
      </c>
    </row>
    <row r="10203" spans="1:2" x14ac:dyDescent="0.25">
      <c r="A10203" s="62">
        <v>42301503</v>
      </c>
      <c r="B10203" s="63" t="s">
        <v>14886</v>
      </c>
    </row>
    <row r="10204" spans="1:2" x14ac:dyDescent="0.25">
      <c r="A10204" s="62">
        <v>42301504</v>
      </c>
      <c r="B10204" s="63" t="s">
        <v>12592</v>
      </c>
    </row>
    <row r="10205" spans="1:2" x14ac:dyDescent="0.25">
      <c r="A10205" s="62">
        <v>42301505</v>
      </c>
      <c r="B10205" s="63" t="s">
        <v>17948</v>
      </c>
    </row>
    <row r="10206" spans="1:2" x14ac:dyDescent="0.25">
      <c r="A10206" s="62">
        <v>42301506</v>
      </c>
      <c r="B10206" s="63" t="s">
        <v>18763</v>
      </c>
    </row>
    <row r="10207" spans="1:2" x14ac:dyDescent="0.25">
      <c r="A10207" s="62">
        <v>42301507</v>
      </c>
      <c r="B10207" s="63" t="s">
        <v>17666</v>
      </c>
    </row>
    <row r="10208" spans="1:2" x14ac:dyDescent="0.25">
      <c r="A10208" s="62">
        <v>42301508</v>
      </c>
      <c r="B10208" s="63" t="s">
        <v>2910</v>
      </c>
    </row>
    <row r="10209" spans="1:2" x14ac:dyDescent="0.25">
      <c r="A10209" s="62">
        <v>42311501</v>
      </c>
      <c r="B10209" s="63" t="s">
        <v>6700</v>
      </c>
    </row>
    <row r="10210" spans="1:2" x14ac:dyDescent="0.25">
      <c r="A10210" s="62">
        <v>42311502</v>
      </c>
      <c r="B10210" s="63" t="s">
        <v>3161</v>
      </c>
    </row>
    <row r="10211" spans="1:2" x14ac:dyDescent="0.25">
      <c r="A10211" s="62">
        <v>42311503</v>
      </c>
      <c r="B10211" s="63" t="s">
        <v>8612</v>
      </c>
    </row>
    <row r="10212" spans="1:2" x14ac:dyDescent="0.25">
      <c r="A10212" s="62">
        <v>42311504</v>
      </c>
      <c r="B10212" s="63" t="s">
        <v>15881</v>
      </c>
    </row>
    <row r="10213" spans="1:2" x14ac:dyDescent="0.25">
      <c r="A10213" s="62">
        <v>42311505</v>
      </c>
      <c r="B10213" s="63" t="s">
        <v>626</v>
      </c>
    </row>
    <row r="10214" spans="1:2" x14ac:dyDescent="0.25">
      <c r="A10214" s="62">
        <v>42311506</v>
      </c>
      <c r="B10214" s="63" t="s">
        <v>2456</v>
      </c>
    </row>
    <row r="10215" spans="1:2" x14ac:dyDescent="0.25">
      <c r="A10215" s="62">
        <v>42311507</v>
      </c>
      <c r="B10215" s="63" t="s">
        <v>7344</v>
      </c>
    </row>
    <row r="10216" spans="1:2" x14ac:dyDescent="0.25">
      <c r="A10216" s="62">
        <v>42311508</v>
      </c>
      <c r="B10216" s="63" t="s">
        <v>7954</v>
      </c>
    </row>
    <row r="10217" spans="1:2" x14ac:dyDescent="0.25">
      <c r="A10217" s="62">
        <v>42311509</v>
      </c>
      <c r="B10217" s="63" t="s">
        <v>5856</v>
      </c>
    </row>
    <row r="10218" spans="1:2" x14ac:dyDescent="0.25">
      <c r="A10218" s="62">
        <v>42311510</v>
      </c>
      <c r="B10218" s="63" t="s">
        <v>10629</v>
      </c>
    </row>
    <row r="10219" spans="1:2" x14ac:dyDescent="0.25">
      <c r="A10219" s="62">
        <v>42311511</v>
      </c>
      <c r="B10219" s="63" t="s">
        <v>10186</v>
      </c>
    </row>
    <row r="10220" spans="1:2" x14ac:dyDescent="0.25">
      <c r="A10220" s="62">
        <v>42311512</v>
      </c>
      <c r="B10220" s="63" t="s">
        <v>7262</v>
      </c>
    </row>
    <row r="10221" spans="1:2" x14ac:dyDescent="0.25">
      <c r="A10221" s="62">
        <v>42311513</v>
      </c>
      <c r="B10221" s="63" t="s">
        <v>8242</v>
      </c>
    </row>
    <row r="10222" spans="1:2" x14ac:dyDescent="0.25">
      <c r="A10222" s="62">
        <v>42311514</v>
      </c>
      <c r="B10222" s="63" t="s">
        <v>1988</v>
      </c>
    </row>
    <row r="10223" spans="1:2" x14ac:dyDescent="0.25">
      <c r="A10223" s="62">
        <v>42311515</v>
      </c>
      <c r="B10223" s="63" t="s">
        <v>8944</v>
      </c>
    </row>
    <row r="10224" spans="1:2" x14ac:dyDescent="0.25">
      <c r="A10224" s="62">
        <v>42311516</v>
      </c>
      <c r="B10224" s="63" t="s">
        <v>570</v>
      </c>
    </row>
    <row r="10225" spans="1:2" x14ac:dyDescent="0.25">
      <c r="A10225" s="62">
        <v>42311517</v>
      </c>
      <c r="B10225" s="63" t="s">
        <v>9595</v>
      </c>
    </row>
    <row r="10226" spans="1:2" x14ac:dyDescent="0.25">
      <c r="A10226" s="62">
        <v>42311518</v>
      </c>
      <c r="B10226" s="63" t="s">
        <v>4924</v>
      </c>
    </row>
    <row r="10227" spans="1:2" x14ac:dyDescent="0.25">
      <c r="A10227" s="62">
        <v>42311519</v>
      </c>
      <c r="B10227" s="63" t="s">
        <v>1747</v>
      </c>
    </row>
    <row r="10228" spans="1:2" x14ac:dyDescent="0.25">
      <c r="A10228" s="62">
        <v>42311520</v>
      </c>
      <c r="B10228" s="63" t="s">
        <v>13763</v>
      </c>
    </row>
    <row r="10229" spans="1:2" x14ac:dyDescent="0.25">
      <c r="A10229" s="62">
        <v>42311521</v>
      </c>
      <c r="B10229" s="63" t="s">
        <v>13391</v>
      </c>
    </row>
    <row r="10230" spans="1:2" x14ac:dyDescent="0.25">
      <c r="A10230" s="62">
        <v>42311522</v>
      </c>
      <c r="B10230" s="63" t="s">
        <v>2766</v>
      </c>
    </row>
    <row r="10231" spans="1:2" x14ac:dyDescent="0.25">
      <c r="A10231" s="62">
        <v>42311523</v>
      </c>
      <c r="B10231" s="63" t="s">
        <v>3128</v>
      </c>
    </row>
    <row r="10232" spans="1:2" x14ac:dyDescent="0.25">
      <c r="A10232" s="62">
        <v>42311524</v>
      </c>
      <c r="B10232" s="63" t="s">
        <v>12128</v>
      </c>
    </row>
    <row r="10233" spans="1:2" x14ac:dyDescent="0.25">
      <c r="A10233" s="62">
        <v>42311525</v>
      </c>
      <c r="B10233" s="63" t="s">
        <v>13972</v>
      </c>
    </row>
    <row r="10234" spans="1:2" x14ac:dyDescent="0.25">
      <c r="A10234" s="62">
        <v>42311526</v>
      </c>
      <c r="B10234" s="63" t="s">
        <v>17515</v>
      </c>
    </row>
    <row r="10235" spans="1:2" x14ac:dyDescent="0.25">
      <c r="A10235" s="62">
        <v>42311527</v>
      </c>
      <c r="B10235" s="63" t="s">
        <v>6835</v>
      </c>
    </row>
    <row r="10236" spans="1:2" x14ac:dyDescent="0.25">
      <c r="A10236" s="62">
        <v>42311528</v>
      </c>
      <c r="B10236" s="63" t="s">
        <v>3804</v>
      </c>
    </row>
    <row r="10237" spans="1:2" x14ac:dyDescent="0.25">
      <c r="A10237" s="62">
        <v>42311531</v>
      </c>
      <c r="B10237" s="63" t="s">
        <v>15991</v>
      </c>
    </row>
    <row r="10238" spans="1:2" x14ac:dyDescent="0.25">
      <c r="A10238" s="62">
        <v>42311532</v>
      </c>
      <c r="B10238" s="63" t="s">
        <v>12191</v>
      </c>
    </row>
    <row r="10239" spans="1:2" x14ac:dyDescent="0.25">
      <c r="A10239" s="62">
        <v>42311537</v>
      </c>
      <c r="B10239" s="63" t="s">
        <v>13540</v>
      </c>
    </row>
    <row r="10240" spans="1:2" x14ac:dyDescent="0.25">
      <c r="A10240" s="62">
        <v>42311538</v>
      </c>
      <c r="B10240" s="63" t="s">
        <v>840</v>
      </c>
    </row>
    <row r="10241" spans="1:2" x14ac:dyDescent="0.25">
      <c r="A10241" s="62">
        <v>42311539</v>
      </c>
      <c r="B10241" s="63" t="s">
        <v>18337</v>
      </c>
    </row>
    <row r="10242" spans="1:2" x14ac:dyDescent="0.25">
      <c r="A10242" s="62">
        <v>42311601</v>
      </c>
      <c r="B10242" s="63" t="s">
        <v>9128</v>
      </c>
    </row>
    <row r="10243" spans="1:2" x14ac:dyDescent="0.25">
      <c r="A10243" s="62">
        <v>42311602</v>
      </c>
      <c r="B10243" s="63" t="s">
        <v>14949</v>
      </c>
    </row>
    <row r="10244" spans="1:2" x14ac:dyDescent="0.25">
      <c r="A10244" s="62">
        <v>42311603</v>
      </c>
      <c r="B10244" s="63" t="s">
        <v>17530</v>
      </c>
    </row>
    <row r="10245" spans="1:2" x14ac:dyDescent="0.25">
      <c r="A10245" s="62">
        <v>42311604</v>
      </c>
      <c r="B10245" s="63" t="s">
        <v>1644</v>
      </c>
    </row>
    <row r="10246" spans="1:2" x14ac:dyDescent="0.25">
      <c r="A10246" s="62">
        <v>42311702</v>
      </c>
      <c r="B10246" s="63" t="s">
        <v>7454</v>
      </c>
    </row>
    <row r="10247" spans="1:2" x14ac:dyDescent="0.25">
      <c r="A10247" s="62">
        <v>42311703</v>
      </c>
      <c r="B10247" s="63" t="s">
        <v>15458</v>
      </c>
    </row>
    <row r="10248" spans="1:2" x14ac:dyDescent="0.25">
      <c r="A10248" s="62">
        <v>42311704</v>
      </c>
      <c r="B10248" s="63" t="s">
        <v>4615</v>
      </c>
    </row>
    <row r="10249" spans="1:2" x14ac:dyDescent="0.25">
      <c r="A10249" s="62">
        <v>42311705</v>
      </c>
      <c r="B10249" s="63" t="s">
        <v>12560</v>
      </c>
    </row>
    <row r="10250" spans="1:2" x14ac:dyDescent="0.25">
      <c r="A10250" s="62">
        <v>42311707</v>
      </c>
      <c r="B10250" s="63" t="s">
        <v>17074</v>
      </c>
    </row>
    <row r="10251" spans="1:2" x14ac:dyDescent="0.25">
      <c r="A10251" s="62">
        <v>42311708</v>
      </c>
      <c r="B10251" s="63" t="s">
        <v>15089</v>
      </c>
    </row>
    <row r="10252" spans="1:2" x14ac:dyDescent="0.25">
      <c r="A10252" s="62">
        <v>42311901</v>
      </c>
      <c r="B10252" s="63" t="s">
        <v>8398</v>
      </c>
    </row>
    <row r="10253" spans="1:2" x14ac:dyDescent="0.25">
      <c r="A10253" s="62">
        <v>42311902</v>
      </c>
      <c r="B10253" s="63" t="s">
        <v>14159</v>
      </c>
    </row>
    <row r="10254" spans="1:2" x14ac:dyDescent="0.25">
      <c r="A10254" s="62">
        <v>42311903</v>
      </c>
      <c r="B10254" s="63" t="s">
        <v>7780</v>
      </c>
    </row>
    <row r="10255" spans="1:2" x14ac:dyDescent="0.25">
      <c r="A10255" s="62">
        <v>42312001</v>
      </c>
      <c r="B10255" s="63" t="s">
        <v>10211</v>
      </c>
    </row>
    <row r="10256" spans="1:2" x14ac:dyDescent="0.25">
      <c r="A10256" s="62">
        <v>42312002</v>
      </c>
      <c r="B10256" s="63" t="s">
        <v>12178</v>
      </c>
    </row>
    <row r="10257" spans="1:2" x14ac:dyDescent="0.25">
      <c r="A10257" s="62">
        <v>42312003</v>
      </c>
      <c r="B10257" s="63" t="s">
        <v>16970</v>
      </c>
    </row>
    <row r="10258" spans="1:2" x14ac:dyDescent="0.25">
      <c r="A10258" s="62">
        <v>42312004</v>
      </c>
      <c r="B10258" s="63" t="s">
        <v>5790</v>
      </c>
    </row>
    <row r="10259" spans="1:2" x14ac:dyDescent="0.25">
      <c r="A10259" s="62">
        <v>42312005</v>
      </c>
      <c r="B10259" s="63" t="s">
        <v>5075</v>
      </c>
    </row>
    <row r="10260" spans="1:2" x14ac:dyDescent="0.25">
      <c r="A10260" s="62">
        <v>42312006</v>
      </c>
      <c r="B10260" s="63" t="s">
        <v>10605</v>
      </c>
    </row>
    <row r="10261" spans="1:2" x14ac:dyDescent="0.25">
      <c r="A10261" s="62">
        <v>42312007</v>
      </c>
      <c r="B10261" s="63" t="s">
        <v>7515</v>
      </c>
    </row>
    <row r="10262" spans="1:2" x14ac:dyDescent="0.25">
      <c r="A10262" s="62">
        <v>42312008</v>
      </c>
      <c r="B10262" s="63" t="s">
        <v>16392</v>
      </c>
    </row>
    <row r="10263" spans="1:2" x14ac:dyDescent="0.25">
      <c r="A10263" s="62">
        <v>42312009</v>
      </c>
      <c r="B10263" s="63" t="s">
        <v>11577</v>
      </c>
    </row>
    <row r="10264" spans="1:2" x14ac:dyDescent="0.25">
      <c r="A10264" s="62">
        <v>42312010</v>
      </c>
      <c r="B10264" s="63" t="s">
        <v>10175</v>
      </c>
    </row>
    <row r="10265" spans="1:2" x14ac:dyDescent="0.25">
      <c r="A10265" s="62">
        <v>42312011</v>
      </c>
      <c r="B10265" s="63" t="s">
        <v>9093</v>
      </c>
    </row>
    <row r="10266" spans="1:2" x14ac:dyDescent="0.25">
      <c r="A10266" s="62">
        <v>42312012</v>
      </c>
      <c r="B10266" s="63" t="s">
        <v>3621</v>
      </c>
    </row>
    <row r="10267" spans="1:2" x14ac:dyDescent="0.25">
      <c r="A10267" s="62">
        <v>42312014</v>
      </c>
      <c r="B10267" s="63" t="s">
        <v>17576</v>
      </c>
    </row>
    <row r="10268" spans="1:2" x14ac:dyDescent="0.25">
      <c r="A10268" s="62">
        <v>42312101</v>
      </c>
      <c r="B10268" s="63" t="s">
        <v>18809</v>
      </c>
    </row>
    <row r="10269" spans="1:2" x14ac:dyDescent="0.25">
      <c r="A10269" s="62">
        <v>42312102</v>
      </c>
      <c r="B10269" s="63" t="s">
        <v>2894</v>
      </c>
    </row>
    <row r="10270" spans="1:2" x14ac:dyDescent="0.25">
      <c r="A10270" s="62">
        <v>42312103</v>
      </c>
      <c r="B10270" s="63" t="s">
        <v>5201</v>
      </c>
    </row>
    <row r="10271" spans="1:2" x14ac:dyDescent="0.25">
      <c r="A10271" s="62">
        <v>42312104</v>
      </c>
      <c r="B10271" s="63" t="s">
        <v>9117</v>
      </c>
    </row>
    <row r="10272" spans="1:2" x14ac:dyDescent="0.25">
      <c r="A10272" s="62">
        <v>42312105</v>
      </c>
      <c r="B10272" s="63" t="s">
        <v>16901</v>
      </c>
    </row>
    <row r="10273" spans="1:2" x14ac:dyDescent="0.25">
      <c r="A10273" s="62">
        <v>42312106</v>
      </c>
      <c r="B10273" s="63" t="s">
        <v>13786</v>
      </c>
    </row>
    <row r="10274" spans="1:2" x14ac:dyDescent="0.25">
      <c r="A10274" s="62">
        <v>42312107</v>
      </c>
      <c r="B10274" s="63" t="s">
        <v>10962</v>
      </c>
    </row>
    <row r="10275" spans="1:2" x14ac:dyDescent="0.25">
      <c r="A10275" s="62">
        <v>42312108</v>
      </c>
      <c r="B10275" s="63" t="s">
        <v>2078</v>
      </c>
    </row>
    <row r="10276" spans="1:2" x14ac:dyDescent="0.25">
      <c r="A10276" s="62">
        <v>42312109</v>
      </c>
      <c r="B10276" s="63" t="s">
        <v>5104</v>
      </c>
    </row>
    <row r="10277" spans="1:2" x14ac:dyDescent="0.25">
      <c r="A10277" s="62">
        <v>42312110</v>
      </c>
      <c r="B10277" s="63" t="s">
        <v>3239</v>
      </c>
    </row>
    <row r="10278" spans="1:2" x14ac:dyDescent="0.25">
      <c r="A10278" s="62">
        <v>42312111</v>
      </c>
      <c r="B10278" s="63" t="s">
        <v>11853</v>
      </c>
    </row>
    <row r="10279" spans="1:2" x14ac:dyDescent="0.25">
      <c r="A10279" s="62">
        <v>42312112</v>
      </c>
      <c r="B10279" s="63" t="s">
        <v>2372</v>
      </c>
    </row>
    <row r="10280" spans="1:2" x14ac:dyDescent="0.25">
      <c r="A10280" s="62">
        <v>42312113</v>
      </c>
      <c r="B10280" s="63" t="s">
        <v>10386</v>
      </c>
    </row>
    <row r="10281" spans="1:2" x14ac:dyDescent="0.25">
      <c r="A10281" s="62">
        <v>42312114</v>
      </c>
      <c r="B10281" s="63" t="s">
        <v>360</v>
      </c>
    </row>
    <row r="10282" spans="1:2" x14ac:dyDescent="0.25">
      <c r="A10282" s="62">
        <v>42312115</v>
      </c>
      <c r="B10282" s="63" t="s">
        <v>1491</v>
      </c>
    </row>
    <row r="10283" spans="1:2" x14ac:dyDescent="0.25">
      <c r="A10283" s="62">
        <v>42312201</v>
      </c>
      <c r="B10283" s="63" t="s">
        <v>14836</v>
      </c>
    </row>
    <row r="10284" spans="1:2" x14ac:dyDescent="0.25">
      <c r="A10284" s="62">
        <v>42312202</v>
      </c>
      <c r="B10284" s="63" t="s">
        <v>6382</v>
      </c>
    </row>
    <row r="10285" spans="1:2" x14ac:dyDescent="0.25">
      <c r="A10285" s="62">
        <v>42312203</v>
      </c>
      <c r="B10285" s="63" t="s">
        <v>9150</v>
      </c>
    </row>
    <row r="10286" spans="1:2" x14ac:dyDescent="0.25">
      <c r="A10286" s="62">
        <v>42312204</v>
      </c>
      <c r="B10286" s="63" t="s">
        <v>6219</v>
      </c>
    </row>
    <row r="10287" spans="1:2" x14ac:dyDescent="0.25">
      <c r="A10287" s="62">
        <v>42312205</v>
      </c>
      <c r="B10287" s="63" t="s">
        <v>6436</v>
      </c>
    </row>
    <row r="10288" spans="1:2" x14ac:dyDescent="0.25">
      <c r="A10288" s="62">
        <v>42312206</v>
      </c>
      <c r="B10288" s="63" t="s">
        <v>18239</v>
      </c>
    </row>
    <row r="10289" spans="1:2" x14ac:dyDescent="0.25">
      <c r="A10289" s="62">
        <v>42312207</v>
      </c>
      <c r="B10289" s="63" t="s">
        <v>12709</v>
      </c>
    </row>
    <row r="10290" spans="1:2" x14ac:dyDescent="0.25">
      <c r="A10290" s="62">
        <v>42312208</v>
      </c>
      <c r="B10290" s="63" t="s">
        <v>3071</v>
      </c>
    </row>
    <row r="10291" spans="1:2" x14ac:dyDescent="0.25">
      <c r="A10291" s="62">
        <v>42312301</v>
      </c>
      <c r="B10291" s="63" t="s">
        <v>4185</v>
      </c>
    </row>
    <row r="10292" spans="1:2" x14ac:dyDescent="0.25">
      <c r="A10292" s="62">
        <v>42312302</v>
      </c>
      <c r="B10292" s="63" t="s">
        <v>10606</v>
      </c>
    </row>
    <row r="10293" spans="1:2" x14ac:dyDescent="0.25">
      <c r="A10293" s="62">
        <v>42312303</v>
      </c>
      <c r="B10293" s="63" t="s">
        <v>8714</v>
      </c>
    </row>
    <row r="10294" spans="1:2" x14ac:dyDescent="0.25">
      <c r="A10294" s="62">
        <v>42312304</v>
      </c>
      <c r="B10294" s="63" t="s">
        <v>5554</v>
      </c>
    </row>
    <row r="10295" spans="1:2" x14ac:dyDescent="0.25">
      <c r="A10295" s="62">
        <v>42312305</v>
      </c>
      <c r="B10295" s="63" t="s">
        <v>5330</v>
      </c>
    </row>
    <row r="10296" spans="1:2" x14ac:dyDescent="0.25">
      <c r="A10296" s="62">
        <v>42312306</v>
      </c>
      <c r="B10296" s="63" t="s">
        <v>16221</v>
      </c>
    </row>
    <row r="10297" spans="1:2" x14ac:dyDescent="0.25">
      <c r="A10297" s="62">
        <v>42312307</v>
      </c>
      <c r="B10297" s="63" t="s">
        <v>14837</v>
      </c>
    </row>
    <row r="10298" spans="1:2" x14ac:dyDescent="0.25">
      <c r="A10298" s="62">
        <v>42312309</v>
      </c>
      <c r="B10298" s="63" t="s">
        <v>14265</v>
      </c>
    </row>
    <row r="10299" spans="1:2" x14ac:dyDescent="0.25">
      <c r="A10299" s="62">
        <v>42312310</v>
      </c>
      <c r="B10299" s="63" t="s">
        <v>5413</v>
      </c>
    </row>
    <row r="10300" spans="1:2" x14ac:dyDescent="0.25">
      <c r="A10300" s="62">
        <v>42312311</v>
      </c>
      <c r="B10300" s="63" t="s">
        <v>9386</v>
      </c>
    </row>
    <row r="10301" spans="1:2" x14ac:dyDescent="0.25">
      <c r="A10301" s="62">
        <v>42312312</v>
      </c>
      <c r="B10301" s="63" t="s">
        <v>4855</v>
      </c>
    </row>
    <row r="10302" spans="1:2" x14ac:dyDescent="0.25">
      <c r="A10302" s="62">
        <v>42312313</v>
      </c>
      <c r="B10302" s="63" t="s">
        <v>17963</v>
      </c>
    </row>
    <row r="10303" spans="1:2" x14ac:dyDescent="0.25">
      <c r="A10303" s="62">
        <v>42312401</v>
      </c>
      <c r="B10303" s="63" t="s">
        <v>8918</v>
      </c>
    </row>
    <row r="10304" spans="1:2" x14ac:dyDescent="0.25">
      <c r="A10304" s="62">
        <v>42312402</v>
      </c>
      <c r="B10304" s="63" t="s">
        <v>2977</v>
      </c>
    </row>
    <row r="10305" spans="1:2" x14ac:dyDescent="0.25">
      <c r="A10305" s="62">
        <v>42312403</v>
      </c>
      <c r="B10305" s="63" t="s">
        <v>14205</v>
      </c>
    </row>
    <row r="10306" spans="1:2" x14ac:dyDescent="0.25">
      <c r="A10306" s="62">
        <v>42312501</v>
      </c>
      <c r="B10306" s="63" t="s">
        <v>8036</v>
      </c>
    </row>
    <row r="10307" spans="1:2" x14ac:dyDescent="0.25">
      <c r="A10307" s="62">
        <v>42312502</v>
      </c>
      <c r="B10307" s="63" t="s">
        <v>3680</v>
      </c>
    </row>
    <row r="10308" spans="1:2" x14ac:dyDescent="0.25">
      <c r="A10308" s="62">
        <v>42312503</v>
      </c>
      <c r="B10308" s="63" t="s">
        <v>8161</v>
      </c>
    </row>
    <row r="10309" spans="1:2" x14ac:dyDescent="0.25">
      <c r="A10309" s="62">
        <v>43191501</v>
      </c>
      <c r="B10309" s="63" t="s">
        <v>10056</v>
      </c>
    </row>
    <row r="10310" spans="1:2" x14ac:dyDescent="0.25">
      <c r="A10310" s="62">
        <v>43191502</v>
      </c>
      <c r="B10310" s="63" t="s">
        <v>9536</v>
      </c>
    </row>
    <row r="10311" spans="1:2" x14ac:dyDescent="0.25">
      <c r="A10311" s="62">
        <v>43191503</v>
      </c>
      <c r="B10311" s="63" t="s">
        <v>9164</v>
      </c>
    </row>
    <row r="10312" spans="1:2" x14ac:dyDescent="0.25">
      <c r="A10312" s="62">
        <v>43191504</v>
      </c>
      <c r="B10312" s="63" t="s">
        <v>16157</v>
      </c>
    </row>
    <row r="10313" spans="1:2" x14ac:dyDescent="0.25">
      <c r="A10313" s="62">
        <v>43191505</v>
      </c>
      <c r="B10313" s="63" t="s">
        <v>18</v>
      </c>
    </row>
    <row r="10314" spans="1:2" x14ac:dyDescent="0.25">
      <c r="A10314" s="62">
        <v>43191507</v>
      </c>
      <c r="B10314" s="63" t="s">
        <v>13757</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18047</v>
      </c>
    </row>
    <row r="10318" spans="1:2" x14ac:dyDescent="0.25">
      <c r="A10318" s="62">
        <v>43191601</v>
      </c>
      <c r="B10318" s="63" t="s">
        <v>13642</v>
      </c>
    </row>
    <row r="10319" spans="1:2" x14ac:dyDescent="0.25">
      <c r="A10319" s="62">
        <v>43191602</v>
      </c>
      <c r="B10319" s="63" t="s">
        <v>17761</v>
      </c>
    </row>
    <row r="10320" spans="1:2" x14ac:dyDescent="0.25">
      <c r="A10320" s="62">
        <v>43191603</v>
      </c>
      <c r="B10320" s="63" t="s">
        <v>10897</v>
      </c>
    </row>
    <row r="10321" spans="1:2" x14ac:dyDescent="0.25">
      <c r="A10321" s="62">
        <v>43191604</v>
      </c>
      <c r="B10321" s="63" t="s">
        <v>15645</v>
      </c>
    </row>
    <row r="10322" spans="1:2" x14ac:dyDescent="0.25">
      <c r="A10322" s="62">
        <v>43191605</v>
      </c>
      <c r="B10322" s="63" t="s">
        <v>1659</v>
      </c>
    </row>
    <row r="10323" spans="1:2" x14ac:dyDescent="0.25">
      <c r="A10323" s="62">
        <v>43191606</v>
      </c>
      <c r="B10323" s="63" t="s">
        <v>15404</v>
      </c>
    </row>
    <row r="10324" spans="1:2" x14ac:dyDescent="0.25">
      <c r="A10324" s="62">
        <v>43191607</v>
      </c>
      <c r="B10324" s="63" t="s">
        <v>17923</v>
      </c>
    </row>
    <row r="10325" spans="1:2" x14ac:dyDescent="0.25">
      <c r="A10325" s="62">
        <v>43191608</v>
      </c>
      <c r="B10325" s="63" t="s">
        <v>750</v>
      </c>
    </row>
    <row r="10326" spans="1:2" x14ac:dyDescent="0.25">
      <c r="A10326" s="62">
        <v>43191609</v>
      </c>
      <c r="B10326" s="63" t="s">
        <v>5572</v>
      </c>
    </row>
    <row r="10327" spans="1:2" x14ac:dyDescent="0.25">
      <c r="A10327" s="62">
        <v>43191610</v>
      </c>
      <c r="B10327" s="63" t="s">
        <v>193</v>
      </c>
    </row>
    <row r="10328" spans="1:2" x14ac:dyDescent="0.25">
      <c r="A10328" s="62">
        <v>43191611</v>
      </c>
      <c r="B10328" s="63" t="s">
        <v>8619</v>
      </c>
    </row>
    <row r="10329" spans="1:2" x14ac:dyDescent="0.25">
      <c r="A10329" s="62">
        <v>43191612</v>
      </c>
      <c r="B10329" s="63" t="s">
        <v>11057</v>
      </c>
    </row>
    <row r="10330" spans="1:2" x14ac:dyDescent="0.25">
      <c r="A10330" s="62">
        <v>43191614</v>
      </c>
      <c r="B10330" s="63" t="s">
        <v>12605</v>
      </c>
    </row>
    <row r="10331" spans="1:2" x14ac:dyDescent="0.25">
      <c r="A10331" s="62">
        <v>43191615</v>
      </c>
      <c r="B10331" s="63" t="s">
        <v>4349</v>
      </c>
    </row>
    <row r="10332" spans="1:2" x14ac:dyDescent="0.25">
      <c r="A10332" s="62">
        <v>43191616</v>
      </c>
      <c r="B10332" s="63" t="s">
        <v>11518</v>
      </c>
    </row>
    <row r="10333" spans="1:2" x14ac:dyDescent="0.25">
      <c r="A10333" s="62">
        <v>43191618</v>
      </c>
      <c r="B10333" s="63" t="s">
        <v>1048</v>
      </c>
    </row>
    <row r="10334" spans="1:2" x14ac:dyDescent="0.25">
      <c r="A10334" s="62">
        <v>43191619</v>
      </c>
      <c r="B10334" s="63" t="s">
        <v>2764</v>
      </c>
    </row>
    <row r="10335" spans="1:2" x14ac:dyDescent="0.25">
      <c r="A10335" s="62">
        <v>43191621</v>
      </c>
      <c r="B10335" s="63" t="s">
        <v>2276</v>
      </c>
    </row>
    <row r="10336" spans="1:2" x14ac:dyDescent="0.25">
      <c r="A10336" s="62">
        <v>43191622</v>
      </c>
      <c r="B10336" s="63" t="s">
        <v>9669</v>
      </c>
    </row>
    <row r="10337" spans="1:2" x14ac:dyDescent="0.25">
      <c r="A10337" s="62">
        <v>43191623</v>
      </c>
      <c r="B10337" s="63" t="s">
        <v>3743</v>
      </c>
    </row>
    <row r="10338" spans="1:2" x14ac:dyDescent="0.25">
      <c r="A10338" s="62">
        <v>43191624</v>
      </c>
      <c r="B10338" s="63" t="s">
        <v>782</v>
      </c>
    </row>
    <row r="10339" spans="1:2" x14ac:dyDescent="0.25">
      <c r="A10339" s="62">
        <v>43191625</v>
      </c>
      <c r="B10339" s="63" t="s">
        <v>16353</v>
      </c>
    </row>
    <row r="10340" spans="1:2" x14ac:dyDescent="0.25">
      <c r="A10340" s="62">
        <v>43191626</v>
      </c>
      <c r="B10340" s="63" t="s">
        <v>8081</v>
      </c>
    </row>
    <row r="10341" spans="1:2" x14ac:dyDescent="0.25">
      <c r="A10341" s="62">
        <v>43191627</v>
      </c>
      <c r="B10341" s="63" t="s">
        <v>1384</v>
      </c>
    </row>
    <row r="10342" spans="1:2" x14ac:dyDescent="0.25">
      <c r="A10342" s="62">
        <v>43191628</v>
      </c>
      <c r="B10342" s="63" t="s">
        <v>9227</v>
      </c>
    </row>
    <row r="10343" spans="1:2" x14ac:dyDescent="0.25">
      <c r="A10343" s="62">
        <v>43191629</v>
      </c>
      <c r="B10343" s="63" t="s">
        <v>17754</v>
      </c>
    </row>
    <row r="10344" spans="1:2" x14ac:dyDescent="0.25">
      <c r="A10344" s="62">
        <v>43191630</v>
      </c>
      <c r="B10344" s="63" t="s">
        <v>6087</v>
      </c>
    </row>
    <row r="10345" spans="1:2" x14ac:dyDescent="0.25">
      <c r="A10345" s="62">
        <v>43201401</v>
      </c>
      <c r="B10345" s="63" t="s">
        <v>13847</v>
      </c>
    </row>
    <row r="10346" spans="1:2" x14ac:dyDescent="0.25">
      <c r="A10346" s="62">
        <v>43201402</v>
      </c>
      <c r="B10346" s="63" t="s">
        <v>6932</v>
      </c>
    </row>
    <row r="10347" spans="1:2" x14ac:dyDescent="0.25">
      <c r="A10347" s="62">
        <v>43201403</v>
      </c>
      <c r="B10347" s="63" t="s">
        <v>16898</v>
      </c>
    </row>
    <row r="10348" spans="1:2" x14ac:dyDescent="0.25">
      <c r="A10348" s="62">
        <v>43201404</v>
      </c>
      <c r="B10348" s="63" t="s">
        <v>11739</v>
      </c>
    </row>
    <row r="10349" spans="1:2" x14ac:dyDescent="0.25">
      <c r="A10349" s="62">
        <v>43201405</v>
      </c>
      <c r="B10349" s="63" t="s">
        <v>15066</v>
      </c>
    </row>
    <row r="10350" spans="1:2" x14ac:dyDescent="0.25">
      <c r="A10350" s="62">
        <v>43201406</v>
      </c>
      <c r="B10350" s="63" t="s">
        <v>953</v>
      </c>
    </row>
    <row r="10351" spans="1:2" x14ac:dyDescent="0.25">
      <c r="A10351" s="62">
        <v>43201407</v>
      </c>
      <c r="B10351" s="63" t="s">
        <v>13172</v>
      </c>
    </row>
    <row r="10352" spans="1:2" x14ac:dyDescent="0.25">
      <c r="A10352" s="62">
        <v>43201408</v>
      </c>
      <c r="B10352" s="63" t="s">
        <v>2653</v>
      </c>
    </row>
    <row r="10353" spans="1:2" x14ac:dyDescent="0.25">
      <c r="A10353" s="62">
        <v>43201409</v>
      </c>
      <c r="B10353" s="63" t="s">
        <v>554</v>
      </c>
    </row>
    <row r="10354" spans="1:2" x14ac:dyDescent="0.25">
      <c r="A10354" s="62">
        <v>43201410</v>
      </c>
      <c r="B10354" s="63" t="s">
        <v>4550</v>
      </c>
    </row>
    <row r="10355" spans="1:2" x14ac:dyDescent="0.25">
      <c r="A10355" s="62">
        <v>43201501</v>
      </c>
      <c r="B10355" s="63" t="s">
        <v>2525</v>
      </c>
    </row>
    <row r="10356" spans="1:2" x14ac:dyDescent="0.25">
      <c r="A10356" s="62">
        <v>43201502</v>
      </c>
      <c r="B10356" s="63" t="s">
        <v>10998</v>
      </c>
    </row>
    <row r="10357" spans="1:2" x14ac:dyDescent="0.25">
      <c r="A10357" s="62">
        <v>43201503</v>
      </c>
      <c r="B10357" s="63" t="s">
        <v>10631</v>
      </c>
    </row>
    <row r="10358" spans="1:2" x14ac:dyDescent="0.25">
      <c r="A10358" s="62">
        <v>43201507</v>
      </c>
      <c r="B10358" s="63" t="s">
        <v>4345</v>
      </c>
    </row>
    <row r="10359" spans="1:2" x14ac:dyDescent="0.25">
      <c r="A10359" s="62">
        <v>43201508</v>
      </c>
      <c r="B10359" s="63" t="s">
        <v>10490</v>
      </c>
    </row>
    <row r="10360" spans="1:2" x14ac:dyDescent="0.25">
      <c r="A10360" s="62">
        <v>43201509</v>
      </c>
      <c r="B10360" s="63" t="s">
        <v>11892</v>
      </c>
    </row>
    <row r="10361" spans="1:2" x14ac:dyDescent="0.25">
      <c r="A10361" s="62">
        <v>43201513</v>
      </c>
      <c r="B10361" s="63" t="s">
        <v>14840</v>
      </c>
    </row>
    <row r="10362" spans="1:2" x14ac:dyDescent="0.25">
      <c r="A10362" s="62">
        <v>43201522</v>
      </c>
      <c r="B10362" s="63" t="s">
        <v>4706</v>
      </c>
    </row>
    <row r="10363" spans="1:2" x14ac:dyDescent="0.25">
      <c r="A10363" s="62">
        <v>43201531</v>
      </c>
      <c r="B10363" s="63" t="s">
        <v>16284</v>
      </c>
    </row>
    <row r="10364" spans="1:2" x14ac:dyDescent="0.25">
      <c r="A10364" s="62">
        <v>43201533</v>
      </c>
      <c r="B10364" s="63" t="s">
        <v>6179</v>
      </c>
    </row>
    <row r="10365" spans="1:2" x14ac:dyDescent="0.25">
      <c r="A10365" s="62">
        <v>43201534</v>
      </c>
      <c r="B10365" s="63" t="s">
        <v>1630</v>
      </c>
    </row>
    <row r="10366" spans="1:2" x14ac:dyDescent="0.25">
      <c r="A10366" s="62">
        <v>43201535</v>
      </c>
      <c r="B10366" s="63" t="s">
        <v>4816</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2129</v>
      </c>
    </row>
    <row r="10370" spans="1:2" x14ac:dyDescent="0.25">
      <c r="A10370" s="62">
        <v>43201540</v>
      </c>
      <c r="B10370" s="63" t="s">
        <v>18651</v>
      </c>
    </row>
    <row r="10371" spans="1:2" x14ac:dyDescent="0.25">
      <c r="A10371" s="62">
        <v>43201541</v>
      </c>
      <c r="B10371" s="63" t="s">
        <v>6226</v>
      </c>
    </row>
    <row r="10372" spans="1:2" x14ac:dyDescent="0.25">
      <c r="A10372" s="62">
        <v>43201542</v>
      </c>
      <c r="B10372" s="63" t="s">
        <v>15110</v>
      </c>
    </row>
    <row r="10373" spans="1:2" x14ac:dyDescent="0.25">
      <c r="A10373" s="62">
        <v>43201543</v>
      </c>
      <c r="B10373" s="63" t="s">
        <v>11260</v>
      </c>
    </row>
    <row r="10374" spans="1:2" x14ac:dyDescent="0.25">
      <c r="A10374" s="62">
        <v>43201544</v>
      </c>
      <c r="B10374" s="63" t="s">
        <v>12058</v>
      </c>
    </row>
    <row r="10375" spans="1:2" x14ac:dyDescent="0.25">
      <c r="A10375" s="62">
        <v>43201545</v>
      </c>
      <c r="B10375" s="63" t="s">
        <v>17041</v>
      </c>
    </row>
    <row r="10376" spans="1:2" x14ac:dyDescent="0.25">
      <c r="A10376" s="62">
        <v>43201546</v>
      </c>
      <c r="B10376" s="63" t="s">
        <v>10255</v>
      </c>
    </row>
    <row r="10377" spans="1:2" x14ac:dyDescent="0.25">
      <c r="A10377" s="62">
        <v>43201547</v>
      </c>
      <c r="B10377" s="63" t="s">
        <v>8090</v>
      </c>
    </row>
    <row r="10378" spans="1:2" x14ac:dyDescent="0.25">
      <c r="A10378" s="62">
        <v>43201549</v>
      </c>
      <c r="B10378" s="63" t="s">
        <v>14724</v>
      </c>
    </row>
    <row r="10379" spans="1:2" x14ac:dyDescent="0.25">
      <c r="A10379" s="62">
        <v>43201550</v>
      </c>
      <c r="B10379" s="63" t="s">
        <v>6956</v>
      </c>
    </row>
    <row r="10380" spans="1:2" x14ac:dyDescent="0.25">
      <c r="A10380" s="62">
        <v>43201552</v>
      </c>
      <c r="B10380" s="63" t="s">
        <v>17419</v>
      </c>
    </row>
    <row r="10381" spans="1:2" x14ac:dyDescent="0.25">
      <c r="A10381" s="62">
        <v>43201553</v>
      </c>
      <c r="B10381" s="63" t="s">
        <v>18169</v>
      </c>
    </row>
    <row r="10382" spans="1:2" x14ac:dyDescent="0.25">
      <c r="A10382" s="62">
        <v>43201601</v>
      </c>
      <c r="B10382" s="63" t="s">
        <v>15803</v>
      </c>
    </row>
    <row r="10383" spans="1:2" x14ac:dyDescent="0.25">
      <c r="A10383" s="62">
        <v>43201602</v>
      </c>
      <c r="B10383" s="63" t="s">
        <v>3585</v>
      </c>
    </row>
    <row r="10384" spans="1:2" x14ac:dyDescent="0.25">
      <c r="A10384" s="62">
        <v>43201603</v>
      </c>
      <c r="B10384" s="63" t="s">
        <v>17598</v>
      </c>
    </row>
    <row r="10385" spans="1:2" x14ac:dyDescent="0.25">
      <c r="A10385" s="62">
        <v>43201604</v>
      </c>
      <c r="B10385" s="63" t="s">
        <v>3980</v>
      </c>
    </row>
    <row r="10386" spans="1:2" x14ac:dyDescent="0.25">
      <c r="A10386" s="62">
        <v>43201605</v>
      </c>
      <c r="B10386" s="63" t="s">
        <v>18807</v>
      </c>
    </row>
    <row r="10387" spans="1:2" x14ac:dyDescent="0.25">
      <c r="A10387" s="62">
        <v>43201608</v>
      </c>
      <c r="B10387" s="63" t="s">
        <v>6455</v>
      </c>
    </row>
    <row r="10388" spans="1:2" x14ac:dyDescent="0.25">
      <c r="A10388" s="62">
        <v>43201609</v>
      </c>
      <c r="B10388" s="63" t="s">
        <v>16099</v>
      </c>
    </row>
    <row r="10389" spans="1:2" x14ac:dyDescent="0.25">
      <c r="A10389" s="62">
        <v>43201610</v>
      </c>
      <c r="B10389" s="63" t="s">
        <v>11376</v>
      </c>
    </row>
    <row r="10390" spans="1:2" x14ac:dyDescent="0.25">
      <c r="A10390" s="62">
        <v>43201611</v>
      </c>
      <c r="B10390" s="63" t="s">
        <v>9963</v>
      </c>
    </row>
    <row r="10391" spans="1:2" x14ac:dyDescent="0.25">
      <c r="A10391" s="62">
        <v>43201612</v>
      </c>
      <c r="B10391" s="63" t="s">
        <v>3389</v>
      </c>
    </row>
    <row r="10392" spans="1:2" x14ac:dyDescent="0.25">
      <c r="A10392" s="62">
        <v>43201614</v>
      </c>
      <c r="B10392" s="63" t="s">
        <v>13716</v>
      </c>
    </row>
    <row r="10393" spans="1:2" x14ac:dyDescent="0.25">
      <c r="A10393" s="62">
        <v>43201615</v>
      </c>
      <c r="B10393" s="63" t="s">
        <v>4102</v>
      </c>
    </row>
    <row r="10394" spans="1:2" x14ac:dyDescent="0.25">
      <c r="A10394" s="62">
        <v>43201616</v>
      </c>
      <c r="B10394" s="63" t="s">
        <v>10371</v>
      </c>
    </row>
    <row r="10395" spans="1:2" x14ac:dyDescent="0.25">
      <c r="A10395" s="62">
        <v>43201801</v>
      </c>
      <c r="B10395" s="63" t="s">
        <v>3978</v>
      </c>
    </row>
    <row r="10396" spans="1:2" x14ac:dyDescent="0.25">
      <c r="A10396" s="62">
        <v>43201802</v>
      </c>
      <c r="B10396" s="63" t="s">
        <v>16942</v>
      </c>
    </row>
    <row r="10397" spans="1:2" x14ac:dyDescent="0.25">
      <c r="A10397" s="62">
        <v>43201803</v>
      </c>
      <c r="B10397" s="63" t="s">
        <v>16812</v>
      </c>
    </row>
    <row r="10398" spans="1:2" x14ac:dyDescent="0.25">
      <c r="A10398" s="62">
        <v>43201806</v>
      </c>
      <c r="B10398" s="63" t="s">
        <v>7788</v>
      </c>
    </row>
    <row r="10399" spans="1:2" x14ac:dyDescent="0.25">
      <c r="A10399" s="62">
        <v>43201807</v>
      </c>
      <c r="B10399" s="63" t="s">
        <v>6564</v>
      </c>
    </row>
    <row r="10400" spans="1:2" x14ac:dyDescent="0.25">
      <c r="A10400" s="62">
        <v>43201808</v>
      </c>
      <c r="B10400" s="63" t="s">
        <v>4187</v>
      </c>
    </row>
    <row r="10401" spans="1:2" x14ac:dyDescent="0.25">
      <c r="A10401" s="62">
        <v>43201809</v>
      </c>
      <c r="B10401" s="63" t="s">
        <v>9637</v>
      </c>
    </row>
    <row r="10402" spans="1:2" x14ac:dyDescent="0.25">
      <c r="A10402" s="62">
        <v>43201810</v>
      </c>
      <c r="B10402" s="63" t="s">
        <v>4149</v>
      </c>
    </row>
    <row r="10403" spans="1:2" x14ac:dyDescent="0.25">
      <c r="A10403" s="62">
        <v>43201811</v>
      </c>
      <c r="B10403" s="63" t="s">
        <v>13307</v>
      </c>
    </row>
    <row r="10404" spans="1:2" x14ac:dyDescent="0.25">
      <c r="A10404" s="62">
        <v>43201812</v>
      </c>
      <c r="B10404" s="63" t="s">
        <v>3059</v>
      </c>
    </row>
    <row r="10405" spans="1:2" x14ac:dyDescent="0.25">
      <c r="A10405" s="62">
        <v>43201813</v>
      </c>
      <c r="B10405" s="63" t="s">
        <v>18373</v>
      </c>
    </row>
    <row r="10406" spans="1:2" x14ac:dyDescent="0.25">
      <c r="A10406" s="62">
        <v>43201814</v>
      </c>
      <c r="B10406" s="63" t="s">
        <v>2772</v>
      </c>
    </row>
    <row r="10407" spans="1:2" x14ac:dyDescent="0.25">
      <c r="A10407" s="62">
        <v>43201815</v>
      </c>
      <c r="B10407" s="63" t="s">
        <v>13311</v>
      </c>
    </row>
    <row r="10408" spans="1:2" x14ac:dyDescent="0.25">
      <c r="A10408" s="62">
        <v>43201902</v>
      </c>
      <c r="B10408" s="63" t="s">
        <v>8933</v>
      </c>
    </row>
    <row r="10409" spans="1:2" x14ac:dyDescent="0.25">
      <c r="A10409" s="62">
        <v>43201903</v>
      </c>
      <c r="B10409" s="63" t="s">
        <v>2044</v>
      </c>
    </row>
    <row r="10410" spans="1:2" x14ac:dyDescent="0.25">
      <c r="A10410" s="62">
        <v>43202001</v>
      </c>
      <c r="B10410" s="63" t="s">
        <v>1464</v>
      </c>
    </row>
    <row r="10411" spans="1:2" x14ac:dyDescent="0.25">
      <c r="A10411" s="62">
        <v>43202002</v>
      </c>
      <c r="B10411" s="63" t="s">
        <v>9710</v>
      </c>
    </row>
    <row r="10412" spans="1:2" x14ac:dyDescent="0.25">
      <c r="A10412" s="62">
        <v>43202003</v>
      </c>
      <c r="B10412" s="63" t="s">
        <v>4652</v>
      </c>
    </row>
    <row r="10413" spans="1:2" x14ac:dyDescent="0.25">
      <c r="A10413" s="62">
        <v>43202004</v>
      </c>
      <c r="B10413" s="63" t="s">
        <v>2480</v>
      </c>
    </row>
    <row r="10414" spans="1:2" x14ac:dyDescent="0.25">
      <c r="A10414" s="62">
        <v>43202005</v>
      </c>
      <c r="B10414" s="63" t="s">
        <v>16598</v>
      </c>
    </row>
    <row r="10415" spans="1:2" x14ac:dyDescent="0.25">
      <c r="A10415" s="62">
        <v>43202101</v>
      </c>
      <c r="B10415" s="63" t="s">
        <v>8490</v>
      </c>
    </row>
    <row r="10416" spans="1:2" x14ac:dyDescent="0.25">
      <c r="A10416" s="62">
        <v>43202102</v>
      </c>
      <c r="B10416" s="63" t="s">
        <v>4422</v>
      </c>
    </row>
    <row r="10417" spans="1:2" x14ac:dyDescent="0.25">
      <c r="A10417" s="62">
        <v>43202103</v>
      </c>
      <c r="B10417" s="63" t="s">
        <v>15304</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14579</v>
      </c>
    </row>
    <row r="10421" spans="1:2" x14ac:dyDescent="0.25">
      <c r="A10421" s="62">
        <v>43202202</v>
      </c>
      <c r="B10421" s="63" t="s">
        <v>7191</v>
      </c>
    </row>
    <row r="10422" spans="1:2" x14ac:dyDescent="0.25">
      <c r="A10422" s="62">
        <v>43202204</v>
      </c>
      <c r="B10422" s="63" t="s">
        <v>619</v>
      </c>
    </row>
    <row r="10423" spans="1:2" x14ac:dyDescent="0.25">
      <c r="A10423" s="62">
        <v>43202205</v>
      </c>
      <c r="B10423" s="63" t="s">
        <v>14198</v>
      </c>
    </row>
    <row r="10424" spans="1:2" x14ac:dyDescent="0.25">
      <c r="A10424" s="62">
        <v>43202206</v>
      </c>
      <c r="B10424" s="63" t="s">
        <v>5520</v>
      </c>
    </row>
    <row r="10425" spans="1:2" x14ac:dyDescent="0.25">
      <c r="A10425" s="62">
        <v>43202207</v>
      </c>
      <c r="B10425" s="63" t="s">
        <v>1353</v>
      </c>
    </row>
    <row r="10426" spans="1:2" x14ac:dyDescent="0.25">
      <c r="A10426" s="62">
        <v>43202208</v>
      </c>
      <c r="B10426" s="63" t="s">
        <v>12167</v>
      </c>
    </row>
    <row r="10427" spans="1:2" x14ac:dyDescent="0.25">
      <c r="A10427" s="62">
        <v>43202209</v>
      </c>
      <c r="B10427" s="63" t="s">
        <v>7837</v>
      </c>
    </row>
    <row r="10428" spans="1:2" x14ac:dyDescent="0.25">
      <c r="A10428" s="62">
        <v>43202210</v>
      </c>
      <c r="B10428" s="63" t="s">
        <v>4311</v>
      </c>
    </row>
    <row r="10429" spans="1:2" x14ac:dyDescent="0.25">
      <c r="A10429" s="62">
        <v>43202211</v>
      </c>
      <c r="B10429" s="63" t="s">
        <v>12506</v>
      </c>
    </row>
    <row r="10430" spans="1:2" x14ac:dyDescent="0.25">
      <c r="A10430" s="62">
        <v>43202212</v>
      </c>
      <c r="B10430" s="63" t="s">
        <v>4883</v>
      </c>
    </row>
    <row r="10431" spans="1:2" x14ac:dyDescent="0.25">
      <c r="A10431" s="62">
        <v>43202213</v>
      </c>
      <c r="B10431" s="63" t="s">
        <v>9248</v>
      </c>
    </row>
    <row r="10432" spans="1:2" x14ac:dyDescent="0.25">
      <c r="A10432" s="62">
        <v>43202214</v>
      </c>
      <c r="B10432" s="63" t="s">
        <v>18663</v>
      </c>
    </row>
    <row r="10433" spans="1:2" x14ac:dyDescent="0.25">
      <c r="A10433" s="62">
        <v>43211501</v>
      </c>
      <c r="B10433" s="63" t="s">
        <v>15984</v>
      </c>
    </row>
    <row r="10434" spans="1:2" x14ac:dyDescent="0.25">
      <c r="A10434" s="62">
        <v>43211502</v>
      </c>
      <c r="B10434" s="63" t="s">
        <v>14286</v>
      </c>
    </row>
    <row r="10435" spans="1:2" x14ac:dyDescent="0.25">
      <c r="A10435" s="62">
        <v>43211503</v>
      </c>
      <c r="B10435" s="63" t="s">
        <v>13641</v>
      </c>
    </row>
    <row r="10436" spans="1:2" x14ac:dyDescent="0.25">
      <c r="A10436" s="62">
        <v>43211504</v>
      </c>
      <c r="B10436" s="63" t="s">
        <v>15692</v>
      </c>
    </row>
    <row r="10437" spans="1:2" x14ac:dyDescent="0.25">
      <c r="A10437" s="62">
        <v>43211505</v>
      </c>
      <c r="B10437" s="63" t="s">
        <v>790</v>
      </c>
    </row>
    <row r="10438" spans="1:2" x14ac:dyDescent="0.25">
      <c r="A10438" s="62">
        <v>43211506</v>
      </c>
      <c r="B10438" s="63" t="s">
        <v>9196</v>
      </c>
    </row>
    <row r="10439" spans="1:2" x14ac:dyDescent="0.25">
      <c r="A10439" s="62">
        <v>43211507</v>
      </c>
      <c r="B10439" s="63" t="s">
        <v>210</v>
      </c>
    </row>
    <row r="10440" spans="1:2" x14ac:dyDescent="0.25">
      <c r="A10440" s="62">
        <v>43211508</v>
      </c>
      <c r="B10440" s="63" t="s">
        <v>7220</v>
      </c>
    </row>
    <row r="10441" spans="1:2" x14ac:dyDescent="0.25">
      <c r="A10441" s="62">
        <v>43211509</v>
      </c>
      <c r="B10441" s="63" t="s">
        <v>7761</v>
      </c>
    </row>
    <row r="10442" spans="1:2" x14ac:dyDescent="0.25">
      <c r="A10442" s="62">
        <v>43211510</v>
      </c>
      <c r="B10442" s="63" t="s">
        <v>4651</v>
      </c>
    </row>
    <row r="10443" spans="1:2" x14ac:dyDescent="0.25">
      <c r="A10443" s="62">
        <v>43211511</v>
      </c>
      <c r="B10443" s="63" t="s">
        <v>2121</v>
      </c>
    </row>
    <row r="10444" spans="1:2" x14ac:dyDescent="0.25">
      <c r="A10444" s="62">
        <v>43211512</v>
      </c>
      <c r="B10444" s="63" t="s">
        <v>11900</v>
      </c>
    </row>
    <row r="10445" spans="1:2" x14ac:dyDescent="0.25">
      <c r="A10445" s="62">
        <v>43211601</v>
      </c>
      <c r="B10445" s="63" t="s">
        <v>4903</v>
      </c>
    </row>
    <row r="10446" spans="1:2" x14ac:dyDescent="0.25">
      <c r="A10446" s="62">
        <v>43211602</v>
      </c>
      <c r="B10446" s="63" t="s">
        <v>11936</v>
      </c>
    </row>
    <row r="10447" spans="1:2" x14ac:dyDescent="0.25">
      <c r="A10447" s="62">
        <v>43211603</v>
      </c>
      <c r="B10447" s="63" t="s">
        <v>13415</v>
      </c>
    </row>
    <row r="10448" spans="1:2" x14ac:dyDescent="0.25">
      <c r="A10448" s="62">
        <v>43211604</v>
      </c>
      <c r="B10448" s="63" t="s">
        <v>18436</v>
      </c>
    </row>
    <row r="10449" spans="1:2" x14ac:dyDescent="0.25">
      <c r="A10449" s="62">
        <v>43211605</v>
      </c>
      <c r="B10449" s="63" t="s">
        <v>16524</v>
      </c>
    </row>
    <row r="10450" spans="1:2" x14ac:dyDescent="0.25">
      <c r="A10450" s="62">
        <v>43211606</v>
      </c>
      <c r="B10450" s="63" t="s">
        <v>5637</v>
      </c>
    </row>
    <row r="10451" spans="1:2" x14ac:dyDescent="0.25">
      <c r="A10451" s="62">
        <v>43211607</v>
      </c>
      <c r="B10451" s="63" t="s">
        <v>9259</v>
      </c>
    </row>
    <row r="10452" spans="1:2" x14ac:dyDescent="0.25">
      <c r="A10452" s="62">
        <v>43211608</v>
      </c>
      <c r="B10452" s="63" t="s">
        <v>12398</v>
      </c>
    </row>
    <row r="10453" spans="1:2" x14ac:dyDescent="0.25">
      <c r="A10453" s="62">
        <v>43211609</v>
      </c>
      <c r="B10453" s="63" t="s">
        <v>13764</v>
      </c>
    </row>
    <row r="10454" spans="1:2" x14ac:dyDescent="0.25">
      <c r="A10454" s="62">
        <v>43211701</v>
      </c>
      <c r="B10454" s="63" t="s">
        <v>4150</v>
      </c>
    </row>
    <row r="10455" spans="1:2" x14ac:dyDescent="0.25">
      <c r="A10455" s="62">
        <v>43211702</v>
      </c>
      <c r="B10455" s="63" t="s">
        <v>9602</v>
      </c>
    </row>
    <row r="10456" spans="1:2" x14ac:dyDescent="0.25">
      <c r="A10456" s="62">
        <v>43211704</v>
      </c>
      <c r="B10456" s="63" t="s">
        <v>10346</v>
      </c>
    </row>
    <row r="10457" spans="1:2" x14ac:dyDescent="0.25">
      <c r="A10457" s="62">
        <v>43211705</v>
      </c>
      <c r="B10457" s="63" t="s">
        <v>2926</v>
      </c>
    </row>
    <row r="10458" spans="1:2" x14ac:dyDescent="0.25">
      <c r="A10458" s="62">
        <v>43211706</v>
      </c>
      <c r="B10458" s="63" t="s">
        <v>5594</v>
      </c>
    </row>
    <row r="10459" spans="1:2" x14ac:dyDescent="0.25">
      <c r="A10459" s="62">
        <v>43211707</v>
      </c>
      <c r="B10459" s="63" t="s">
        <v>12544</v>
      </c>
    </row>
    <row r="10460" spans="1:2" x14ac:dyDescent="0.25">
      <c r="A10460" s="62">
        <v>43211708</v>
      </c>
      <c r="B10460" s="63" t="s">
        <v>3779</v>
      </c>
    </row>
    <row r="10461" spans="1:2" x14ac:dyDescent="0.25">
      <c r="A10461" s="62">
        <v>43211709</v>
      </c>
      <c r="B10461" s="63" t="s">
        <v>15329</v>
      </c>
    </row>
    <row r="10462" spans="1:2" x14ac:dyDescent="0.25">
      <c r="A10462" s="62">
        <v>43211710</v>
      </c>
      <c r="B10462" s="63" t="s">
        <v>7315</v>
      </c>
    </row>
    <row r="10463" spans="1:2" x14ac:dyDescent="0.25">
      <c r="A10463" s="62">
        <v>43211711</v>
      </c>
      <c r="B10463" s="63" t="s">
        <v>11312</v>
      </c>
    </row>
    <row r="10464" spans="1:2" x14ac:dyDescent="0.25">
      <c r="A10464" s="62">
        <v>43211712</v>
      </c>
      <c r="B10464" s="63" t="s">
        <v>3093</v>
      </c>
    </row>
    <row r="10465" spans="1:2" x14ac:dyDescent="0.25">
      <c r="A10465" s="62">
        <v>43211713</v>
      </c>
      <c r="B10465" s="63" t="s">
        <v>18144</v>
      </c>
    </row>
    <row r="10466" spans="1:2" x14ac:dyDescent="0.25">
      <c r="A10466" s="62">
        <v>43211714</v>
      </c>
      <c r="B10466" s="63" t="s">
        <v>16177</v>
      </c>
    </row>
    <row r="10467" spans="1:2" x14ac:dyDescent="0.25">
      <c r="A10467" s="62">
        <v>43211715</v>
      </c>
      <c r="B10467" s="63" t="s">
        <v>10738</v>
      </c>
    </row>
    <row r="10468" spans="1:2" x14ac:dyDescent="0.25">
      <c r="A10468" s="62">
        <v>43211717</v>
      </c>
      <c r="B10468" s="63" t="s">
        <v>16686</v>
      </c>
    </row>
    <row r="10469" spans="1:2" x14ac:dyDescent="0.25">
      <c r="A10469" s="62">
        <v>43211718</v>
      </c>
      <c r="B10469" s="63" t="s">
        <v>16962</v>
      </c>
    </row>
    <row r="10470" spans="1:2" x14ac:dyDescent="0.25">
      <c r="A10470" s="62">
        <v>43211719</v>
      </c>
      <c r="B10470" s="63" t="s">
        <v>6587</v>
      </c>
    </row>
    <row r="10471" spans="1:2" x14ac:dyDescent="0.25">
      <c r="A10471" s="62">
        <v>43211720</v>
      </c>
      <c r="B10471" s="63" t="s">
        <v>8317</v>
      </c>
    </row>
    <row r="10472" spans="1:2" x14ac:dyDescent="0.25">
      <c r="A10472" s="62">
        <v>43211721</v>
      </c>
      <c r="B10472" s="63" t="s">
        <v>3683</v>
      </c>
    </row>
    <row r="10473" spans="1:2" x14ac:dyDescent="0.25">
      <c r="A10473" s="62">
        <v>43211801</v>
      </c>
      <c r="B10473" s="63" t="s">
        <v>14756</v>
      </c>
    </row>
    <row r="10474" spans="1:2" x14ac:dyDescent="0.25">
      <c r="A10474" s="62">
        <v>43211802</v>
      </c>
      <c r="B10474" s="63" t="s">
        <v>13462</v>
      </c>
    </row>
    <row r="10475" spans="1:2" x14ac:dyDescent="0.25">
      <c r="A10475" s="62">
        <v>43211803</v>
      </c>
      <c r="B10475" s="63" t="s">
        <v>15867</v>
      </c>
    </row>
    <row r="10476" spans="1:2" x14ac:dyDescent="0.25">
      <c r="A10476" s="62">
        <v>43211804</v>
      </c>
      <c r="B10476" s="63" t="s">
        <v>779</v>
      </c>
    </row>
    <row r="10477" spans="1:2" x14ac:dyDescent="0.25">
      <c r="A10477" s="62">
        <v>43211805</v>
      </c>
      <c r="B10477" s="63" t="s">
        <v>8149</v>
      </c>
    </row>
    <row r="10478" spans="1:2" x14ac:dyDescent="0.25">
      <c r="A10478" s="62">
        <v>43211901</v>
      </c>
      <c r="B10478" s="63" t="s">
        <v>3956</v>
      </c>
    </row>
    <row r="10479" spans="1:2" x14ac:dyDescent="0.25">
      <c r="A10479" s="62">
        <v>43211902</v>
      </c>
      <c r="B10479" s="63" t="s">
        <v>16693</v>
      </c>
    </row>
    <row r="10480" spans="1:2" x14ac:dyDescent="0.25">
      <c r="A10480" s="62">
        <v>43211903</v>
      </c>
      <c r="B10480" s="63" t="s">
        <v>17587</v>
      </c>
    </row>
    <row r="10481" spans="1:2" x14ac:dyDescent="0.25">
      <c r="A10481" s="62">
        <v>43211904</v>
      </c>
      <c r="B10481" s="63" t="s">
        <v>18438</v>
      </c>
    </row>
    <row r="10482" spans="1:2" x14ac:dyDescent="0.25">
      <c r="A10482" s="62">
        <v>43211905</v>
      </c>
      <c r="B10482" s="63" t="s">
        <v>1319</v>
      </c>
    </row>
    <row r="10483" spans="1:2" x14ac:dyDescent="0.25">
      <c r="A10483" s="62">
        <v>43212001</v>
      </c>
      <c r="B10483" s="63" t="s">
        <v>16194</v>
      </c>
    </row>
    <row r="10484" spans="1:2" x14ac:dyDescent="0.25">
      <c r="A10484" s="62">
        <v>43212002</v>
      </c>
      <c r="B10484" s="63" t="s">
        <v>8896</v>
      </c>
    </row>
    <row r="10485" spans="1:2" x14ac:dyDescent="0.25">
      <c r="A10485" s="62">
        <v>43212101</v>
      </c>
      <c r="B10485" s="63" t="s">
        <v>16895</v>
      </c>
    </row>
    <row r="10486" spans="1:2" x14ac:dyDescent="0.25">
      <c r="A10486" s="62">
        <v>43212102</v>
      </c>
      <c r="B10486" s="63" t="s">
        <v>13180</v>
      </c>
    </row>
    <row r="10487" spans="1:2" x14ac:dyDescent="0.25">
      <c r="A10487" s="62">
        <v>43212103</v>
      </c>
      <c r="B10487" s="63" t="s">
        <v>14024</v>
      </c>
    </row>
    <row r="10488" spans="1:2" x14ac:dyDescent="0.25">
      <c r="A10488" s="62">
        <v>43212104</v>
      </c>
      <c r="B10488" s="63" t="s">
        <v>1912</v>
      </c>
    </row>
    <row r="10489" spans="1:2" x14ac:dyDescent="0.25">
      <c r="A10489" s="62">
        <v>43212105</v>
      </c>
      <c r="B10489" s="63" t="s">
        <v>11766</v>
      </c>
    </row>
    <row r="10490" spans="1:2" x14ac:dyDescent="0.25">
      <c r="A10490" s="62">
        <v>43212106</v>
      </c>
      <c r="B10490" s="63" t="s">
        <v>5444</v>
      </c>
    </row>
    <row r="10491" spans="1:2" x14ac:dyDescent="0.25">
      <c r="A10491" s="62">
        <v>43212107</v>
      </c>
      <c r="B10491" s="63" t="s">
        <v>8551</v>
      </c>
    </row>
    <row r="10492" spans="1:2" x14ac:dyDescent="0.25">
      <c r="A10492" s="62">
        <v>43212108</v>
      </c>
      <c r="B10492" s="63" t="s">
        <v>18463</v>
      </c>
    </row>
    <row r="10493" spans="1:2" x14ac:dyDescent="0.25">
      <c r="A10493" s="62">
        <v>43212109</v>
      </c>
      <c r="B10493" s="63" t="s">
        <v>16876</v>
      </c>
    </row>
    <row r="10494" spans="1:2" x14ac:dyDescent="0.25">
      <c r="A10494" s="62">
        <v>43212110</v>
      </c>
      <c r="B10494" s="63" t="s">
        <v>1720</v>
      </c>
    </row>
    <row r="10495" spans="1:2" x14ac:dyDescent="0.25">
      <c r="A10495" s="62">
        <v>43212111</v>
      </c>
      <c r="B10495" s="63" t="s">
        <v>749</v>
      </c>
    </row>
    <row r="10496" spans="1:2" x14ac:dyDescent="0.25">
      <c r="A10496" s="62">
        <v>43212112</v>
      </c>
      <c r="B10496" s="63" t="s">
        <v>15813</v>
      </c>
    </row>
    <row r="10497" spans="1:2" x14ac:dyDescent="0.25">
      <c r="A10497" s="62">
        <v>43212113</v>
      </c>
      <c r="B10497" s="63" t="s">
        <v>13241</v>
      </c>
    </row>
    <row r="10498" spans="1:2" x14ac:dyDescent="0.25">
      <c r="A10498" s="62">
        <v>43212114</v>
      </c>
      <c r="B10498" s="63" t="s">
        <v>2487</v>
      </c>
    </row>
    <row r="10499" spans="1:2" x14ac:dyDescent="0.25">
      <c r="A10499" s="62">
        <v>43221501</v>
      </c>
      <c r="B10499" s="63" t="s">
        <v>14820</v>
      </c>
    </row>
    <row r="10500" spans="1:2" x14ac:dyDescent="0.25">
      <c r="A10500" s="62">
        <v>43221502</v>
      </c>
      <c r="B10500" s="63" t="s">
        <v>16661</v>
      </c>
    </row>
    <row r="10501" spans="1:2" x14ac:dyDescent="0.25">
      <c r="A10501" s="62">
        <v>43221503</v>
      </c>
      <c r="B10501" s="63" t="s">
        <v>17624</v>
      </c>
    </row>
    <row r="10502" spans="1:2" x14ac:dyDescent="0.25">
      <c r="A10502" s="62">
        <v>43221504</v>
      </c>
      <c r="B10502" s="63" t="s">
        <v>13705</v>
      </c>
    </row>
    <row r="10503" spans="1:2" x14ac:dyDescent="0.25">
      <c r="A10503" s="62">
        <v>43221505</v>
      </c>
      <c r="B10503" s="63" t="s">
        <v>314</v>
      </c>
    </row>
    <row r="10504" spans="1:2" x14ac:dyDescent="0.25">
      <c r="A10504" s="62">
        <v>43221506</v>
      </c>
      <c r="B10504" s="63" t="s">
        <v>12757</v>
      </c>
    </row>
    <row r="10505" spans="1:2" x14ac:dyDescent="0.25">
      <c r="A10505" s="62">
        <v>43221507</v>
      </c>
      <c r="B10505" s="63" t="s">
        <v>9693</v>
      </c>
    </row>
    <row r="10506" spans="1:2" x14ac:dyDescent="0.25">
      <c r="A10506" s="62">
        <v>43221508</v>
      </c>
      <c r="B10506" s="63" t="s">
        <v>15046</v>
      </c>
    </row>
    <row r="10507" spans="1:2" x14ac:dyDescent="0.25">
      <c r="A10507" s="62">
        <v>43221509</v>
      </c>
      <c r="B10507" s="63" t="s">
        <v>3511</v>
      </c>
    </row>
    <row r="10508" spans="1:2" x14ac:dyDescent="0.25">
      <c r="A10508" s="62">
        <v>43221510</v>
      </c>
      <c r="B10508" s="63" t="s">
        <v>9744</v>
      </c>
    </row>
    <row r="10509" spans="1:2" x14ac:dyDescent="0.25">
      <c r="A10509" s="62">
        <v>43221513</v>
      </c>
      <c r="B10509" s="63" t="s">
        <v>5812</v>
      </c>
    </row>
    <row r="10510" spans="1:2" x14ac:dyDescent="0.25">
      <c r="A10510" s="62">
        <v>43221514</v>
      </c>
      <c r="B10510" s="63" t="s">
        <v>6648</v>
      </c>
    </row>
    <row r="10511" spans="1:2" x14ac:dyDescent="0.25">
      <c r="A10511" s="62">
        <v>43221515</v>
      </c>
      <c r="B10511" s="63" t="s">
        <v>8140</v>
      </c>
    </row>
    <row r="10512" spans="1:2" x14ac:dyDescent="0.25">
      <c r="A10512" s="62">
        <v>43221516</v>
      </c>
      <c r="B10512" s="63" t="s">
        <v>13385</v>
      </c>
    </row>
    <row r="10513" spans="1:2" x14ac:dyDescent="0.25">
      <c r="A10513" s="62">
        <v>43221517</v>
      </c>
      <c r="B10513" s="63" t="s">
        <v>539</v>
      </c>
    </row>
    <row r="10514" spans="1:2" x14ac:dyDescent="0.25">
      <c r="A10514" s="62">
        <v>43221518</v>
      </c>
      <c r="B10514" s="63" t="s">
        <v>15039</v>
      </c>
    </row>
    <row r="10515" spans="1:2" x14ac:dyDescent="0.25">
      <c r="A10515" s="62">
        <v>43221519</v>
      </c>
      <c r="B10515" s="63" t="s">
        <v>10983</v>
      </c>
    </row>
    <row r="10516" spans="1:2" x14ac:dyDescent="0.25">
      <c r="A10516" s="62">
        <v>43221520</v>
      </c>
      <c r="B10516" s="63" t="s">
        <v>13440</v>
      </c>
    </row>
    <row r="10517" spans="1:2" x14ac:dyDescent="0.25">
      <c r="A10517" s="62">
        <v>43221521</v>
      </c>
      <c r="B10517" s="63" t="s">
        <v>7876</v>
      </c>
    </row>
    <row r="10518" spans="1:2" x14ac:dyDescent="0.25">
      <c r="A10518" s="62">
        <v>43221522</v>
      </c>
      <c r="B10518" s="63" t="s">
        <v>3751</v>
      </c>
    </row>
    <row r="10519" spans="1:2" x14ac:dyDescent="0.25">
      <c r="A10519" s="62">
        <v>43221523</v>
      </c>
      <c r="B10519" s="63" t="s">
        <v>9286</v>
      </c>
    </row>
    <row r="10520" spans="1:2" x14ac:dyDescent="0.25">
      <c r="A10520" s="62">
        <v>43221524</v>
      </c>
      <c r="B10520" s="63" t="s">
        <v>6310</v>
      </c>
    </row>
    <row r="10521" spans="1:2" x14ac:dyDescent="0.25">
      <c r="A10521" s="62">
        <v>43221525</v>
      </c>
      <c r="B10521" s="63" t="s">
        <v>18158</v>
      </c>
    </row>
    <row r="10522" spans="1:2" x14ac:dyDescent="0.25">
      <c r="A10522" s="62">
        <v>43221526</v>
      </c>
      <c r="B10522" s="63" t="s">
        <v>11056</v>
      </c>
    </row>
    <row r="10523" spans="1:2" x14ac:dyDescent="0.25">
      <c r="A10523" s="62">
        <v>43221601</v>
      </c>
      <c r="B10523" s="63" t="s">
        <v>14627</v>
      </c>
    </row>
    <row r="10524" spans="1:2" x14ac:dyDescent="0.25">
      <c r="A10524" s="62">
        <v>43221602</v>
      </c>
      <c r="B10524" s="63" t="s">
        <v>6362</v>
      </c>
    </row>
    <row r="10525" spans="1:2" x14ac:dyDescent="0.25">
      <c r="A10525" s="62">
        <v>43221603</v>
      </c>
      <c r="B10525" s="63" t="s">
        <v>10821</v>
      </c>
    </row>
    <row r="10526" spans="1:2" x14ac:dyDescent="0.25">
      <c r="A10526" s="62">
        <v>43221701</v>
      </c>
      <c r="B10526" s="63" t="s">
        <v>12615</v>
      </c>
    </row>
    <row r="10527" spans="1:2" x14ac:dyDescent="0.25">
      <c r="A10527" s="62">
        <v>43221702</v>
      </c>
      <c r="B10527" s="63" t="s">
        <v>4410</v>
      </c>
    </row>
    <row r="10528" spans="1:2" x14ac:dyDescent="0.25">
      <c r="A10528" s="62">
        <v>43221703</v>
      </c>
      <c r="B10528" s="63" t="s">
        <v>3884</v>
      </c>
    </row>
    <row r="10529" spans="1:2" x14ac:dyDescent="0.25">
      <c r="A10529" s="62">
        <v>43221704</v>
      </c>
      <c r="B10529" s="63" t="s">
        <v>8858</v>
      </c>
    </row>
    <row r="10530" spans="1:2" x14ac:dyDescent="0.25">
      <c r="A10530" s="62">
        <v>43221705</v>
      </c>
      <c r="B10530" s="63" t="s">
        <v>1845</v>
      </c>
    </row>
    <row r="10531" spans="1:2" x14ac:dyDescent="0.25">
      <c r="A10531" s="62">
        <v>43221706</v>
      </c>
      <c r="B10531" s="63" t="s">
        <v>209</v>
      </c>
    </row>
    <row r="10532" spans="1:2" x14ac:dyDescent="0.25">
      <c r="A10532" s="62">
        <v>43221707</v>
      </c>
      <c r="B10532" s="63" t="s">
        <v>11072</v>
      </c>
    </row>
    <row r="10533" spans="1:2" x14ac:dyDescent="0.25">
      <c r="A10533" s="62">
        <v>43221708</v>
      </c>
      <c r="B10533" s="63" t="s">
        <v>12333</v>
      </c>
    </row>
    <row r="10534" spans="1:2" x14ac:dyDescent="0.25">
      <c r="A10534" s="62">
        <v>43221709</v>
      </c>
      <c r="B10534" s="63" t="s">
        <v>3641</v>
      </c>
    </row>
    <row r="10535" spans="1:2" x14ac:dyDescent="0.25">
      <c r="A10535" s="62">
        <v>43221710</v>
      </c>
      <c r="B10535" s="63" t="s">
        <v>15472</v>
      </c>
    </row>
    <row r="10536" spans="1:2" x14ac:dyDescent="0.25">
      <c r="A10536" s="62">
        <v>43221711</v>
      </c>
      <c r="B10536" s="63" t="s">
        <v>13973</v>
      </c>
    </row>
    <row r="10537" spans="1:2" x14ac:dyDescent="0.25">
      <c r="A10537" s="62">
        <v>43221712</v>
      </c>
      <c r="B10537" s="63" t="s">
        <v>1155</v>
      </c>
    </row>
    <row r="10538" spans="1:2" x14ac:dyDescent="0.25">
      <c r="A10538" s="62">
        <v>43221713</v>
      </c>
      <c r="B10538" s="63" t="s">
        <v>13356</v>
      </c>
    </row>
    <row r="10539" spans="1:2" x14ac:dyDescent="0.25">
      <c r="A10539" s="62">
        <v>43221714</v>
      </c>
      <c r="B10539" s="63" t="s">
        <v>7182</v>
      </c>
    </row>
    <row r="10540" spans="1:2" x14ac:dyDescent="0.25">
      <c r="A10540" s="62">
        <v>43221715</v>
      </c>
      <c r="B10540" s="63" t="s">
        <v>8186</v>
      </c>
    </row>
    <row r="10541" spans="1:2" x14ac:dyDescent="0.25">
      <c r="A10541" s="62">
        <v>43221716</v>
      </c>
      <c r="B10541" s="63" t="s">
        <v>8919</v>
      </c>
    </row>
    <row r="10542" spans="1:2" x14ac:dyDescent="0.25">
      <c r="A10542" s="62">
        <v>43221717</v>
      </c>
      <c r="B10542" s="63" t="s">
        <v>9538</v>
      </c>
    </row>
    <row r="10543" spans="1:2" x14ac:dyDescent="0.25">
      <c r="A10543" s="62">
        <v>43221718</v>
      </c>
      <c r="B10543" s="63" t="s">
        <v>1111</v>
      </c>
    </row>
    <row r="10544" spans="1:2" x14ac:dyDescent="0.25">
      <c r="A10544" s="62">
        <v>43221719</v>
      </c>
      <c r="B10544" s="63" t="s">
        <v>4960</v>
      </c>
    </row>
    <row r="10545" spans="1:2" x14ac:dyDescent="0.25">
      <c r="A10545" s="62">
        <v>43221720</v>
      </c>
      <c r="B10545" s="63" t="s">
        <v>8357</v>
      </c>
    </row>
    <row r="10546" spans="1:2" x14ac:dyDescent="0.25">
      <c r="A10546" s="62">
        <v>43221721</v>
      </c>
      <c r="B10546" s="63" t="s">
        <v>17208</v>
      </c>
    </row>
    <row r="10547" spans="1:2" x14ac:dyDescent="0.25">
      <c r="A10547" s="62">
        <v>43221801</v>
      </c>
      <c r="B10547" s="63" t="s">
        <v>6691</v>
      </c>
    </row>
    <row r="10548" spans="1:2" x14ac:dyDescent="0.25">
      <c r="A10548" s="62">
        <v>43221802</v>
      </c>
      <c r="B10548" s="63" t="s">
        <v>14017</v>
      </c>
    </row>
    <row r="10549" spans="1:2" x14ac:dyDescent="0.25">
      <c r="A10549" s="62">
        <v>43221803</v>
      </c>
      <c r="B10549" s="63" t="s">
        <v>13346</v>
      </c>
    </row>
    <row r="10550" spans="1:2" x14ac:dyDescent="0.25">
      <c r="A10550" s="62">
        <v>43221804</v>
      </c>
      <c r="B10550" s="63" t="s">
        <v>9553</v>
      </c>
    </row>
    <row r="10551" spans="1:2" x14ac:dyDescent="0.25">
      <c r="A10551" s="62">
        <v>43221805</v>
      </c>
      <c r="B10551" s="63" t="s">
        <v>11176</v>
      </c>
    </row>
    <row r="10552" spans="1:2" x14ac:dyDescent="0.25">
      <c r="A10552" s="62">
        <v>43221806</v>
      </c>
      <c r="B10552" s="63" t="s">
        <v>18411</v>
      </c>
    </row>
    <row r="10553" spans="1:2" x14ac:dyDescent="0.25">
      <c r="A10553" s="62">
        <v>43221807</v>
      </c>
      <c r="B10553" s="63" t="s">
        <v>12273</v>
      </c>
    </row>
    <row r="10554" spans="1:2" x14ac:dyDescent="0.25">
      <c r="A10554" s="62">
        <v>43221808</v>
      </c>
      <c r="B10554" s="63" t="s">
        <v>15943</v>
      </c>
    </row>
    <row r="10555" spans="1:2" x14ac:dyDescent="0.25">
      <c r="A10555" s="62">
        <v>43222501</v>
      </c>
      <c r="B10555" s="63" t="s">
        <v>9139</v>
      </c>
    </row>
    <row r="10556" spans="1:2" x14ac:dyDescent="0.25">
      <c r="A10556" s="62">
        <v>43222502</v>
      </c>
      <c r="B10556" s="63" t="s">
        <v>17876</v>
      </c>
    </row>
    <row r="10557" spans="1:2" x14ac:dyDescent="0.25">
      <c r="A10557" s="62">
        <v>43222503</v>
      </c>
      <c r="B10557" s="63" t="s">
        <v>3717</v>
      </c>
    </row>
    <row r="10558" spans="1:2" x14ac:dyDescent="0.25">
      <c r="A10558" s="62">
        <v>43222602</v>
      </c>
      <c r="B10558" s="63" t="s">
        <v>10019</v>
      </c>
    </row>
    <row r="10559" spans="1:2" x14ac:dyDescent="0.25">
      <c r="A10559" s="62">
        <v>43222604</v>
      </c>
      <c r="B10559" s="63" t="s">
        <v>8997</v>
      </c>
    </row>
    <row r="10560" spans="1:2" x14ac:dyDescent="0.25">
      <c r="A10560" s="62">
        <v>43222605</v>
      </c>
      <c r="B10560" s="63" t="s">
        <v>1248</v>
      </c>
    </row>
    <row r="10561" spans="1:2" x14ac:dyDescent="0.25">
      <c r="A10561" s="62">
        <v>43222606</v>
      </c>
      <c r="B10561" s="63" t="s">
        <v>11448</v>
      </c>
    </row>
    <row r="10562" spans="1:2" x14ac:dyDescent="0.25">
      <c r="A10562" s="62">
        <v>43222607</v>
      </c>
      <c r="B10562" s="63" t="s">
        <v>4957</v>
      </c>
    </row>
    <row r="10563" spans="1:2" x14ac:dyDescent="0.25">
      <c r="A10563" s="62">
        <v>43222608</v>
      </c>
      <c r="B10563" s="63" t="s">
        <v>8567</v>
      </c>
    </row>
    <row r="10564" spans="1:2" x14ac:dyDescent="0.25">
      <c r="A10564" s="62">
        <v>43222609</v>
      </c>
      <c r="B10564" s="63" t="s">
        <v>14485</v>
      </c>
    </row>
    <row r="10565" spans="1:2" x14ac:dyDescent="0.25">
      <c r="A10565" s="62">
        <v>43222610</v>
      </c>
      <c r="B10565" s="63" t="s">
        <v>4038</v>
      </c>
    </row>
    <row r="10566" spans="1:2" x14ac:dyDescent="0.25">
      <c r="A10566" s="62">
        <v>43222611</v>
      </c>
      <c r="B10566" s="63" t="s">
        <v>17179</v>
      </c>
    </row>
    <row r="10567" spans="1:2" x14ac:dyDescent="0.25">
      <c r="A10567" s="62">
        <v>43222612</v>
      </c>
      <c r="B10567" s="63" t="s">
        <v>16778</v>
      </c>
    </row>
    <row r="10568" spans="1:2" x14ac:dyDescent="0.25">
      <c r="A10568" s="62">
        <v>43222615</v>
      </c>
      <c r="B10568" s="63" t="s">
        <v>3497</v>
      </c>
    </row>
    <row r="10569" spans="1:2" x14ac:dyDescent="0.25">
      <c r="A10569" s="62">
        <v>43222619</v>
      </c>
      <c r="B10569" s="63" t="s">
        <v>3627</v>
      </c>
    </row>
    <row r="10570" spans="1:2" x14ac:dyDescent="0.25">
      <c r="A10570" s="62">
        <v>43222620</v>
      </c>
      <c r="B10570" s="63" t="s">
        <v>3147</v>
      </c>
    </row>
    <row r="10571" spans="1:2" x14ac:dyDescent="0.25">
      <c r="A10571" s="62">
        <v>43222621</v>
      </c>
      <c r="B10571" s="63" t="s">
        <v>4840</v>
      </c>
    </row>
    <row r="10572" spans="1:2" x14ac:dyDescent="0.25">
      <c r="A10572" s="62">
        <v>43222622</v>
      </c>
      <c r="B10572" s="63" t="s">
        <v>9967</v>
      </c>
    </row>
    <row r="10573" spans="1:2" x14ac:dyDescent="0.25">
      <c r="A10573" s="62">
        <v>43222623</v>
      </c>
      <c r="B10573" s="63" t="s">
        <v>18112</v>
      </c>
    </row>
    <row r="10574" spans="1:2" x14ac:dyDescent="0.25">
      <c r="A10574" s="62">
        <v>43222624</v>
      </c>
      <c r="B10574" s="63" t="s">
        <v>16884</v>
      </c>
    </row>
    <row r="10575" spans="1:2" x14ac:dyDescent="0.25">
      <c r="A10575" s="62">
        <v>43222625</v>
      </c>
      <c r="B10575" s="63" t="s">
        <v>611</v>
      </c>
    </row>
    <row r="10576" spans="1:2" x14ac:dyDescent="0.25">
      <c r="A10576" s="62">
        <v>43222626</v>
      </c>
      <c r="B10576" s="63" t="s">
        <v>6641</v>
      </c>
    </row>
    <row r="10577" spans="1:2" x14ac:dyDescent="0.25">
      <c r="A10577" s="62">
        <v>43222627</v>
      </c>
      <c r="B10577" s="63" t="s">
        <v>18225</v>
      </c>
    </row>
    <row r="10578" spans="1:2" x14ac:dyDescent="0.25">
      <c r="A10578" s="62">
        <v>43222628</v>
      </c>
      <c r="B10578" s="63" t="s">
        <v>11349</v>
      </c>
    </row>
    <row r="10579" spans="1:2" x14ac:dyDescent="0.25">
      <c r="A10579" s="62">
        <v>43222629</v>
      </c>
      <c r="B10579" s="63" t="s">
        <v>5687</v>
      </c>
    </row>
    <row r="10580" spans="1:2" x14ac:dyDescent="0.25">
      <c r="A10580" s="62">
        <v>43222630</v>
      </c>
      <c r="B10580" s="63" t="s">
        <v>13416</v>
      </c>
    </row>
    <row r="10581" spans="1:2" x14ac:dyDescent="0.25">
      <c r="A10581" s="62">
        <v>43222631</v>
      </c>
      <c r="B10581" s="63" t="s">
        <v>18584</v>
      </c>
    </row>
    <row r="10582" spans="1:2" x14ac:dyDescent="0.25">
      <c r="A10582" s="62">
        <v>43222632</v>
      </c>
      <c r="B10582" s="63" t="s">
        <v>12644</v>
      </c>
    </row>
    <row r="10583" spans="1:2" x14ac:dyDescent="0.25">
      <c r="A10583" s="62">
        <v>43222701</v>
      </c>
      <c r="B10583" s="63" t="s">
        <v>12742</v>
      </c>
    </row>
    <row r="10584" spans="1:2" x14ac:dyDescent="0.25">
      <c r="A10584" s="62">
        <v>43222702</v>
      </c>
      <c r="B10584" s="63" t="s">
        <v>15459</v>
      </c>
    </row>
    <row r="10585" spans="1:2" x14ac:dyDescent="0.25">
      <c r="A10585" s="62">
        <v>43222703</v>
      </c>
      <c r="B10585" s="63" t="s">
        <v>7547</v>
      </c>
    </row>
    <row r="10586" spans="1:2" x14ac:dyDescent="0.25">
      <c r="A10586" s="62">
        <v>43222801</v>
      </c>
      <c r="B10586" s="63" t="s">
        <v>3143</v>
      </c>
    </row>
    <row r="10587" spans="1:2" x14ac:dyDescent="0.25">
      <c r="A10587" s="62">
        <v>43222802</v>
      </c>
      <c r="B10587" s="63" t="s">
        <v>12252</v>
      </c>
    </row>
    <row r="10588" spans="1:2" x14ac:dyDescent="0.25">
      <c r="A10588" s="62">
        <v>43222803</v>
      </c>
      <c r="B10588" s="63" t="s">
        <v>11314</v>
      </c>
    </row>
    <row r="10589" spans="1:2" x14ac:dyDescent="0.25">
      <c r="A10589" s="62">
        <v>43222805</v>
      </c>
      <c r="B10589" s="63" t="s">
        <v>2661</v>
      </c>
    </row>
    <row r="10590" spans="1:2" x14ac:dyDescent="0.25">
      <c r="A10590" s="62">
        <v>43222806</v>
      </c>
      <c r="B10590" s="63" t="s">
        <v>8041</v>
      </c>
    </row>
    <row r="10591" spans="1:2" x14ac:dyDescent="0.25">
      <c r="A10591" s="62">
        <v>43222811</v>
      </c>
      <c r="B10591" s="63" t="s">
        <v>347</v>
      </c>
    </row>
    <row r="10592" spans="1:2" x14ac:dyDescent="0.25">
      <c r="A10592" s="62">
        <v>43222813</v>
      </c>
      <c r="B10592" s="63" t="s">
        <v>15037</v>
      </c>
    </row>
    <row r="10593" spans="1:2" x14ac:dyDescent="0.25">
      <c r="A10593" s="62">
        <v>43222814</v>
      </c>
      <c r="B10593" s="63" t="s">
        <v>5694</v>
      </c>
    </row>
    <row r="10594" spans="1:2" x14ac:dyDescent="0.25">
      <c r="A10594" s="62">
        <v>43222815</v>
      </c>
      <c r="B10594" s="63" t="s">
        <v>6330</v>
      </c>
    </row>
    <row r="10595" spans="1:2" x14ac:dyDescent="0.25">
      <c r="A10595" s="62">
        <v>43222816</v>
      </c>
      <c r="B10595" s="63" t="s">
        <v>9937</v>
      </c>
    </row>
    <row r="10596" spans="1:2" x14ac:dyDescent="0.25">
      <c r="A10596" s="62">
        <v>43222817</v>
      </c>
      <c r="B10596" s="63" t="s">
        <v>6941</v>
      </c>
    </row>
    <row r="10597" spans="1:2" x14ac:dyDescent="0.25">
      <c r="A10597" s="62">
        <v>43222818</v>
      </c>
      <c r="B10597" s="63" t="s">
        <v>5317</v>
      </c>
    </row>
    <row r="10598" spans="1:2" x14ac:dyDescent="0.25">
      <c r="A10598" s="62">
        <v>43222819</v>
      </c>
      <c r="B10598" s="63" t="s">
        <v>7416</v>
      </c>
    </row>
    <row r="10599" spans="1:2" x14ac:dyDescent="0.25">
      <c r="A10599" s="62">
        <v>43222820</v>
      </c>
      <c r="B10599" s="63" t="s">
        <v>16231</v>
      </c>
    </row>
    <row r="10600" spans="1:2" x14ac:dyDescent="0.25">
      <c r="A10600" s="62">
        <v>43222821</v>
      </c>
      <c r="B10600" s="63" t="s">
        <v>16985</v>
      </c>
    </row>
    <row r="10601" spans="1:2" x14ac:dyDescent="0.25">
      <c r="A10601" s="62">
        <v>43222822</v>
      </c>
      <c r="B10601" s="63" t="s">
        <v>748</v>
      </c>
    </row>
    <row r="10602" spans="1:2" x14ac:dyDescent="0.25">
      <c r="A10602" s="62">
        <v>43222823</v>
      </c>
      <c r="B10602" s="63" t="s">
        <v>13939</v>
      </c>
    </row>
    <row r="10603" spans="1:2" x14ac:dyDescent="0.25">
      <c r="A10603" s="62">
        <v>43222824</v>
      </c>
      <c r="B10603" s="63" t="s">
        <v>16896</v>
      </c>
    </row>
    <row r="10604" spans="1:2" x14ac:dyDescent="0.25">
      <c r="A10604" s="62">
        <v>43222825</v>
      </c>
      <c r="B10604" s="63" t="s">
        <v>11186</v>
      </c>
    </row>
    <row r="10605" spans="1:2" x14ac:dyDescent="0.25">
      <c r="A10605" s="62">
        <v>43222901</v>
      </c>
      <c r="B10605" s="63" t="s">
        <v>13980</v>
      </c>
    </row>
    <row r="10606" spans="1:2" x14ac:dyDescent="0.25">
      <c r="A10606" s="62">
        <v>43222902</v>
      </c>
      <c r="B10606" s="63" t="s">
        <v>12545</v>
      </c>
    </row>
    <row r="10607" spans="1:2" x14ac:dyDescent="0.25">
      <c r="A10607" s="62">
        <v>43223001</v>
      </c>
      <c r="B10607" s="63" t="s">
        <v>14183</v>
      </c>
    </row>
    <row r="10608" spans="1:2" x14ac:dyDescent="0.25">
      <c r="A10608" s="62">
        <v>43223101</v>
      </c>
      <c r="B10608" s="63" t="s">
        <v>13500</v>
      </c>
    </row>
    <row r="10609" spans="1:2" x14ac:dyDescent="0.25">
      <c r="A10609" s="62">
        <v>43223102</v>
      </c>
      <c r="B10609" s="63" t="s">
        <v>13291</v>
      </c>
    </row>
    <row r="10610" spans="1:2" x14ac:dyDescent="0.25">
      <c r="A10610" s="62">
        <v>43223103</v>
      </c>
      <c r="B10610" s="63" t="s">
        <v>14616</v>
      </c>
    </row>
    <row r="10611" spans="1:2" x14ac:dyDescent="0.25">
      <c r="A10611" s="62">
        <v>43223104</v>
      </c>
      <c r="B10611" s="63" t="s">
        <v>12982</v>
      </c>
    </row>
    <row r="10612" spans="1:2" x14ac:dyDescent="0.25">
      <c r="A10612" s="62">
        <v>43223105</v>
      </c>
      <c r="B10612" s="63" t="s">
        <v>14229</v>
      </c>
    </row>
    <row r="10613" spans="1:2" x14ac:dyDescent="0.25">
      <c r="A10613" s="62">
        <v>43223106</v>
      </c>
      <c r="B10613" s="63" t="s">
        <v>14384</v>
      </c>
    </row>
    <row r="10614" spans="1:2" x14ac:dyDescent="0.25">
      <c r="A10614" s="62">
        <v>43223107</v>
      </c>
      <c r="B10614" s="63" t="s">
        <v>2610</v>
      </c>
    </row>
    <row r="10615" spans="1:2" x14ac:dyDescent="0.25">
      <c r="A10615" s="62">
        <v>43223108</v>
      </c>
      <c r="B10615" s="63" t="s">
        <v>14931</v>
      </c>
    </row>
    <row r="10616" spans="1:2" x14ac:dyDescent="0.25">
      <c r="A10616" s="62">
        <v>43223109</v>
      </c>
      <c r="B10616" s="63" t="s">
        <v>17112</v>
      </c>
    </row>
    <row r="10617" spans="1:2" x14ac:dyDescent="0.25">
      <c r="A10617" s="62">
        <v>43223110</v>
      </c>
      <c r="B10617" s="63" t="s">
        <v>11274</v>
      </c>
    </row>
    <row r="10618" spans="1:2" x14ac:dyDescent="0.25">
      <c r="A10618" s="62">
        <v>43223111</v>
      </c>
      <c r="B10618" s="63" t="s">
        <v>10060</v>
      </c>
    </row>
    <row r="10619" spans="1:2" x14ac:dyDescent="0.25">
      <c r="A10619" s="62">
        <v>43223112</v>
      </c>
      <c r="B10619" s="63" t="s">
        <v>11615</v>
      </c>
    </row>
    <row r="10620" spans="1:2" x14ac:dyDescent="0.25">
      <c r="A10620" s="62">
        <v>43223113</v>
      </c>
      <c r="B10620" s="63" t="s">
        <v>2210</v>
      </c>
    </row>
    <row r="10621" spans="1:2" x14ac:dyDescent="0.25">
      <c r="A10621" s="62">
        <v>43223201</v>
      </c>
      <c r="B10621" s="63" t="s">
        <v>14549</v>
      </c>
    </row>
    <row r="10622" spans="1:2" x14ac:dyDescent="0.25">
      <c r="A10622" s="62">
        <v>43223202</v>
      </c>
      <c r="B10622" s="63" t="s">
        <v>16212</v>
      </c>
    </row>
    <row r="10623" spans="1:2" x14ac:dyDescent="0.25">
      <c r="A10623" s="62">
        <v>43223203</v>
      </c>
      <c r="B10623" s="63" t="s">
        <v>933</v>
      </c>
    </row>
    <row r="10624" spans="1:2" x14ac:dyDescent="0.25">
      <c r="A10624" s="62">
        <v>43223204</v>
      </c>
      <c r="B10624" s="63" t="s">
        <v>4123</v>
      </c>
    </row>
    <row r="10625" spans="1:2" x14ac:dyDescent="0.25">
      <c r="A10625" s="62">
        <v>43223205</v>
      </c>
      <c r="B10625" s="63" t="s">
        <v>8844</v>
      </c>
    </row>
    <row r="10626" spans="1:2" x14ac:dyDescent="0.25">
      <c r="A10626" s="62">
        <v>43223206</v>
      </c>
      <c r="B10626" s="63" t="s">
        <v>1941</v>
      </c>
    </row>
    <row r="10627" spans="1:2" x14ac:dyDescent="0.25">
      <c r="A10627" s="62">
        <v>43223207</v>
      </c>
      <c r="B10627" s="63" t="s">
        <v>13234</v>
      </c>
    </row>
    <row r="10628" spans="1:2" x14ac:dyDescent="0.25">
      <c r="A10628" s="62">
        <v>43223208</v>
      </c>
      <c r="B10628" s="63" t="s">
        <v>2991</v>
      </c>
    </row>
    <row r="10629" spans="1:2" x14ac:dyDescent="0.25">
      <c r="A10629" s="62">
        <v>43223209</v>
      </c>
      <c r="B10629" s="63" t="s">
        <v>4246</v>
      </c>
    </row>
    <row r="10630" spans="1:2" x14ac:dyDescent="0.25">
      <c r="A10630" s="62">
        <v>43223210</v>
      </c>
      <c r="B10630" s="63" t="s">
        <v>13119</v>
      </c>
    </row>
    <row r="10631" spans="1:2" x14ac:dyDescent="0.25">
      <c r="A10631" s="62">
        <v>43223211</v>
      </c>
      <c r="B10631" s="63" t="s">
        <v>8772</v>
      </c>
    </row>
    <row r="10632" spans="1:2" x14ac:dyDescent="0.25">
      <c r="A10632" s="62">
        <v>43223212</v>
      </c>
      <c r="B10632" s="63" t="s">
        <v>7947</v>
      </c>
    </row>
    <row r="10633" spans="1:2" x14ac:dyDescent="0.25">
      <c r="A10633" s="62">
        <v>43231501</v>
      </c>
      <c r="B10633" s="63" t="s">
        <v>1587</v>
      </c>
    </row>
    <row r="10634" spans="1:2" x14ac:dyDescent="0.25">
      <c r="A10634" s="62">
        <v>43231503</v>
      </c>
      <c r="B10634" s="63" t="s">
        <v>6287</v>
      </c>
    </row>
    <row r="10635" spans="1:2" x14ac:dyDescent="0.25">
      <c r="A10635" s="62">
        <v>43231505</v>
      </c>
      <c r="B10635" s="63" t="s">
        <v>14349</v>
      </c>
    </row>
    <row r="10636" spans="1:2" x14ac:dyDescent="0.25">
      <c r="A10636" s="62">
        <v>43231506</v>
      </c>
      <c r="B10636" s="63" t="s">
        <v>3855</v>
      </c>
    </row>
    <row r="10637" spans="1:2" x14ac:dyDescent="0.25">
      <c r="A10637" s="62">
        <v>43231507</v>
      </c>
      <c r="B10637" s="63" t="s">
        <v>14793</v>
      </c>
    </row>
    <row r="10638" spans="1:2" x14ac:dyDescent="0.25">
      <c r="A10638" s="62">
        <v>43231508</v>
      </c>
      <c r="B10638" s="63" t="s">
        <v>18689</v>
      </c>
    </row>
    <row r="10639" spans="1:2" x14ac:dyDescent="0.25">
      <c r="A10639" s="62">
        <v>43231509</v>
      </c>
      <c r="B10639" s="63" t="s">
        <v>76</v>
      </c>
    </row>
    <row r="10640" spans="1:2" x14ac:dyDescent="0.25">
      <c r="A10640" s="62">
        <v>43231510</v>
      </c>
      <c r="B10640" s="63" t="s">
        <v>8566</v>
      </c>
    </row>
    <row r="10641" spans="1:2" x14ac:dyDescent="0.25">
      <c r="A10641" s="62">
        <v>43231511</v>
      </c>
      <c r="B10641" s="63" t="s">
        <v>2781</v>
      </c>
    </row>
    <row r="10642" spans="1:2" x14ac:dyDescent="0.25">
      <c r="A10642" s="62">
        <v>43231512</v>
      </c>
      <c r="B10642" s="63" t="s">
        <v>4257</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10485</v>
      </c>
    </row>
    <row r="10646" spans="1:2" x14ac:dyDescent="0.25">
      <c r="A10646" s="62">
        <v>43231603</v>
      </c>
      <c r="B10646" s="63" t="s">
        <v>4096</v>
      </c>
    </row>
    <row r="10647" spans="1:2" x14ac:dyDescent="0.25">
      <c r="A10647" s="62">
        <v>43231604</v>
      </c>
      <c r="B10647" s="63" t="s">
        <v>13171</v>
      </c>
    </row>
    <row r="10648" spans="1:2" x14ac:dyDescent="0.25">
      <c r="A10648" s="62">
        <v>43231605</v>
      </c>
      <c r="B10648" s="63" t="s">
        <v>5504</v>
      </c>
    </row>
    <row r="10649" spans="1:2" x14ac:dyDescent="0.25">
      <c r="A10649" s="62">
        <v>43232001</v>
      </c>
      <c r="B10649" s="63" t="s">
        <v>9325</v>
      </c>
    </row>
    <row r="10650" spans="1:2" x14ac:dyDescent="0.25">
      <c r="A10650" s="62">
        <v>43232002</v>
      </c>
      <c r="B10650" s="63" t="s">
        <v>15344</v>
      </c>
    </row>
    <row r="10651" spans="1:2" x14ac:dyDescent="0.25">
      <c r="A10651" s="62">
        <v>43232003</v>
      </c>
      <c r="B10651" s="63" t="s">
        <v>7967</v>
      </c>
    </row>
    <row r="10652" spans="1:2" x14ac:dyDescent="0.25">
      <c r="A10652" s="62">
        <v>43232004</v>
      </c>
      <c r="B10652" s="63" t="s">
        <v>14312</v>
      </c>
    </row>
    <row r="10653" spans="1:2" x14ac:dyDescent="0.25">
      <c r="A10653" s="62">
        <v>43232005</v>
      </c>
      <c r="B10653" s="63" t="s">
        <v>6860</v>
      </c>
    </row>
    <row r="10654" spans="1:2" x14ac:dyDescent="0.25">
      <c r="A10654" s="62">
        <v>43232101</v>
      </c>
      <c r="B10654" s="63" t="s">
        <v>14514</v>
      </c>
    </row>
    <row r="10655" spans="1:2" x14ac:dyDescent="0.25">
      <c r="A10655" s="62">
        <v>43232102</v>
      </c>
      <c r="B10655" s="63" t="s">
        <v>11697</v>
      </c>
    </row>
    <row r="10656" spans="1:2" x14ac:dyDescent="0.25">
      <c r="A10656" s="62">
        <v>43232103</v>
      </c>
      <c r="B10656" s="63" t="s">
        <v>12032</v>
      </c>
    </row>
    <row r="10657" spans="1:2" x14ac:dyDescent="0.25">
      <c r="A10657" s="62">
        <v>43232104</v>
      </c>
      <c r="B10657" s="63" t="s">
        <v>2094</v>
      </c>
    </row>
    <row r="10658" spans="1:2" x14ac:dyDescent="0.25">
      <c r="A10658" s="62">
        <v>43232105</v>
      </c>
      <c r="B10658" s="63" t="s">
        <v>11022</v>
      </c>
    </row>
    <row r="10659" spans="1:2" x14ac:dyDescent="0.25">
      <c r="A10659" s="62">
        <v>43232106</v>
      </c>
      <c r="B10659" s="63" t="s">
        <v>2529</v>
      </c>
    </row>
    <row r="10660" spans="1:2" x14ac:dyDescent="0.25">
      <c r="A10660" s="62">
        <v>43232107</v>
      </c>
      <c r="B10660" s="63" t="s">
        <v>16819</v>
      </c>
    </row>
    <row r="10661" spans="1:2" x14ac:dyDescent="0.25">
      <c r="A10661" s="62">
        <v>43232108</v>
      </c>
      <c r="B10661" s="63" t="s">
        <v>1144</v>
      </c>
    </row>
    <row r="10662" spans="1:2" x14ac:dyDescent="0.25">
      <c r="A10662" s="62">
        <v>43232110</v>
      </c>
      <c r="B10662" s="63" t="s">
        <v>13506</v>
      </c>
    </row>
    <row r="10663" spans="1:2" x14ac:dyDescent="0.25">
      <c r="A10663" s="62">
        <v>43232111</v>
      </c>
      <c r="B10663" s="63" t="s">
        <v>16234</v>
      </c>
    </row>
    <row r="10664" spans="1:2" x14ac:dyDescent="0.25">
      <c r="A10664" s="62">
        <v>43232112</v>
      </c>
      <c r="B10664" s="63" t="s">
        <v>1631</v>
      </c>
    </row>
    <row r="10665" spans="1:2" x14ac:dyDescent="0.25">
      <c r="A10665" s="62">
        <v>43232201</v>
      </c>
      <c r="B10665" s="63" t="s">
        <v>7434</v>
      </c>
    </row>
    <row r="10666" spans="1:2" x14ac:dyDescent="0.25">
      <c r="A10666" s="62">
        <v>43232202</v>
      </c>
      <c r="B10666" s="63" t="s">
        <v>7394</v>
      </c>
    </row>
    <row r="10667" spans="1:2" x14ac:dyDescent="0.25">
      <c r="A10667" s="62">
        <v>43232203</v>
      </c>
      <c r="B10667" s="63" t="s">
        <v>4477</v>
      </c>
    </row>
    <row r="10668" spans="1:2" x14ac:dyDescent="0.25">
      <c r="A10668" s="62">
        <v>43232301</v>
      </c>
      <c r="B10668" s="63" t="s">
        <v>3348</v>
      </c>
    </row>
    <row r="10669" spans="1:2" x14ac:dyDescent="0.25">
      <c r="A10669" s="62">
        <v>43232302</v>
      </c>
      <c r="B10669" s="63" t="s">
        <v>17920</v>
      </c>
    </row>
    <row r="10670" spans="1:2" x14ac:dyDescent="0.25">
      <c r="A10670" s="62">
        <v>43232303</v>
      </c>
      <c r="B10670" s="63" t="s">
        <v>16413</v>
      </c>
    </row>
    <row r="10671" spans="1:2" x14ac:dyDescent="0.25">
      <c r="A10671" s="62">
        <v>43232304</v>
      </c>
      <c r="B10671" s="63" t="s">
        <v>11338</v>
      </c>
    </row>
    <row r="10672" spans="1:2" x14ac:dyDescent="0.25">
      <c r="A10672" s="62">
        <v>43232305</v>
      </c>
      <c r="B10672" s="63" t="s">
        <v>6908</v>
      </c>
    </row>
    <row r="10673" spans="1:2" x14ac:dyDescent="0.25">
      <c r="A10673" s="62">
        <v>43232306</v>
      </c>
      <c r="B10673" s="63" t="s">
        <v>12957</v>
      </c>
    </row>
    <row r="10674" spans="1:2" x14ac:dyDescent="0.25">
      <c r="A10674" s="62">
        <v>43232307</v>
      </c>
      <c r="B10674" s="63" t="s">
        <v>4961</v>
      </c>
    </row>
    <row r="10675" spans="1:2" x14ac:dyDescent="0.25">
      <c r="A10675" s="62">
        <v>43232309</v>
      </c>
      <c r="B10675" s="63" t="s">
        <v>2478</v>
      </c>
    </row>
    <row r="10676" spans="1:2" x14ac:dyDescent="0.25">
      <c r="A10676" s="62">
        <v>43232310</v>
      </c>
      <c r="B10676" s="63" t="s">
        <v>4386</v>
      </c>
    </row>
    <row r="10677" spans="1:2" x14ac:dyDescent="0.25">
      <c r="A10677" s="62">
        <v>43232311</v>
      </c>
      <c r="B10677" s="63" t="s">
        <v>3662</v>
      </c>
    </row>
    <row r="10678" spans="1:2" x14ac:dyDescent="0.25">
      <c r="A10678" s="62">
        <v>43232312</v>
      </c>
      <c r="B10678" s="63" t="s">
        <v>9483</v>
      </c>
    </row>
    <row r="10679" spans="1:2" x14ac:dyDescent="0.25">
      <c r="A10679" s="62">
        <v>43232313</v>
      </c>
      <c r="B10679" s="63" t="s">
        <v>1000</v>
      </c>
    </row>
    <row r="10680" spans="1:2" x14ac:dyDescent="0.25">
      <c r="A10680" s="62">
        <v>43232401</v>
      </c>
      <c r="B10680" s="63" t="s">
        <v>12954</v>
      </c>
    </row>
    <row r="10681" spans="1:2" x14ac:dyDescent="0.25">
      <c r="A10681" s="62">
        <v>43232402</v>
      </c>
      <c r="B10681" s="63" t="s">
        <v>9078</v>
      </c>
    </row>
    <row r="10682" spans="1:2" x14ac:dyDescent="0.25">
      <c r="A10682" s="62">
        <v>43232403</v>
      </c>
      <c r="B10682" s="63" t="s">
        <v>2561</v>
      </c>
    </row>
    <row r="10683" spans="1:2" x14ac:dyDescent="0.25">
      <c r="A10683" s="62">
        <v>43232404</v>
      </c>
      <c r="B10683" s="63" t="s">
        <v>10048</v>
      </c>
    </row>
    <row r="10684" spans="1:2" x14ac:dyDescent="0.25">
      <c r="A10684" s="62">
        <v>43232405</v>
      </c>
      <c r="B10684" s="63" t="s">
        <v>12905</v>
      </c>
    </row>
    <row r="10685" spans="1:2" x14ac:dyDescent="0.25">
      <c r="A10685" s="62">
        <v>43232406</v>
      </c>
      <c r="B10685" s="63" t="s">
        <v>3092</v>
      </c>
    </row>
    <row r="10686" spans="1:2" x14ac:dyDescent="0.25">
      <c r="A10686" s="62">
        <v>43232407</v>
      </c>
      <c r="B10686" s="63" t="s">
        <v>5404</v>
      </c>
    </row>
    <row r="10687" spans="1:2" x14ac:dyDescent="0.25">
      <c r="A10687" s="62">
        <v>43232408</v>
      </c>
      <c r="B10687" s="63" t="s">
        <v>16272</v>
      </c>
    </row>
    <row r="10688" spans="1:2" x14ac:dyDescent="0.25">
      <c r="A10688" s="62">
        <v>43232409</v>
      </c>
      <c r="B10688" s="63" t="s">
        <v>7706</v>
      </c>
    </row>
    <row r="10689" spans="1:2" x14ac:dyDescent="0.25">
      <c r="A10689" s="62">
        <v>43232501</v>
      </c>
      <c r="B10689" s="63" t="s">
        <v>17577</v>
      </c>
    </row>
    <row r="10690" spans="1:2" x14ac:dyDescent="0.25">
      <c r="A10690" s="62">
        <v>43232502</v>
      </c>
      <c r="B10690" s="63" t="s">
        <v>5506</v>
      </c>
    </row>
    <row r="10691" spans="1:2" x14ac:dyDescent="0.25">
      <c r="A10691" s="62">
        <v>43232503</v>
      </c>
      <c r="B10691" s="63" t="s">
        <v>3609</v>
      </c>
    </row>
    <row r="10692" spans="1:2" x14ac:dyDescent="0.25">
      <c r="A10692" s="62">
        <v>43232504</v>
      </c>
      <c r="B10692" s="63" t="s">
        <v>11962</v>
      </c>
    </row>
    <row r="10693" spans="1:2" x14ac:dyDescent="0.25">
      <c r="A10693" s="62">
        <v>43232601</v>
      </c>
      <c r="B10693" s="63" t="s">
        <v>6457</v>
      </c>
    </row>
    <row r="10694" spans="1:2" x14ac:dyDescent="0.25">
      <c r="A10694" s="62">
        <v>43232602</v>
      </c>
      <c r="B10694" s="63" t="s">
        <v>1628</v>
      </c>
    </row>
    <row r="10695" spans="1:2" x14ac:dyDescent="0.25">
      <c r="A10695" s="62">
        <v>43232603</v>
      </c>
      <c r="B10695" s="63" t="s">
        <v>11702</v>
      </c>
    </row>
    <row r="10696" spans="1:2" x14ac:dyDescent="0.25">
      <c r="A10696" s="62">
        <v>43232604</v>
      </c>
      <c r="B10696" s="63" t="s">
        <v>15857</v>
      </c>
    </row>
    <row r="10697" spans="1:2" x14ac:dyDescent="0.25">
      <c r="A10697" s="62">
        <v>43232605</v>
      </c>
      <c r="B10697" s="63" t="s">
        <v>17057</v>
      </c>
    </row>
    <row r="10698" spans="1:2" x14ac:dyDescent="0.25">
      <c r="A10698" s="62">
        <v>43232606</v>
      </c>
      <c r="B10698" s="63" t="s">
        <v>12382</v>
      </c>
    </row>
    <row r="10699" spans="1:2" x14ac:dyDescent="0.25">
      <c r="A10699" s="62">
        <v>43232607</v>
      </c>
      <c r="B10699" s="63" t="s">
        <v>5391</v>
      </c>
    </row>
    <row r="10700" spans="1:2" x14ac:dyDescent="0.25">
      <c r="A10700" s="62">
        <v>43232608</v>
      </c>
      <c r="B10700" s="63" t="s">
        <v>5644</v>
      </c>
    </row>
    <row r="10701" spans="1:2" x14ac:dyDescent="0.25">
      <c r="A10701" s="62">
        <v>43232609</v>
      </c>
      <c r="B10701" s="63" t="s">
        <v>4368</v>
      </c>
    </row>
    <row r="10702" spans="1:2" x14ac:dyDescent="0.25">
      <c r="A10702" s="62">
        <v>43232610</v>
      </c>
      <c r="B10702" s="63" t="s">
        <v>2965</v>
      </c>
    </row>
    <row r="10703" spans="1:2" x14ac:dyDescent="0.25">
      <c r="A10703" s="62">
        <v>43232611</v>
      </c>
      <c r="B10703" s="63" t="s">
        <v>12323</v>
      </c>
    </row>
    <row r="10704" spans="1:2" x14ac:dyDescent="0.25">
      <c r="A10704" s="62">
        <v>43232612</v>
      </c>
      <c r="B10704" s="63" t="s">
        <v>2376</v>
      </c>
    </row>
    <row r="10705" spans="1:2" x14ac:dyDescent="0.25">
      <c r="A10705" s="62">
        <v>43232701</v>
      </c>
      <c r="B10705" s="63" t="s">
        <v>11319</v>
      </c>
    </row>
    <row r="10706" spans="1:2" x14ac:dyDescent="0.25">
      <c r="A10706" s="62">
        <v>43232702</v>
      </c>
      <c r="B10706" s="63" t="s">
        <v>17064</v>
      </c>
    </row>
    <row r="10707" spans="1:2" x14ac:dyDescent="0.25">
      <c r="A10707" s="62">
        <v>43232703</v>
      </c>
      <c r="B10707" s="63" t="s">
        <v>16082</v>
      </c>
    </row>
    <row r="10708" spans="1:2" x14ac:dyDescent="0.25">
      <c r="A10708" s="62">
        <v>43232704</v>
      </c>
      <c r="B10708" s="63" t="s">
        <v>17900</v>
      </c>
    </row>
    <row r="10709" spans="1:2" x14ac:dyDescent="0.25">
      <c r="A10709" s="62">
        <v>43232705</v>
      </c>
      <c r="B10709" s="63" t="s">
        <v>2029</v>
      </c>
    </row>
    <row r="10710" spans="1:2" x14ac:dyDescent="0.25">
      <c r="A10710" s="62">
        <v>43232801</v>
      </c>
      <c r="B10710" s="63" t="s">
        <v>1187</v>
      </c>
    </row>
    <row r="10711" spans="1:2" x14ac:dyDescent="0.25">
      <c r="A10711" s="62">
        <v>43232802</v>
      </c>
      <c r="B10711" s="63" t="s">
        <v>8460</v>
      </c>
    </row>
    <row r="10712" spans="1:2" x14ac:dyDescent="0.25">
      <c r="A10712" s="62">
        <v>43232803</v>
      </c>
      <c r="B10712" s="63" t="s">
        <v>1226</v>
      </c>
    </row>
    <row r="10713" spans="1:2" x14ac:dyDescent="0.25">
      <c r="A10713" s="62">
        <v>43232804</v>
      </c>
      <c r="B10713" s="63" t="s">
        <v>8474</v>
      </c>
    </row>
    <row r="10714" spans="1:2" x14ac:dyDescent="0.25">
      <c r="A10714" s="62">
        <v>43232901</v>
      </c>
      <c r="B10714" s="63" t="s">
        <v>4206</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10585</v>
      </c>
    </row>
    <row r="10718" spans="1:2" x14ac:dyDescent="0.25">
      <c r="A10718" s="62">
        <v>43232905</v>
      </c>
      <c r="B10718" s="63" t="s">
        <v>10553</v>
      </c>
    </row>
    <row r="10719" spans="1:2" x14ac:dyDescent="0.25">
      <c r="A10719" s="62">
        <v>43232906</v>
      </c>
      <c r="B10719" s="63" t="s">
        <v>2658</v>
      </c>
    </row>
    <row r="10720" spans="1:2" x14ac:dyDescent="0.25">
      <c r="A10720" s="62">
        <v>43232907</v>
      </c>
      <c r="B10720" s="63" t="s">
        <v>6509</v>
      </c>
    </row>
    <row r="10721" spans="1:2" x14ac:dyDescent="0.25">
      <c r="A10721" s="62">
        <v>43232908</v>
      </c>
      <c r="B10721" s="63" t="s">
        <v>18391</v>
      </c>
    </row>
    <row r="10722" spans="1:2" x14ac:dyDescent="0.25">
      <c r="A10722" s="62">
        <v>43232909</v>
      </c>
      <c r="B10722" s="63" t="s">
        <v>6539</v>
      </c>
    </row>
    <row r="10723" spans="1:2" x14ac:dyDescent="0.25">
      <c r="A10723" s="62">
        <v>43232910</v>
      </c>
      <c r="B10723" s="63" t="s">
        <v>9009</v>
      </c>
    </row>
    <row r="10724" spans="1:2" x14ac:dyDescent="0.25">
      <c r="A10724" s="62">
        <v>43232911</v>
      </c>
      <c r="B10724" s="63" t="s">
        <v>3300</v>
      </c>
    </row>
    <row r="10725" spans="1:2" x14ac:dyDescent="0.25">
      <c r="A10725" s="62">
        <v>43232912</v>
      </c>
      <c r="B10725" s="63" t="s">
        <v>2620</v>
      </c>
    </row>
    <row r="10726" spans="1:2" x14ac:dyDescent="0.25">
      <c r="A10726" s="62">
        <v>43232913</v>
      </c>
      <c r="B10726" s="63" t="s">
        <v>3763</v>
      </c>
    </row>
    <row r="10727" spans="1:2" x14ac:dyDescent="0.25">
      <c r="A10727" s="62">
        <v>43232914</v>
      </c>
      <c r="B10727" s="63" t="s">
        <v>8781</v>
      </c>
    </row>
    <row r="10728" spans="1:2" x14ac:dyDescent="0.25">
      <c r="A10728" s="62">
        <v>43232915</v>
      </c>
      <c r="B10728" s="63" t="s">
        <v>17405</v>
      </c>
    </row>
    <row r="10729" spans="1:2" x14ac:dyDescent="0.25">
      <c r="A10729" s="62">
        <v>43233001</v>
      </c>
      <c r="B10729" s="63" t="s">
        <v>7342</v>
      </c>
    </row>
    <row r="10730" spans="1:2" x14ac:dyDescent="0.25">
      <c r="A10730" s="62">
        <v>43233002</v>
      </c>
      <c r="B10730" s="63" t="s">
        <v>2057</v>
      </c>
    </row>
    <row r="10731" spans="1:2" x14ac:dyDescent="0.25">
      <c r="A10731" s="62">
        <v>43233004</v>
      </c>
      <c r="B10731" s="63" t="s">
        <v>5183</v>
      </c>
    </row>
    <row r="10732" spans="1:2" x14ac:dyDescent="0.25">
      <c r="A10732" s="62">
        <v>43233201</v>
      </c>
      <c r="B10732" s="63" t="s">
        <v>3103</v>
      </c>
    </row>
    <row r="10733" spans="1:2" x14ac:dyDescent="0.25">
      <c r="A10733" s="62">
        <v>43233203</v>
      </c>
      <c r="B10733" s="63" t="s">
        <v>13701</v>
      </c>
    </row>
    <row r="10734" spans="1:2" x14ac:dyDescent="0.25">
      <c r="A10734" s="62">
        <v>43233204</v>
      </c>
      <c r="B10734" s="63" t="s">
        <v>307</v>
      </c>
    </row>
    <row r="10735" spans="1:2" x14ac:dyDescent="0.25">
      <c r="A10735" s="62">
        <v>43233205</v>
      </c>
      <c r="B10735" s="63" t="s">
        <v>16673</v>
      </c>
    </row>
    <row r="10736" spans="1:2" x14ac:dyDescent="0.25">
      <c r="A10736" s="62">
        <v>43233401</v>
      </c>
      <c r="B10736" s="63" t="s">
        <v>4479</v>
      </c>
    </row>
    <row r="10737" spans="1:2" x14ac:dyDescent="0.25">
      <c r="A10737" s="62">
        <v>43233402</v>
      </c>
      <c r="B10737" s="63" t="s">
        <v>715</v>
      </c>
    </row>
    <row r="10738" spans="1:2" x14ac:dyDescent="0.25">
      <c r="A10738" s="62">
        <v>43233403</v>
      </c>
      <c r="B10738" s="63" t="s">
        <v>7173</v>
      </c>
    </row>
    <row r="10739" spans="1:2" x14ac:dyDescent="0.25">
      <c r="A10739" s="62">
        <v>43233404</v>
      </c>
      <c r="B10739" s="63" t="s">
        <v>10569</v>
      </c>
    </row>
    <row r="10740" spans="1:2" x14ac:dyDescent="0.25">
      <c r="A10740" s="62">
        <v>43233405</v>
      </c>
      <c r="B10740" s="63" t="s">
        <v>13156</v>
      </c>
    </row>
    <row r="10741" spans="1:2" x14ac:dyDescent="0.25">
      <c r="A10741" s="62">
        <v>43233406</v>
      </c>
      <c r="B10741" s="63" t="s">
        <v>14144</v>
      </c>
    </row>
    <row r="10742" spans="1:2" x14ac:dyDescent="0.25">
      <c r="A10742" s="62">
        <v>43233407</v>
      </c>
      <c r="B10742" s="63" t="s">
        <v>11159</v>
      </c>
    </row>
    <row r="10743" spans="1:2" x14ac:dyDescent="0.25">
      <c r="A10743" s="62">
        <v>43233410</v>
      </c>
      <c r="B10743" s="63" t="s">
        <v>5769</v>
      </c>
    </row>
    <row r="10744" spans="1:2" x14ac:dyDescent="0.25">
      <c r="A10744" s="62">
        <v>43233411</v>
      </c>
      <c r="B10744" s="63" t="s">
        <v>13197</v>
      </c>
    </row>
    <row r="10745" spans="1:2" x14ac:dyDescent="0.25">
      <c r="A10745" s="62">
        <v>43233413</v>
      </c>
      <c r="B10745" s="63" t="s">
        <v>17441</v>
      </c>
    </row>
    <row r="10746" spans="1:2" x14ac:dyDescent="0.25">
      <c r="A10746" s="62">
        <v>43233414</v>
      </c>
      <c r="B10746" s="63" t="s">
        <v>12793</v>
      </c>
    </row>
    <row r="10747" spans="1:2" x14ac:dyDescent="0.25">
      <c r="A10747" s="62">
        <v>43233415</v>
      </c>
      <c r="B10747" s="63" t="s">
        <v>7724</v>
      </c>
    </row>
    <row r="10748" spans="1:2" x14ac:dyDescent="0.25">
      <c r="A10748" s="62">
        <v>43233501</v>
      </c>
      <c r="B10748" s="63" t="s">
        <v>6215</v>
      </c>
    </row>
    <row r="10749" spans="1:2" x14ac:dyDescent="0.25">
      <c r="A10749" s="62">
        <v>43233502</v>
      </c>
      <c r="B10749" s="63" t="s">
        <v>1389</v>
      </c>
    </row>
    <row r="10750" spans="1:2" x14ac:dyDescent="0.25">
      <c r="A10750" s="62">
        <v>43233503</v>
      </c>
      <c r="B10750" s="63" t="s">
        <v>16894</v>
      </c>
    </row>
    <row r="10751" spans="1:2" x14ac:dyDescent="0.25">
      <c r="A10751" s="62">
        <v>43233504</v>
      </c>
      <c r="B10751" s="63" t="s">
        <v>3266</v>
      </c>
    </row>
    <row r="10752" spans="1:2" x14ac:dyDescent="0.25">
      <c r="A10752" s="62">
        <v>43233505</v>
      </c>
      <c r="B10752" s="63" t="s">
        <v>16333</v>
      </c>
    </row>
    <row r="10753" spans="1:2" x14ac:dyDescent="0.25">
      <c r="A10753" s="62">
        <v>43233506</v>
      </c>
      <c r="B10753" s="63" t="s">
        <v>11381</v>
      </c>
    </row>
    <row r="10754" spans="1:2" x14ac:dyDescent="0.25">
      <c r="A10754" s="62">
        <v>43233507</v>
      </c>
      <c r="B10754" s="63" t="s">
        <v>2281</v>
      </c>
    </row>
    <row r="10755" spans="1:2" x14ac:dyDescent="0.25">
      <c r="A10755" s="62">
        <v>43233508</v>
      </c>
      <c r="B10755" s="63" t="s">
        <v>2569</v>
      </c>
    </row>
    <row r="10756" spans="1:2" x14ac:dyDescent="0.25">
      <c r="A10756" s="62">
        <v>43233509</v>
      </c>
      <c r="B10756" s="63" t="s">
        <v>10111</v>
      </c>
    </row>
    <row r="10757" spans="1:2" x14ac:dyDescent="0.25">
      <c r="A10757" s="62">
        <v>43233510</v>
      </c>
      <c r="B10757" s="63" t="s">
        <v>10150</v>
      </c>
    </row>
    <row r="10758" spans="1:2" x14ac:dyDescent="0.25">
      <c r="A10758" s="62">
        <v>43233511</v>
      </c>
      <c r="B10758" s="63" t="s">
        <v>7996</v>
      </c>
    </row>
    <row r="10759" spans="1:2" x14ac:dyDescent="0.25">
      <c r="A10759" s="62">
        <v>44101501</v>
      </c>
      <c r="B10759" s="63" t="s">
        <v>7533</v>
      </c>
    </row>
    <row r="10760" spans="1:2" x14ac:dyDescent="0.25">
      <c r="A10760" s="62">
        <v>44101502</v>
      </c>
      <c r="B10760" s="63" t="s">
        <v>6058</v>
      </c>
    </row>
    <row r="10761" spans="1:2" x14ac:dyDescent="0.25">
      <c r="A10761" s="62">
        <v>44101503</v>
      </c>
      <c r="B10761" s="63" t="s">
        <v>18741</v>
      </c>
    </row>
    <row r="10762" spans="1:2" x14ac:dyDescent="0.25">
      <c r="A10762" s="62">
        <v>44101504</v>
      </c>
      <c r="B10762" s="63" t="s">
        <v>14202</v>
      </c>
    </row>
    <row r="10763" spans="1:2" x14ac:dyDescent="0.25">
      <c r="A10763" s="62">
        <v>44101505</v>
      </c>
      <c r="B10763" s="63" t="s">
        <v>13575</v>
      </c>
    </row>
    <row r="10764" spans="1:2" x14ac:dyDescent="0.25">
      <c r="A10764" s="62">
        <v>44101506</v>
      </c>
      <c r="B10764" s="63" t="s">
        <v>12211</v>
      </c>
    </row>
    <row r="10765" spans="1:2" x14ac:dyDescent="0.25">
      <c r="A10765" s="62">
        <v>44101601</v>
      </c>
      <c r="B10765" s="63" t="s">
        <v>3162</v>
      </c>
    </row>
    <row r="10766" spans="1:2" x14ac:dyDescent="0.25">
      <c r="A10766" s="62">
        <v>44101602</v>
      </c>
      <c r="B10766" s="63" t="s">
        <v>3781</v>
      </c>
    </row>
    <row r="10767" spans="1:2" x14ac:dyDescent="0.25">
      <c r="A10767" s="62">
        <v>44101603</v>
      </c>
      <c r="B10767" s="63" t="s">
        <v>11876</v>
      </c>
    </row>
    <row r="10768" spans="1:2" x14ac:dyDescent="0.25">
      <c r="A10768" s="62">
        <v>44101604</v>
      </c>
      <c r="B10768" s="63" t="s">
        <v>4825</v>
      </c>
    </row>
    <row r="10769" spans="1:2" x14ac:dyDescent="0.25">
      <c r="A10769" s="62">
        <v>44101605</v>
      </c>
      <c r="B10769" s="63" t="s">
        <v>2745</v>
      </c>
    </row>
    <row r="10770" spans="1:2" x14ac:dyDescent="0.25">
      <c r="A10770" s="62">
        <v>44101606</v>
      </c>
      <c r="B10770" s="63" t="s">
        <v>15395</v>
      </c>
    </row>
    <row r="10771" spans="1:2" x14ac:dyDescent="0.25">
      <c r="A10771" s="62">
        <v>44101701</v>
      </c>
      <c r="B10771" s="63" t="s">
        <v>13298</v>
      </c>
    </row>
    <row r="10772" spans="1:2" x14ac:dyDescent="0.25">
      <c r="A10772" s="62">
        <v>44101702</v>
      </c>
      <c r="B10772" s="63" t="s">
        <v>508</v>
      </c>
    </row>
    <row r="10773" spans="1:2" x14ac:dyDescent="0.25">
      <c r="A10773" s="62">
        <v>44101703</v>
      </c>
      <c r="B10773" s="63" t="s">
        <v>10135</v>
      </c>
    </row>
    <row r="10774" spans="1:2" x14ac:dyDescent="0.25">
      <c r="A10774" s="62">
        <v>44101704</v>
      </c>
      <c r="B10774" s="63" t="s">
        <v>4530</v>
      </c>
    </row>
    <row r="10775" spans="1:2" x14ac:dyDescent="0.25">
      <c r="A10775" s="62">
        <v>44101705</v>
      </c>
      <c r="B10775" s="63" t="s">
        <v>18098</v>
      </c>
    </row>
    <row r="10776" spans="1:2" x14ac:dyDescent="0.25">
      <c r="A10776" s="62">
        <v>44101706</v>
      </c>
      <c r="B10776" s="63" t="s">
        <v>16566</v>
      </c>
    </row>
    <row r="10777" spans="1:2" x14ac:dyDescent="0.25">
      <c r="A10777" s="62">
        <v>44101707</v>
      </c>
      <c r="B10777" s="63" t="s">
        <v>18132</v>
      </c>
    </row>
    <row r="10778" spans="1:2" x14ac:dyDescent="0.25">
      <c r="A10778" s="62">
        <v>44101708</v>
      </c>
      <c r="B10778" s="63" t="s">
        <v>8158</v>
      </c>
    </row>
    <row r="10779" spans="1:2" x14ac:dyDescent="0.25">
      <c r="A10779" s="62">
        <v>44101709</v>
      </c>
      <c r="B10779" s="63" t="s">
        <v>4820</v>
      </c>
    </row>
    <row r="10780" spans="1:2" x14ac:dyDescent="0.25">
      <c r="A10780" s="62">
        <v>44101710</v>
      </c>
      <c r="B10780" s="63" t="s">
        <v>13979</v>
      </c>
    </row>
    <row r="10781" spans="1:2" x14ac:dyDescent="0.25">
      <c r="A10781" s="62">
        <v>44101711</v>
      </c>
      <c r="B10781" s="63" t="s">
        <v>12341</v>
      </c>
    </row>
    <row r="10782" spans="1:2" x14ac:dyDescent="0.25">
      <c r="A10782" s="62">
        <v>44101712</v>
      </c>
      <c r="B10782" s="63" t="s">
        <v>16645</v>
      </c>
    </row>
    <row r="10783" spans="1:2" x14ac:dyDescent="0.25">
      <c r="A10783" s="62">
        <v>44101713</v>
      </c>
      <c r="B10783" s="63" t="s">
        <v>15118</v>
      </c>
    </row>
    <row r="10784" spans="1:2" x14ac:dyDescent="0.25">
      <c r="A10784" s="62">
        <v>44101714</v>
      </c>
      <c r="B10784" s="63" t="s">
        <v>1211</v>
      </c>
    </row>
    <row r="10785" spans="1:2" x14ac:dyDescent="0.25">
      <c r="A10785" s="62">
        <v>44101715</v>
      </c>
      <c r="B10785" s="63" t="s">
        <v>5942</v>
      </c>
    </row>
    <row r="10786" spans="1:2" x14ac:dyDescent="0.25">
      <c r="A10786" s="62">
        <v>44101716</v>
      </c>
      <c r="B10786" s="63" t="s">
        <v>16033</v>
      </c>
    </row>
    <row r="10787" spans="1:2" x14ac:dyDescent="0.25">
      <c r="A10787" s="62">
        <v>44101718</v>
      </c>
      <c r="B10787" s="63" t="s">
        <v>6608</v>
      </c>
    </row>
    <row r="10788" spans="1:2" x14ac:dyDescent="0.25">
      <c r="A10788" s="62">
        <v>44101719</v>
      </c>
      <c r="B10788" s="63" t="s">
        <v>15016</v>
      </c>
    </row>
    <row r="10789" spans="1:2" x14ac:dyDescent="0.25">
      <c r="A10789" s="62">
        <v>44101720</v>
      </c>
      <c r="B10789" s="63" t="s">
        <v>14054</v>
      </c>
    </row>
    <row r="10790" spans="1:2" x14ac:dyDescent="0.25">
      <c r="A10790" s="62">
        <v>44101721</v>
      </c>
      <c r="B10790" s="63" t="s">
        <v>767</v>
      </c>
    </row>
    <row r="10791" spans="1:2" x14ac:dyDescent="0.25">
      <c r="A10791" s="62">
        <v>44101722</v>
      </c>
      <c r="B10791" s="63" t="s">
        <v>2439</v>
      </c>
    </row>
    <row r="10792" spans="1:2" x14ac:dyDescent="0.25">
      <c r="A10792" s="62">
        <v>44101723</v>
      </c>
      <c r="B10792" s="63" t="s">
        <v>11931</v>
      </c>
    </row>
    <row r="10793" spans="1:2" x14ac:dyDescent="0.25">
      <c r="A10793" s="62">
        <v>44101724</v>
      </c>
      <c r="B10793" s="63" t="s">
        <v>724</v>
      </c>
    </row>
    <row r="10794" spans="1:2" x14ac:dyDescent="0.25">
      <c r="A10794" s="62">
        <v>44101725</v>
      </c>
      <c r="B10794" s="63" t="s">
        <v>18114</v>
      </c>
    </row>
    <row r="10795" spans="1:2" x14ac:dyDescent="0.25">
      <c r="A10795" s="62">
        <v>44101726</v>
      </c>
      <c r="B10795" s="63" t="s">
        <v>9311</v>
      </c>
    </row>
    <row r="10796" spans="1:2" x14ac:dyDescent="0.25">
      <c r="A10796" s="62">
        <v>44101727</v>
      </c>
      <c r="B10796" s="63" t="s">
        <v>14321</v>
      </c>
    </row>
    <row r="10797" spans="1:2" x14ac:dyDescent="0.25">
      <c r="A10797" s="62">
        <v>44101728</v>
      </c>
      <c r="B10797" s="63" t="s">
        <v>708</v>
      </c>
    </row>
    <row r="10798" spans="1:2" x14ac:dyDescent="0.25">
      <c r="A10798" s="62">
        <v>44101729</v>
      </c>
      <c r="B10798" s="63" t="s">
        <v>8399</v>
      </c>
    </row>
    <row r="10799" spans="1:2" x14ac:dyDescent="0.25">
      <c r="A10799" s="62">
        <v>44101801</v>
      </c>
      <c r="B10799" s="63" t="s">
        <v>16783</v>
      </c>
    </row>
    <row r="10800" spans="1:2" x14ac:dyDescent="0.25">
      <c r="A10800" s="62">
        <v>44101802</v>
      </c>
      <c r="B10800" s="63" t="s">
        <v>14421</v>
      </c>
    </row>
    <row r="10801" spans="1:2" x14ac:dyDescent="0.25">
      <c r="A10801" s="62">
        <v>44101803</v>
      </c>
      <c r="B10801" s="63" t="s">
        <v>2947</v>
      </c>
    </row>
    <row r="10802" spans="1:2" x14ac:dyDescent="0.25">
      <c r="A10802" s="62">
        <v>44101804</v>
      </c>
      <c r="B10802" s="63" t="s">
        <v>1004</v>
      </c>
    </row>
    <row r="10803" spans="1:2" x14ac:dyDescent="0.25">
      <c r="A10803" s="62">
        <v>44101805</v>
      </c>
      <c r="B10803" s="63" t="s">
        <v>8501</v>
      </c>
    </row>
    <row r="10804" spans="1:2" x14ac:dyDescent="0.25">
      <c r="A10804" s="62">
        <v>44101806</v>
      </c>
      <c r="B10804" s="63" t="s">
        <v>18104</v>
      </c>
    </row>
    <row r="10805" spans="1:2" x14ac:dyDescent="0.25">
      <c r="A10805" s="62">
        <v>44101901</v>
      </c>
      <c r="B10805" s="63" t="s">
        <v>16454</v>
      </c>
    </row>
    <row r="10806" spans="1:2" x14ac:dyDescent="0.25">
      <c r="A10806" s="62">
        <v>44101902</v>
      </c>
      <c r="B10806" s="63" t="s">
        <v>18135</v>
      </c>
    </row>
    <row r="10807" spans="1:2" x14ac:dyDescent="0.25">
      <c r="A10807" s="62">
        <v>44102001</v>
      </c>
      <c r="B10807" s="63" t="s">
        <v>14609</v>
      </c>
    </row>
    <row r="10808" spans="1:2" x14ac:dyDescent="0.25">
      <c r="A10808" s="62">
        <v>44102002</v>
      </c>
      <c r="B10808" s="63" t="s">
        <v>11823</v>
      </c>
    </row>
    <row r="10809" spans="1:2" x14ac:dyDescent="0.25">
      <c r="A10809" s="62">
        <v>44102003</v>
      </c>
      <c r="B10809" s="63" t="s">
        <v>1502</v>
      </c>
    </row>
    <row r="10810" spans="1:2" x14ac:dyDescent="0.25">
      <c r="A10810" s="62">
        <v>44102004</v>
      </c>
      <c r="B10810" s="63" t="s">
        <v>7495</v>
      </c>
    </row>
    <row r="10811" spans="1:2" x14ac:dyDescent="0.25">
      <c r="A10811" s="62">
        <v>44102101</v>
      </c>
      <c r="B10811" s="63" t="s">
        <v>863</v>
      </c>
    </row>
    <row r="10812" spans="1:2" x14ac:dyDescent="0.25">
      <c r="A10812" s="62">
        <v>44102102</v>
      </c>
      <c r="B10812" s="63" t="s">
        <v>1821</v>
      </c>
    </row>
    <row r="10813" spans="1:2" x14ac:dyDescent="0.25">
      <c r="A10813" s="62">
        <v>44102103</v>
      </c>
      <c r="B10813" s="63" t="s">
        <v>11964</v>
      </c>
    </row>
    <row r="10814" spans="1:2" x14ac:dyDescent="0.25">
      <c r="A10814" s="62">
        <v>44102104</v>
      </c>
      <c r="B10814" s="63" t="s">
        <v>4162</v>
      </c>
    </row>
    <row r="10815" spans="1:2" x14ac:dyDescent="0.25">
      <c r="A10815" s="62">
        <v>44102105</v>
      </c>
      <c r="B10815" s="63" t="s">
        <v>16432</v>
      </c>
    </row>
    <row r="10816" spans="1:2" x14ac:dyDescent="0.25">
      <c r="A10816" s="62">
        <v>44102106</v>
      </c>
      <c r="B10816" s="63" t="s">
        <v>2106</v>
      </c>
    </row>
    <row r="10817" spans="1:2" x14ac:dyDescent="0.25">
      <c r="A10817" s="62">
        <v>44102107</v>
      </c>
      <c r="B10817" s="63" t="s">
        <v>12165</v>
      </c>
    </row>
    <row r="10818" spans="1:2" x14ac:dyDescent="0.25">
      <c r="A10818" s="62">
        <v>44102108</v>
      </c>
      <c r="B10818" s="63" t="s">
        <v>13224</v>
      </c>
    </row>
    <row r="10819" spans="1:2" x14ac:dyDescent="0.25">
      <c r="A10819" s="62">
        <v>44102201</v>
      </c>
      <c r="B10819" s="63" t="s">
        <v>7205</v>
      </c>
    </row>
    <row r="10820" spans="1:2" x14ac:dyDescent="0.25">
      <c r="A10820" s="62">
        <v>44102202</v>
      </c>
      <c r="B10820" s="63" t="s">
        <v>15075</v>
      </c>
    </row>
    <row r="10821" spans="1:2" x14ac:dyDescent="0.25">
      <c r="A10821" s="62">
        <v>44102203</v>
      </c>
      <c r="B10821" s="63" t="s">
        <v>5552</v>
      </c>
    </row>
    <row r="10822" spans="1:2" x14ac:dyDescent="0.25">
      <c r="A10822" s="62">
        <v>44102301</v>
      </c>
      <c r="B10822" s="63" t="s">
        <v>11098</v>
      </c>
    </row>
    <row r="10823" spans="1:2" x14ac:dyDescent="0.25">
      <c r="A10823" s="62">
        <v>44102302</v>
      </c>
      <c r="B10823" s="63" t="s">
        <v>15333</v>
      </c>
    </row>
    <row r="10824" spans="1:2" x14ac:dyDescent="0.25">
      <c r="A10824" s="62">
        <v>44102303</v>
      </c>
      <c r="B10824" s="63" t="s">
        <v>17494</v>
      </c>
    </row>
    <row r="10825" spans="1:2" x14ac:dyDescent="0.25">
      <c r="A10825" s="62">
        <v>44102304</v>
      </c>
      <c r="B10825" s="63" t="s">
        <v>16957</v>
      </c>
    </row>
    <row r="10826" spans="1:2" x14ac:dyDescent="0.25">
      <c r="A10826" s="62">
        <v>44102305</v>
      </c>
      <c r="B10826" s="63" t="s">
        <v>5698</v>
      </c>
    </row>
    <row r="10827" spans="1:2" x14ac:dyDescent="0.25">
      <c r="A10827" s="62">
        <v>44102306</v>
      </c>
      <c r="B10827" s="63" t="s">
        <v>11309</v>
      </c>
    </row>
    <row r="10828" spans="1:2" x14ac:dyDescent="0.25">
      <c r="A10828" s="62">
        <v>44102307</v>
      </c>
      <c r="B10828" s="63" t="s">
        <v>14980</v>
      </c>
    </row>
    <row r="10829" spans="1:2" x14ac:dyDescent="0.25">
      <c r="A10829" s="62">
        <v>44102402</v>
      </c>
      <c r="B10829" s="63" t="s">
        <v>7148</v>
      </c>
    </row>
    <row r="10830" spans="1:2" x14ac:dyDescent="0.25">
      <c r="A10830" s="62">
        <v>44102403</v>
      </c>
      <c r="B10830" s="63" t="s">
        <v>5236</v>
      </c>
    </row>
    <row r="10831" spans="1:2" x14ac:dyDescent="0.25">
      <c r="A10831" s="62">
        <v>44102404</v>
      </c>
      <c r="B10831" s="63" t="s">
        <v>4930</v>
      </c>
    </row>
    <row r="10832" spans="1:2" x14ac:dyDescent="0.25">
      <c r="A10832" s="62">
        <v>44102405</v>
      </c>
      <c r="B10832" s="63" t="s">
        <v>5038</v>
      </c>
    </row>
    <row r="10833" spans="1:2" x14ac:dyDescent="0.25">
      <c r="A10833" s="62">
        <v>44102406</v>
      </c>
      <c r="B10833" s="63" t="s">
        <v>5666</v>
      </c>
    </row>
    <row r="10834" spans="1:2" x14ac:dyDescent="0.25">
      <c r="A10834" s="62">
        <v>44102407</v>
      </c>
      <c r="B10834" s="63" t="s">
        <v>13733</v>
      </c>
    </row>
    <row r="10835" spans="1:2" x14ac:dyDescent="0.25">
      <c r="A10835" s="62">
        <v>44102408</v>
      </c>
      <c r="B10835" s="63" t="s">
        <v>18101</v>
      </c>
    </row>
    <row r="10836" spans="1:2" x14ac:dyDescent="0.25">
      <c r="A10836" s="62">
        <v>44102409</v>
      </c>
      <c r="B10836" s="63" t="s">
        <v>15142</v>
      </c>
    </row>
    <row r="10837" spans="1:2" x14ac:dyDescent="0.25">
      <c r="A10837" s="62">
        <v>44102411</v>
      </c>
      <c r="B10837" s="63" t="s">
        <v>3675</v>
      </c>
    </row>
    <row r="10838" spans="1:2" x14ac:dyDescent="0.25">
      <c r="A10838" s="62">
        <v>44102412</v>
      </c>
      <c r="B10838" s="63" t="s">
        <v>13704</v>
      </c>
    </row>
    <row r="10839" spans="1:2" x14ac:dyDescent="0.25">
      <c r="A10839" s="62">
        <v>44102501</v>
      </c>
      <c r="B10839" s="63" t="s">
        <v>10850</v>
      </c>
    </row>
    <row r="10840" spans="1:2" x14ac:dyDescent="0.25">
      <c r="A10840" s="62">
        <v>44102502</v>
      </c>
      <c r="B10840" s="63" t="s">
        <v>12968</v>
      </c>
    </row>
    <row r="10841" spans="1:2" x14ac:dyDescent="0.25">
      <c r="A10841" s="62">
        <v>44102503</v>
      </c>
      <c r="B10841" s="63" t="s">
        <v>15958</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16403</v>
      </c>
    </row>
    <row r="10845" spans="1:2" x14ac:dyDescent="0.25">
      <c r="A10845" s="62">
        <v>44102605</v>
      </c>
      <c r="B10845" s="63" t="s">
        <v>3088</v>
      </c>
    </row>
    <row r="10846" spans="1:2" x14ac:dyDescent="0.25">
      <c r="A10846" s="62">
        <v>44102606</v>
      </c>
      <c r="B10846" s="63" t="s">
        <v>12321</v>
      </c>
    </row>
    <row r="10847" spans="1:2" x14ac:dyDescent="0.25">
      <c r="A10847" s="62">
        <v>44102607</v>
      </c>
      <c r="B10847" s="63" t="s">
        <v>18009</v>
      </c>
    </row>
    <row r="10848" spans="1:2" x14ac:dyDescent="0.25">
      <c r="A10848" s="62">
        <v>44102608</v>
      </c>
      <c r="B10848" s="63" t="s">
        <v>3625</v>
      </c>
    </row>
    <row r="10849" spans="1:2" x14ac:dyDescent="0.25">
      <c r="A10849" s="62">
        <v>44102609</v>
      </c>
      <c r="B10849" s="63" t="s">
        <v>4849</v>
      </c>
    </row>
    <row r="10850" spans="1:2" x14ac:dyDescent="0.25">
      <c r="A10850" s="62">
        <v>44102610</v>
      </c>
      <c r="B10850" s="63" t="s">
        <v>6712</v>
      </c>
    </row>
    <row r="10851" spans="1:2" x14ac:dyDescent="0.25">
      <c r="A10851" s="62">
        <v>44102801</v>
      </c>
      <c r="B10851" s="63" t="s">
        <v>18298</v>
      </c>
    </row>
    <row r="10852" spans="1:2" x14ac:dyDescent="0.25">
      <c r="A10852" s="62">
        <v>44102901</v>
      </c>
      <c r="B10852" s="63" t="s">
        <v>17782</v>
      </c>
    </row>
    <row r="10853" spans="1:2" x14ac:dyDescent="0.25">
      <c r="A10853" s="62">
        <v>44102902</v>
      </c>
      <c r="B10853" s="63" t="s">
        <v>13515</v>
      </c>
    </row>
    <row r="10854" spans="1:2" x14ac:dyDescent="0.25">
      <c r="A10854" s="62">
        <v>44102903</v>
      </c>
      <c r="B10854" s="63" t="s">
        <v>5515</v>
      </c>
    </row>
    <row r="10855" spans="1:2" x14ac:dyDescent="0.25">
      <c r="A10855" s="62">
        <v>44102904</v>
      </c>
      <c r="B10855" s="63" t="s">
        <v>1457</v>
      </c>
    </row>
    <row r="10856" spans="1:2" x14ac:dyDescent="0.25">
      <c r="A10856" s="62">
        <v>44102905</v>
      </c>
      <c r="B10856" s="63" t="s">
        <v>2969</v>
      </c>
    </row>
    <row r="10857" spans="1:2" x14ac:dyDescent="0.25">
      <c r="A10857" s="62">
        <v>44102906</v>
      </c>
      <c r="B10857" s="63" t="s">
        <v>5149</v>
      </c>
    </row>
    <row r="10858" spans="1:2" x14ac:dyDescent="0.25">
      <c r="A10858" s="62">
        <v>44102907</v>
      </c>
      <c r="B10858" s="63" t="s">
        <v>3435</v>
      </c>
    </row>
    <row r="10859" spans="1:2" x14ac:dyDescent="0.25">
      <c r="A10859" s="62">
        <v>44102908</v>
      </c>
      <c r="B10859" s="63" t="s">
        <v>13114</v>
      </c>
    </row>
    <row r="10860" spans="1:2" x14ac:dyDescent="0.25">
      <c r="A10860" s="62">
        <v>44102909</v>
      </c>
      <c r="B10860" s="63" t="s">
        <v>2195</v>
      </c>
    </row>
    <row r="10861" spans="1:2" x14ac:dyDescent="0.25">
      <c r="A10861" s="62">
        <v>44102910</v>
      </c>
      <c r="B10861" s="63" t="s">
        <v>10185</v>
      </c>
    </row>
    <row r="10862" spans="1:2" x14ac:dyDescent="0.25">
      <c r="A10862" s="62">
        <v>44102911</v>
      </c>
      <c r="B10862" s="63" t="s">
        <v>402</v>
      </c>
    </row>
    <row r="10863" spans="1:2" x14ac:dyDescent="0.25">
      <c r="A10863" s="62">
        <v>44102912</v>
      </c>
      <c r="B10863" s="63" t="s">
        <v>9657</v>
      </c>
    </row>
    <row r="10864" spans="1:2" x14ac:dyDescent="0.25">
      <c r="A10864" s="62">
        <v>44102913</v>
      </c>
      <c r="B10864" s="63" t="s">
        <v>11291</v>
      </c>
    </row>
    <row r="10865" spans="1:2" x14ac:dyDescent="0.25">
      <c r="A10865" s="62">
        <v>44103001</v>
      </c>
      <c r="B10865" s="63" t="s">
        <v>7150</v>
      </c>
    </row>
    <row r="10866" spans="1:2" x14ac:dyDescent="0.25">
      <c r="A10866" s="62">
        <v>44103002</v>
      </c>
      <c r="B10866" s="63" t="s">
        <v>3472</v>
      </c>
    </row>
    <row r="10867" spans="1:2" x14ac:dyDescent="0.25">
      <c r="A10867" s="62">
        <v>44103003</v>
      </c>
      <c r="B10867" s="63" t="s">
        <v>2114</v>
      </c>
    </row>
    <row r="10868" spans="1:2" x14ac:dyDescent="0.25">
      <c r="A10868" s="62">
        <v>44103004</v>
      </c>
      <c r="B10868" s="63" t="s">
        <v>7475</v>
      </c>
    </row>
    <row r="10869" spans="1:2" x14ac:dyDescent="0.25">
      <c r="A10869" s="62">
        <v>44103005</v>
      </c>
      <c r="B10869" s="63" t="s">
        <v>9148</v>
      </c>
    </row>
    <row r="10870" spans="1:2" x14ac:dyDescent="0.25">
      <c r="A10870" s="62">
        <v>44103101</v>
      </c>
      <c r="B10870" s="63" t="s">
        <v>16035</v>
      </c>
    </row>
    <row r="10871" spans="1:2" x14ac:dyDescent="0.25">
      <c r="A10871" s="62">
        <v>44103103</v>
      </c>
      <c r="B10871" s="63" t="s">
        <v>15236</v>
      </c>
    </row>
    <row r="10872" spans="1:2" x14ac:dyDescent="0.25">
      <c r="A10872" s="62">
        <v>44103104</v>
      </c>
      <c r="B10872" s="63" t="s">
        <v>11908</v>
      </c>
    </row>
    <row r="10873" spans="1:2" x14ac:dyDescent="0.25">
      <c r="A10873" s="62">
        <v>44103105</v>
      </c>
      <c r="B10873" s="63" t="s">
        <v>2626</v>
      </c>
    </row>
    <row r="10874" spans="1:2" x14ac:dyDescent="0.25">
      <c r="A10874" s="62">
        <v>44103106</v>
      </c>
      <c r="B10874" s="63" t="s">
        <v>18629</v>
      </c>
    </row>
    <row r="10875" spans="1:2" x14ac:dyDescent="0.25">
      <c r="A10875" s="62">
        <v>44103107</v>
      </c>
      <c r="B10875" s="63" t="s">
        <v>9832</v>
      </c>
    </row>
    <row r="10876" spans="1:2" x14ac:dyDescent="0.25">
      <c r="A10876" s="62">
        <v>44103108</v>
      </c>
      <c r="B10876" s="63" t="s">
        <v>13947</v>
      </c>
    </row>
    <row r="10877" spans="1:2" x14ac:dyDescent="0.25">
      <c r="A10877" s="62">
        <v>44103109</v>
      </c>
      <c r="B10877" s="63" t="s">
        <v>12174</v>
      </c>
    </row>
    <row r="10878" spans="1:2" x14ac:dyDescent="0.25">
      <c r="A10878" s="62">
        <v>44103110</v>
      </c>
      <c r="B10878" s="63" t="s">
        <v>11029</v>
      </c>
    </row>
    <row r="10879" spans="1:2" x14ac:dyDescent="0.25">
      <c r="A10879" s="62">
        <v>44103111</v>
      </c>
      <c r="B10879" s="63" t="s">
        <v>18072</v>
      </c>
    </row>
    <row r="10880" spans="1:2" x14ac:dyDescent="0.25">
      <c r="A10880" s="62">
        <v>44103112</v>
      </c>
      <c r="B10880" s="63" t="s">
        <v>3442</v>
      </c>
    </row>
    <row r="10881" spans="1:2" x14ac:dyDescent="0.25">
      <c r="A10881" s="62">
        <v>44103113</v>
      </c>
      <c r="B10881" s="63" t="s">
        <v>11281</v>
      </c>
    </row>
    <row r="10882" spans="1:2" x14ac:dyDescent="0.25">
      <c r="A10882" s="62">
        <v>44103114</v>
      </c>
      <c r="B10882" s="63" t="s">
        <v>12953</v>
      </c>
    </row>
    <row r="10883" spans="1:2" x14ac:dyDescent="0.25">
      <c r="A10883" s="62">
        <v>44103116</v>
      </c>
      <c r="B10883" s="63" t="s">
        <v>6268</v>
      </c>
    </row>
    <row r="10884" spans="1:2" x14ac:dyDescent="0.25">
      <c r="A10884" s="62">
        <v>44103117</v>
      </c>
      <c r="B10884" s="63" t="s">
        <v>987</v>
      </c>
    </row>
    <row r="10885" spans="1:2" x14ac:dyDescent="0.25">
      <c r="A10885" s="62">
        <v>44103118</v>
      </c>
      <c r="B10885" s="63" t="s">
        <v>2666</v>
      </c>
    </row>
    <row r="10886" spans="1:2" x14ac:dyDescent="0.25">
      <c r="A10886" s="62">
        <v>44103119</v>
      </c>
      <c r="B10886" s="63" t="s">
        <v>13372</v>
      </c>
    </row>
    <row r="10887" spans="1:2" x14ac:dyDescent="0.25">
      <c r="A10887" s="62">
        <v>44103120</v>
      </c>
      <c r="B10887" s="63" t="s">
        <v>4639</v>
      </c>
    </row>
    <row r="10888" spans="1:2" x14ac:dyDescent="0.25">
      <c r="A10888" s="62">
        <v>44103121</v>
      </c>
      <c r="B10888" s="63" t="s">
        <v>8020</v>
      </c>
    </row>
    <row r="10889" spans="1:2" x14ac:dyDescent="0.25">
      <c r="A10889" s="62">
        <v>44103122</v>
      </c>
      <c r="B10889" s="63" t="s">
        <v>2842</v>
      </c>
    </row>
    <row r="10890" spans="1:2" x14ac:dyDescent="0.25">
      <c r="A10890" s="62">
        <v>44103201</v>
      </c>
      <c r="B10890" s="63" t="s">
        <v>7923</v>
      </c>
    </row>
    <row r="10891" spans="1:2" x14ac:dyDescent="0.25">
      <c r="A10891" s="62">
        <v>44103202</v>
      </c>
      <c r="B10891" s="63" t="s">
        <v>632</v>
      </c>
    </row>
    <row r="10892" spans="1:2" x14ac:dyDescent="0.25">
      <c r="A10892" s="62">
        <v>44103203</v>
      </c>
      <c r="B10892" s="63" t="s">
        <v>4617</v>
      </c>
    </row>
    <row r="10893" spans="1:2" x14ac:dyDescent="0.25">
      <c r="A10893" s="62">
        <v>44103204</v>
      </c>
      <c r="B10893" s="63" t="s">
        <v>18683</v>
      </c>
    </row>
    <row r="10894" spans="1:2" x14ac:dyDescent="0.25">
      <c r="A10894" s="62">
        <v>44103205</v>
      </c>
      <c r="B10894" s="63" t="s">
        <v>3548</v>
      </c>
    </row>
    <row r="10895" spans="1:2" x14ac:dyDescent="0.25">
      <c r="A10895" s="62">
        <v>44103502</v>
      </c>
      <c r="B10895" s="63" t="s">
        <v>5237</v>
      </c>
    </row>
    <row r="10896" spans="1:2" x14ac:dyDescent="0.25">
      <c r="A10896" s="62">
        <v>44103503</v>
      </c>
      <c r="B10896" s="63" t="s">
        <v>15365</v>
      </c>
    </row>
    <row r="10897" spans="1:2" x14ac:dyDescent="0.25">
      <c r="A10897" s="62">
        <v>44103504</v>
      </c>
      <c r="B10897" s="63" t="s">
        <v>8828</v>
      </c>
    </row>
    <row r="10898" spans="1:2" x14ac:dyDescent="0.25">
      <c r="A10898" s="62">
        <v>44103505</v>
      </c>
      <c r="B10898" s="63" t="s">
        <v>472</v>
      </c>
    </row>
    <row r="10899" spans="1:2" x14ac:dyDescent="0.25">
      <c r="A10899" s="62">
        <v>44103506</v>
      </c>
      <c r="B10899" s="63" t="s">
        <v>14976</v>
      </c>
    </row>
    <row r="10900" spans="1:2" x14ac:dyDescent="0.25">
      <c r="A10900" s="62">
        <v>44103507</v>
      </c>
      <c r="B10900" s="63" t="s">
        <v>17896</v>
      </c>
    </row>
    <row r="10901" spans="1:2" x14ac:dyDescent="0.25">
      <c r="A10901" s="62">
        <v>44103601</v>
      </c>
      <c r="B10901" s="63" t="s">
        <v>2014</v>
      </c>
    </row>
    <row r="10902" spans="1:2" x14ac:dyDescent="0.25">
      <c r="A10902" s="62">
        <v>44111501</v>
      </c>
      <c r="B10902" s="63" t="s">
        <v>3079</v>
      </c>
    </row>
    <row r="10903" spans="1:2" x14ac:dyDescent="0.25">
      <c r="A10903" s="62">
        <v>44111502</v>
      </c>
      <c r="B10903" s="63" t="s">
        <v>5135</v>
      </c>
    </row>
    <row r="10904" spans="1:2" x14ac:dyDescent="0.25">
      <c r="A10904" s="62">
        <v>44111503</v>
      </c>
      <c r="B10904" s="63" t="s">
        <v>172</v>
      </c>
    </row>
    <row r="10905" spans="1:2" x14ac:dyDescent="0.25">
      <c r="A10905" s="62">
        <v>44111506</v>
      </c>
      <c r="B10905" s="63" t="s">
        <v>18829</v>
      </c>
    </row>
    <row r="10906" spans="1:2" x14ac:dyDescent="0.25">
      <c r="A10906" s="62">
        <v>44111507</v>
      </c>
      <c r="B10906" s="63" t="s">
        <v>10013</v>
      </c>
    </row>
    <row r="10907" spans="1:2" x14ac:dyDescent="0.25">
      <c r="A10907" s="62">
        <v>44111509</v>
      </c>
      <c r="B10907" s="63" t="s">
        <v>12330</v>
      </c>
    </row>
    <row r="10908" spans="1:2" x14ac:dyDescent="0.25">
      <c r="A10908" s="62">
        <v>44111510</v>
      </c>
      <c r="B10908" s="63" t="s">
        <v>12736</v>
      </c>
    </row>
    <row r="10909" spans="1:2" x14ac:dyDescent="0.25">
      <c r="A10909" s="62">
        <v>44111511</v>
      </c>
      <c r="B10909" s="63" t="s">
        <v>3109</v>
      </c>
    </row>
    <row r="10910" spans="1:2" x14ac:dyDescent="0.25">
      <c r="A10910" s="62">
        <v>44111512</v>
      </c>
      <c r="B10910" s="63" t="s">
        <v>9096</v>
      </c>
    </row>
    <row r="10911" spans="1:2" x14ac:dyDescent="0.25">
      <c r="A10911" s="62">
        <v>44111513</v>
      </c>
      <c r="B10911" s="63" t="s">
        <v>11070</v>
      </c>
    </row>
    <row r="10912" spans="1:2" x14ac:dyDescent="0.25">
      <c r="A10912" s="62">
        <v>44111514</v>
      </c>
      <c r="B10912" s="63" t="s">
        <v>13834</v>
      </c>
    </row>
    <row r="10913" spans="1:2" x14ac:dyDescent="0.25">
      <c r="A10913" s="62">
        <v>44111515</v>
      </c>
      <c r="B10913" s="63" t="s">
        <v>13210</v>
      </c>
    </row>
    <row r="10914" spans="1:2" x14ac:dyDescent="0.25">
      <c r="A10914" s="62">
        <v>44111516</v>
      </c>
      <c r="B10914" s="63" t="s">
        <v>8278</v>
      </c>
    </row>
    <row r="10915" spans="1:2" x14ac:dyDescent="0.25">
      <c r="A10915" s="62">
        <v>44111517</v>
      </c>
      <c r="B10915" s="63" t="s">
        <v>8220</v>
      </c>
    </row>
    <row r="10916" spans="1:2" x14ac:dyDescent="0.25">
      <c r="A10916" s="62">
        <v>44111518</v>
      </c>
      <c r="B10916" s="63" t="s">
        <v>5574</v>
      </c>
    </row>
    <row r="10917" spans="1:2" x14ac:dyDescent="0.25">
      <c r="A10917" s="62">
        <v>44111519</v>
      </c>
      <c r="B10917" s="63" t="s">
        <v>2257</v>
      </c>
    </row>
    <row r="10918" spans="1:2" x14ac:dyDescent="0.25">
      <c r="A10918" s="62">
        <v>44111520</v>
      </c>
      <c r="B10918" s="63" t="s">
        <v>4939</v>
      </c>
    </row>
    <row r="10919" spans="1:2" x14ac:dyDescent="0.25">
      <c r="A10919" s="62">
        <v>44111521</v>
      </c>
      <c r="B10919" s="63" t="s">
        <v>5221</v>
      </c>
    </row>
    <row r="10920" spans="1:2" x14ac:dyDescent="0.25">
      <c r="A10920" s="62">
        <v>44111601</v>
      </c>
      <c r="B10920" s="63" t="s">
        <v>12204</v>
      </c>
    </row>
    <row r="10921" spans="1:2" x14ac:dyDescent="0.25">
      <c r="A10921" s="62">
        <v>44111603</v>
      </c>
      <c r="B10921" s="63" t="s">
        <v>13107</v>
      </c>
    </row>
    <row r="10922" spans="1:2" x14ac:dyDescent="0.25">
      <c r="A10922" s="62">
        <v>44111604</v>
      </c>
      <c r="B10922" s="63" t="s">
        <v>15068</v>
      </c>
    </row>
    <row r="10923" spans="1:2" x14ac:dyDescent="0.25">
      <c r="A10923" s="62">
        <v>44111605</v>
      </c>
      <c r="B10923" s="63" t="s">
        <v>18241</v>
      </c>
    </row>
    <row r="10924" spans="1:2" x14ac:dyDescent="0.25">
      <c r="A10924" s="62">
        <v>44111606</v>
      </c>
      <c r="B10924" s="63" t="s">
        <v>2005</v>
      </c>
    </row>
    <row r="10925" spans="1:2" x14ac:dyDescent="0.25">
      <c r="A10925" s="62">
        <v>44111607</v>
      </c>
      <c r="B10925" s="63" t="s">
        <v>16617</v>
      </c>
    </row>
    <row r="10926" spans="1:2" x14ac:dyDescent="0.25">
      <c r="A10926" s="62">
        <v>44111608</v>
      </c>
      <c r="B10926" s="63" t="s">
        <v>825</v>
      </c>
    </row>
    <row r="10927" spans="1:2" x14ac:dyDescent="0.25">
      <c r="A10927" s="62">
        <v>44111609</v>
      </c>
      <c r="B10927" s="63" t="s">
        <v>14156</v>
      </c>
    </row>
    <row r="10928" spans="1:2" x14ac:dyDescent="0.25">
      <c r="A10928" s="62">
        <v>44111610</v>
      </c>
      <c r="B10928" s="63" t="s">
        <v>15940</v>
      </c>
    </row>
    <row r="10929" spans="1:2" x14ac:dyDescent="0.25">
      <c r="A10929" s="62">
        <v>44111611</v>
      </c>
      <c r="B10929" s="63" t="s">
        <v>6068</v>
      </c>
    </row>
    <row r="10930" spans="1:2" x14ac:dyDescent="0.25">
      <c r="A10930" s="62">
        <v>44111612</v>
      </c>
      <c r="B10930" s="63" t="s">
        <v>4708</v>
      </c>
    </row>
    <row r="10931" spans="1:2" x14ac:dyDescent="0.25">
      <c r="A10931" s="62">
        <v>44111613</v>
      </c>
      <c r="B10931" s="63" t="s">
        <v>9566</v>
      </c>
    </row>
    <row r="10932" spans="1:2" x14ac:dyDescent="0.25">
      <c r="A10932" s="62">
        <v>44111614</v>
      </c>
      <c r="B10932" s="63" t="s">
        <v>15104</v>
      </c>
    </row>
    <row r="10933" spans="1:2" x14ac:dyDescent="0.25">
      <c r="A10933" s="62">
        <v>44111615</v>
      </c>
      <c r="B10933" s="63" t="s">
        <v>605</v>
      </c>
    </row>
    <row r="10934" spans="1:2" x14ac:dyDescent="0.25">
      <c r="A10934" s="62">
        <v>44111616</v>
      </c>
      <c r="B10934" s="63" t="s">
        <v>11279</v>
      </c>
    </row>
    <row r="10935" spans="1:2" x14ac:dyDescent="0.25">
      <c r="A10935" s="62">
        <v>44111801</v>
      </c>
      <c r="B10935" s="63" t="s">
        <v>5423</v>
      </c>
    </row>
    <row r="10936" spans="1:2" x14ac:dyDescent="0.25">
      <c r="A10936" s="62">
        <v>44111802</v>
      </c>
      <c r="B10936" s="63" t="s">
        <v>651</v>
      </c>
    </row>
    <row r="10937" spans="1:2" x14ac:dyDescent="0.25">
      <c r="A10937" s="62">
        <v>44111803</v>
      </c>
      <c r="B10937" s="63" t="s">
        <v>5660</v>
      </c>
    </row>
    <row r="10938" spans="1:2" x14ac:dyDescent="0.25">
      <c r="A10938" s="62">
        <v>44111804</v>
      </c>
      <c r="B10938" s="63" t="s">
        <v>9631</v>
      </c>
    </row>
    <row r="10939" spans="1:2" x14ac:dyDescent="0.25">
      <c r="A10939" s="62">
        <v>44111805</v>
      </c>
      <c r="B10939" s="63" t="s">
        <v>7671</v>
      </c>
    </row>
    <row r="10940" spans="1:2" x14ac:dyDescent="0.25">
      <c r="A10940" s="62">
        <v>44111806</v>
      </c>
      <c r="B10940" s="63" t="s">
        <v>2007</v>
      </c>
    </row>
    <row r="10941" spans="1:2" x14ac:dyDescent="0.25">
      <c r="A10941" s="62">
        <v>44111807</v>
      </c>
      <c r="B10941" s="63" t="s">
        <v>4737</v>
      </c>
    </row>
    <row r="10942" spans="1:2" x14ac:dyDescent="0.25">
      <c r="A10942" s="62">
        <v>44111808</v>
      </c>
      <c r="B10942" s="63" t="s">
        <v>15213</v>
      </c>
    </row>
    <row r="10943" spans="1:2" x14ac:dyDescent="0.25">
      <c r="A10943" s="62">
        <v>44111809</v>
      </c>
      <c r="B10943" s="63" t="s">
        <v>13668</v>
      </c>
    </row>
    <row r="10944" spans="1:2" x14ac:dyDescent="0.25">
      <c r="A10944" s="62">
        <v>44111810</v>
      </c>
      <c r="B10944" s="63" t="s">
        <v>1891</v>
      </c>
    </row>
    <row r="10945" spans="1:2" x14ac:dyDescent="0.25">
      <c r="A10945" s="62">
        <v>44111812</v>
      </c>
      <c r="B10945" s="63" t="s">
        <v>18808</v>
      </c>
    </row>
    <row r="10946" spans="1:2" x14ac:dyDescent="0.25">
      <c r="A10946" s="62">
        <v>44111813</v>
      </c>
      <c r="B10946" s="63" t="s">
        <v>6653</v>
      </c>
    </row>
    <row r="10947" spans="1:2" x14ac:dyDescent="0.25">
      <c r="A10947" s="62">
        <v>44111814</v>
      </c>
      <c r="B10947" s="63" t="s">
        <v>5325</v>
      </c>
    </row>
    <row r="10948" spans="1:2" x14ac:dyDescent="0.25">
      <c r="A10948" s="62">
        <v>44111815</v>
      </c>
      <c r="B10948" s="63" t="s">
        <v>11143</v>
      </c>
    </row>
    <row r="10949" spans="1:2" x14ac:dyDescent="0.25">
      <c r="A10949" s="62">
        <v>44111901</v>
      </c>
      <c r="B10949" s="63" t="s">
        <v>274</v>
      </c>
    </row>
    <row r="10950" spans="1:2" x14ac:dyDescent="0.25">
      <c r="A10950" s="62">
        <v>44111902</v>
      </c>
      <c r="B10950" s="63" t="s">
        <v>17056</v>
      </c>
    </row>
    <row r="10951" spans="1:2" x14ac:dyDescent="0.25">
      <c r="A10951" s="62">
        <v>44111903</v>
      </c>
      <c r="B10951" s="63" t="s">
        <v>12127</v>
      </c>
    </row>
    <row r="10952" spans="1:2" x14ac:dyDescent="0.25">
      <c r="A10952" s="62">
        <v>44111904</v>
      </c>
      <c r="B10952" s="63" t="s">
        <v>12452</v>
      </c>
    </row>
    <row r="10953" spans="1:2" x14ac:dyDescent="0.25">
      <c r="A10953" s="62">
        <v>44111905</v>
      </c>
      <c r="B10953" s="63" t="s">
        <v>9726</v>
      </c>
    </row>
    <row r="10954" spans="1:2" x14ac:dyDescent="0.25">
      <c r="A10954" s="62">
        <v>44111906</v>
      </c>
      <c r="B10954" s="63" t="s">
        <v>15998</v>
      </c>
    </row>
    <row r="10955" spans="1:2" x14ac:dyDescent="0.25">
      <c r="A10955" s="62">
        <v>44111907</v>
      </c>
      <c r="B10955" s="63" t="s">
        <v>10943</v>
      </c>
    </row>
    <row r="10956" spans="1:2" x14ac:dyDescent="0.25">
      <c r="A10956" s="62">
        <v>44111908</v>
      </c>
      <c r="B10956" s="63" t="s">
        <v>4297</v>
      </c>
    </row>
    <row r="10957" spans="1:2" x14ac:dyDescent="0.25">
      <c r="A10957" s="62">
        <v>44111909</v>
      </c>
      <c r="B10957" s="63" t="s">
        <v>12636</v>
      </c>
    </row>
    <row r="10958" spans="1:2" x14ac:dyDescent="0.25">
      <c r="A10958" s="62">
        <v>44111910</v>
      </c>
      <c r="B10958" s="63" t="s">
        <v>16172</v>
      </c>
    </row>
    <row r="10959" spans="1:2" x14ac:dyDescent="0.25">
      <c r="A10959" s="62">
        <v>44111911</v>
      </c>
      <c r="B10959" s="63" t="s">
        <v>11461</v>
      </c>
    </row>
    <row r="10960" spans="1:2" x14ac:dyDescent="0.25">
      <c r="A10960" s="62">
        <v>44112001</v>
      </c>
      <c r="B10960" s="63" t="s">
        <v>12276</v>
      </c>
    </row>
    <row r="10961" spans="1:2" x14ac:dyDescent="0.25">
      <c r="A10961" s="62">
        <v>44112002</v>
      </c>
      <c r="B10961" s="63" t="s">
        <v>13445</v>
      </c>
    </row>
    <row r="10962" spans="1:2" x14ac:dyDescent="0.25">
      <c r="A10962" s="62">
        <v>44112004</v>
      </c>
      <c r="B10962" s="63" t="s">
        <v>9757</v>
      </c>
    </row>
    <row r="10963" spans="1:2" x14ac:dyDescent="0.25">
      <c r="A10963" s="62">
        <v>44112005</v>
      </c>
      <c r="B10963" s="63" t="s">
        <v>10949</v>
      </c>
    </row>
    <row r="10964" spans="1:2" x14ac:dyDescent="0.25">
      <c r="A10964" s="62">
        <v>44112006</v>
      </c>
      <c r="B10964" s="63" t="s">
        <v>7100</v>
      </c>
    </row>
    <row r="10965" spans="1:2" x14ac:dyDescent="0.25">
      <c r="A10965" s="62">
        <v>44112007</v>
      </c>
      <c r="B10965" s="63" t="s">
        <v>9452</v>
      </c>
    </row>
    <row r="10966" spans="1:2" x14ac:dyDescent="0.25">
      <c r="A10966" s="62">
        <v>44112008</v>
      </c>
      <c r="B10966" s="63" t="s">
        <v>6552</v>
      </c>
    </row>
    <row r="10967" spans="1:2" x14ac:dyDescent="0.25">
      <c r="A10967" s="62">
        <v>44121501</v>
      </c>
      <c r="B10967" s="63" t="s">
        <v>857</v>
      </c>
    </row>
    <row r="10968" spans="1:2" x14ac:dyDescent="0.25">
      <c r="A10968" s="62">
        <v>44121503</v>
      </c>
      <c r="B10968" s="63" t="s">
        <v>15457</v>
      </c>
    </row>
    <row r="10969" spans="1:2" x14ac:dyDescent="0.25">
      <c r="A10969" s="62">
        <v>44121504</v>
      </c>
      <c r="B10969" s="63" t="s">
        <v>18208</v>
      </c>
    </row>
    <row r="10970" spans="1:2" x14ac:dyDescent="0.25">
      <c r="A10970" s="62">
        <v>44121505</v>
      </c>
      <c r="B10970" s="63" t="s">
        <v>1667</v>
      </c>
    </row>
    <row r="10971" spans="1:2" x14ac:dyDescent="0.25">
      <c r="A10971" s="62">
        <v>44121506</v>
      </c>
      <c r="B10971" s="63" t="s">
        <v>9222</v>
      </c>
    </row>
    <row r="10972" spans="1:2" x14ac:dyDescent="0.25">
      <c r="A10972" s="62">
        <v>44121507</v>
      </c>
      <c r="B10972" s="63" t="s">
        <v>12526</v>
      </c>
    </row>
    <row r="10973" spans="1:2" x14ac:dyDescent="0.25">
      <c r="A10973" s="62">
        <v>44121508</v>
      </c>
      <c r="B10973" s="63" t="s">
        <v>12541</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4103</v>
      </c>
    </row>
    <row r="10977" spans="1:2" x14ac:dyDescent="0.25">
      <c r="A10977" s="62">
        <v>44121512</v>
      </c>
      <c r="B10977" s="63" t="s">
        <v>15334</v>
      </c>
    </row>
    <row r="10978" spans="1:2" x14ac:dyDescent="0.25">
      <c r="A10978" s="62">
        <v>44121604</v>
      </c>
      <c r="B10978" s="63" t="s">
        <v>3724</v>
      </c>
    </row>
    <row r="10979" spans="1:2" x14ac:dyDescent="0.25">
      <c r="A10979" s="62">
        <v>44121605</v>
      </c>
      <c r="B10979" s="63" t="s">
        <v>9604</v>
      </c>
    </row>
    <row r="10980" spans="1:2" x14ac:dyDescent="0.25">
      <c r="A10980" s="62">
        <v>44121611</v>
      </c>
      <c r="B10980" s="63" t="s">
        <v>128</v>
      </c>
    </row>
    <row r="10981" spans="1:2" x14ac:dyDescent="0.25">
      <c r="A10981" s="62">
        <v>44121612</v>
      </c>
      <c r="B10981" s="63" t="s">
        <v>14288</v>
      </c>
    </row>
    <row r="10982" spans="1:2" x14ac:dyDescent="0.25">
      <c r="A10982" s="62">
        <v>44121613</v>
      </c>
      <c r="B10982" s="63" t="s">
        <v>1378</v>
      </c>
    </row>
    <row r="10983" spans="1:2" x14ac:dyDescent="0.25">
      <c r="A10983" s="62">
        <v>44121614</v>
      </c>
      <c r="B10983" s="63" t="s">
        <v>4351</v>
      </c>
    </row>
    <row r="10984" spans="1:2" x14ac:dyDescent="0.25">
      <c r="A10984" s="62">
        <v>44121615</v>
      </c>
      <c r="B10984" s="63" t="s">
        <v>18090</v>
      </c>
    </row>
    <row r="10985" spans="1:2" x14ac:dyDescent="0.25">
      <c r="A10985" s="62">
        <v>44121617</v>
      </c>
      <c r="B10985" s="63" t="s">
        <v>12308</v>
      </c>
    </row>
    <row r="10986" spans="1:2" x14ac:dyDescent="0.25">
      <c r="A10986" s="62">
        <v>44121618</v>
      </c>
      <c r="B10986" s="63" t="s">
        <v>5927</v>
      </c>
    </row>
    <row r="10987" spans="1:2" x14ac:dyDescent="0.25">
      <c r="A10987" s="62">
        <v>44121619</v>
      </c>
      <c r="B10987" s="63" t="s">
        <v>7046</v>
      </c>
    </row>
    <row r="10988" spans="1:2" x14ac:dyDescent="0.25">
      <c r="A10988" s="62">
        <v>44121620</v>
      </c>
      <c r="B10988" s="63" t="s">
        <v>926</v>
      </c>
    </row>
    <row r="10989" spans="1:2" x14ac:dyDescent="0.25">
      <c r="A10989" s="62">
        <v>44121621</v>
      </c>
      <c r="B10989" s="63" t="s">
        <v>12534</v>
      </c>
    </row>
    <row r="10990" spans="1:2" x14ac:dyDescent="0.25">
      <c r="A10990" s="62">
        <v>44121622</v>
      </c>
      <c r="B10990" s="63" t="s">
        <v>16691</v>
      </c>
    </row>
    <row r="10991" spans="1:2" x14ac:dyDescent="0.25">
      <c r="A10991" s="62">
        <v>44121623</v>
      </c>
      <c r="B10991" s="63" t="s">
        <v>2463</v>
      </c>
    </row>
    <row r="10992" spans="1:2" x14ac:dyDescent="0.25">
      <c r="A10992" s="62">
        <v>44121624</v>
      </c>
      <c r="B10992" s="63" t="s">
        <v>16664</v>
      </c>
    </row>
    <row r="10993" spans="1:2" x14ac:dyDescent="0.25">
      <c r="A10993" s="62">
        <v>44121625</v>
      </c>
      <c r="B10993" s="63" t="s">
        <v>10388</v>
      </c>
    </row>
    <row r="10994" spans="1:2" x14ac:dyDescent="0.25">
      <c r="A10994" s="62">
        <v>44121626</v>
      </c>
      <c r="B10994" s="63" t="s">
        <v>3974</v>
      </c>
    </row>
    <row r="10995" spans="1:2" x14ac:dyDescent="0.25">
      <c r="A10995" s="62">
        <v>44121627</v>
      </c>
      <c r="B10995" s="63" t="s">
        <v>8164</v>
      </c>
    </row>
    <row r="10996" spans="1:2" x14ac:dyDescent="0.25">
      <c r="A10996" s="62">
        <v>44121628</v>
      </c>
      <c r="B10996" s="63" t="s">
        <v>3268</v>
      </c>
    </row>
    <row r="10997" spans="1:2" x14ac:dyDescent="0.25">
      <c r="A10997" s="62">
        <v>44121630</v>
      </c>
      <c r="B10997" s="63" t="s">
        <v>8383</v>
      </c>
    </row>
    <row r="10998" spans="1:2" x14ac:dyDescent="0.25">
      <c r="A10998" s="62">
        <v>44121631</v>
      </c>
      <c r="B10998" s="63" t="s">
        <v>4014</v>
      </c>
    </row>
    <row r="10999" spans="1:2" x14ac:dyDescent="0.25">
      <c r="A10999" s="62">
        <v>44121632</v>
      </c>
      <c r="B10999" s="63" t="s">
        <v>13262</v>
      </c>
    </row>
    <row r="11000" spans="1:2" x14ac:dyDescent="0.25">
      <c r="A11000" s="62">
        <v>44121633</v>
      </c>
      <c r="B11000" s="63" t="s">
        <v>8814</v>
      </c>
    </row>
    <row r="11001" spans="1:2" x14ac:dyDescent="0.25">
      <c r="A11001" s="62">
        <v>44121634</v>
      </c>
      <c r="B11001" s="63" t="s">
        <v>3833</v>
      </c>
    </row>
    <row r="11002" spans="1:2" x14ac:dyDescent="0.25">
      <c r="A11002" s="62">
        <v>44121635</v>
      </c>
      <c r="B11002" s="63" t="s">
        <v>1173</v>
      </c>
    </row>
    <row r="11003" spans="1:2" x14ac:dyDescent="0.25">
      <c r="A11003" s="62">
        <v>44121701</v>
      </c>
      <c r="B11003" s="63" t="s">
        <v>6994</v>
      </c>
    </row>
    <row r="11004" spans="1:2" x14ac:dyDescent="0.25">
      <c r="A11004" s="62">
        <v>44121702</v>
      </c>
      <c r="B11004" s="63" t="s">
        <v>613</v>
      </c>
    </row>
    <row r="11005" spans="1:2" x14ac:dyDescent="0.25">
      <c r="A11005" s="62">
        <v>44121703</v>
      </c>
      <c r="B11005" s="63" t="s">
        <v>13989</v>
      </c>
    </row>
    <row r="11006" spans="1:2" x14ac:dyDescent="0.25">
      <c r="A11006" s="62">
        <v>44121704</v>
      </c>
      <c r="B11006" s="63" t="s">
        <v>729</v>
      </c>
    </row>
    <row r="11007" spans="1:2" x14ac:dyDescent="0.25">
      <c r="A11007" s="62">
        <v>44121705</v>
      </c>
      <c r="B11007" s="63" t="s">
        <v>11224</v>
      </c>
    </row>
    <row r="11008" spans="1:2" x14ac:dyDescent="0.25">
      <c r="A11008" s="62">
        <v>44121706</v>
      </c>
      <c r="B11008" s="63" t="s">
        <v>2543</v>
      </c>
    </row>
    <row r="11009" spans="1:2" x14ac:dyDescent="0.25">
      <c r="A11009" s="62">
        <v>44121707</v>
      </c>
      <c r="B11009" s="63" t="s">
        <v>9986</v>
      </c>
    </row>
    <row r="11010" spans="1:2" x14ac:dyDescent="0.25">
      <c r="A11010" s="62">
        <v>44121708</v>
      </c>
      <c r="B11010" s="63" t="s">
        <v>13771</v>
      </c>
    </row>
    <row r="11011" spans="1:2" x14ac:dyDescent="0.25">
      <c r="A11011" s="62">
        <v>44121709</v>
      </c>
      <c r="B11011" s="63" t="s">
        <v>4507</v>
      </c>
    </row>
    <row r="11012" spans="1:2" x14ac:dyDescent="0.25">
      <c r="A11012" s="62">
        <v>44121710</v>
      </c>
      <c r="B11012" s="63" t="s">
        <v>9360</v>
      </c>
    </row>
    <row r="11013" spans="1:2" x14ac:dyDescent="0.25">
      <c r="A11013" s="62">
        <v>44121711</v>
      </c>
      <c r="B11013" s="63" t="s">
        <v>11233</v>
      </c>
    </row>
    <row r="11014" spans="1:2" x14ac:dyDescent="0.25">
      <c r="A11014" s="62">
        <v>44121712</v>
      </c>
      <c r="B11014" s="63" t="s">
        <v>14818</v>
      </c>
    </row>
    <row r="11015" spans="1:2" x14ac:dyDescent="0.25">
      <c r="A11015" s="62">
        <v>44121713</v>
      </c>
      <c r="B11015" s="63" t="s">
        <v>8929</v>
      </c>
    </row>
    <row r="11016" spans="1:2" x14ac:dyDescent="0.25">
      <c r="A11016" s="62">
        <v>44121714</v>
      </c>
      <c r="B11016" s="63" t="s">
        <v>480</v>
      </c>
    </row>
    <row r="11017" spans="1:2" x14ac:dyDescent="0.25">
      <c r="A11017" s="62">
        <v>44121715</v>
      </c>
      <c r="B11017" s="63" t="s">
        <v>4727</v>
      </c>
    </row>
    <row r="11018" spans="1:2" x14ac:dyDescent="0.25">
      <c r="A11018" s="62">
        <v>44121716</v>
      </c>
      <c r="B11018" s="63" t="s">
        <v>5102</v>
      </c>
    </row>
    <row r="11019" spans="1:2" x14ac:dyDescent="0.25">
      <c r="A11019" s="62">
        <v>44121717</v>
      </c>
      <c r="B11019" s="63" t="s">
        <v>1792</v>
      </c>
    </row>
    <row r="11020" spans="1:2" x14ac:dyDescent="0.25">
      <c r="A11020" s="62">
        <v>44121718</v>
      </c>
      <c r="B11020" s="63" t="s">
        <v>3149</v>
      </c>
    </row>
    <row r="11021" spans="1:2" x14ac:dyDescent="0.25">
      <c r="A11021" s="62">
        <v>44121801</v>
      </c>
      <c r="B11021" s="63" t="s">
        <v>16977</v>
      </c>
    </row>
    <row r="11022" spans="1:2" x14ac:dyDescent="0.25">
      <c r="A11022" s="62">
        <v>44121802</v>
      </c>
      <c r="B11022" s="63" t="s">
        <v>2575</v>
      </c>
    </row>
    <row r="11023" spans="1:2" x14ac:dyDescent="0.25">
      <c r="A11023" s="62">
        <v>44121804</v>
      </c>
      <c r="B11023" s="63" t="s">
        <v>17570</v>
      </c>
    </row>
    <row r="11024" spans="1:2" x14ac:dyDescent="0.25">
      <c r="A11024" s="62">
        <v>44121805</v>
      </c>
      <c r="B11024" s="63" t="s">
        <v>3850</v>
      </c>
    </row>
    <row r="11025" spans="1:2" x14ac:dyDescent="0.25">
      <c r="A11025" s="62">
        <v>44121806</v>
      </c>
      <c r="B11025" s="63" t="s">
        <v>4819</v>
      </c>
    </row>
    <row r="11026" spans="1:2" x14ac:dyDescent="0.25">
      <c r="A11026" s="62">
        <v>44121807</v>
      </c>
      <c r="B11026" s="63" t="s">
        <v>3358</v>
      </c>
    </row>
    <row r="11027" spans="1:2" x14ac:dyDescent="0.25">
      <c r="A11027" s="62">
        <v>44121808</v>
      </c>
      <c r="B11027" s="63" t="s">
        <v>11248</v>
      </c>
    </row>
    <row r="11028" spans="1:2" x14ac:dyDescent="0.25">
      <c r="A11028" s="62">
        <v>44121902</v>
      </c>
      <c r="B11028" s="63" t="s">
        <v>16095</v>
      </c>
    </row>
    <row r="11029" spans="1:2" x14ac:dyDescent="0.25">
      <c r="A11029" s="62">
        <v>44121904</v>
      </c>
      <c r="B11029" s="63" t="s">
        <v>5336</v>
      </c>
    </row>
    <row r="11030" spans="1:2" x14ac:dyDescent="0.25">
      <c r="A11030" s="62">
        <v>44121905</v>
      </c>
      <c r="B11030" s="63" t="s">
        <v>14244</v>
      </c>
    </row>
    <row r="11031" spans="1:2" x14ac:dyDescent="0.25">
      <c r="A11031" s="62">
        <v>44122001</v>
      </c>
      <c r="B11031" s="63" t="s">
        <v>1258</v>
      </c>
    </row>
    <row r="11032" spans="1:2" x14ac:dyDescent="0.25">
      <c r="A11032" s="62">
        <v>44122002</v>
      </c>
      <c r="B11032" s="63" t="s">
        <v>5887</v>
      </c>
    </row>
    <row r="11033" spans="1:2" x14ac:dyDescent="0.25">
      <c r="A11033" s="62">
        <v>44122003</v>
      </c>
      <c r="B11033" s="63" t="s">
        <v>6394</v>
      </c>
    </row>
    <row r="11034" spans="1:2" x14ac:dyDescent="0.25">
      <c r="A11034" s="62">
        <v>44122005</v>
      </c>
      <c r="B11034" s="63" t="s">
        <v>5952</v>
      </c>
    </row>
    <row r="11035" spans="1:2" x14ac:dyDescent="0.25">
      <c r="A11035" s="62">
        <v>44122008</v>
      </c>
      <c r="B11035" s="63" t="s">
        <v>13908</v>
      </c>
    </row>
    <row r="11036" spans="1:2" x14ac:dyDescent="0.25">
      <c r="A11036" s="62">
        <v>44122009</v>
      </c>
      <c r="B11036" s="63" t="s">
        <v>11860</v>
      </c>
    </row>
    <row r="11037" spans="1:2" x14ac:dyDescent="0.25">
      <c r="A11037" s="62">
        <v>44122010</v>
      </c>
      <c r="B11037" s="63" t="s">
        <v>7736</v>
      </c>
    </row>
    <row r="11038" spans="1:2" x14ac:dyDescent="0.25">
      <c r="A11038" s="62">
        <v>44122011</v>
      </c>
      <c r="B11038" s="63" t="s">
        <v>13943</v>
      </c>
    </row>
    <row r="11039" spans="1:2" x14ac:dyDescent="0.25">
      <c r="A11039" s="62">
        <v>44122012</v>
      </c>
      <c r="B11039" s="63" t="s">
        <v>13368</v>
      </c>
    </row>
    <row r="11040" spans="1:2" x14ac:dyDescent="0.25">
      <c r="A11040" s="62">
        <v>44122013</v>
      </c>
      <c r="B11040" s="63" t="s">
        <v>10665</v>
      </c>
    </row>
    <row r="11041" spans="1:2" x14ac:dyDescent="0.25">
      <c r="A11041" s="62">
        <v>44122014</v>
      </c>
      <c r="B11041" s="63" t="s">
        <v>2682</v>
      </c>
    </row>
    <row r="11042" spans="1:2" x14ac:dyDescent="0.25">
      <c r="A11042" s="62">
        <v>44122015</v>
      </c>
      <c r="B11042" s="63" t="s">
        <v>1122</v>
      </c>
    </row>
    <row r="11043" spans="1:2" x14ac:dyDescent="0.25">
      <c r="A11043" s="62">
        <v>44122016</v>
      </c>
      <c r="B11043" s="63" t="s">
        <v>17322</v>
      </c>
    </row>
    <row r="11044" spans="1:2" x14ac:dyDescent="0.25">
      <c r="A11044" s="62">
        <v>44122017</v>
      </c>
      <c r="B11044" s="63" t="s">
        <v>2443</v>
      </c>
    </row>
    <row r="11045" spans="1:2" x14ac:dyDescent="0.25">
      <c r="A11045" s="62">
        <v>44122018</v>
      </c>
      <c r="B11045" s="63" t="s">
        <v>16080</v>
      </c>
    </row>
    <row r="11046" spans="1:2" x14ac:dyDescent="0.25">
      <c r="A11046" s="62">
        <v>44122019</v>
      </c>
      <c r="B11046" s="63" t="s">
        <v>12470</v>
      </c>
    </row>
    <row r="11047" spans="1:2" x14ac:dyDescent="0.25">
      <c r="A11047" s="62">
        <v>44122020</v>
      </c>
      <c r="B11047" s="63" t="s">
        <v>15761</v>
      </c>
    </row>
    <row r="11048" spans="1:2" x14ac:dyDescent="0.25">
      <c r="A11048" s="62">
        <v>44122021</v>
      </c>
      <c r="B11048" s="63" t="s">
        <v>12630</v>
      </c>
    </row>
    <row r="11049" spans="1:2" x14ac:dyDescent="0.25">
      <c r="A11049" s="62">
        <v>44122022</v>
      </c>
      <c r="B11049" s="63" t="s">
        <v>11399</v>
      </c>
    </row>
    <row r="11050" spans="1:2" x14ac:dyDescent="0.25">
      <c r="A11050" s="62">
        <v>44122023</v>
      </c>
      <c r="B11050" s="63" t="s">
        <v>11690</v>
      </c>
    </row>
    <row r="11051" spans="1:2" x14ac:dyDescent="0.25">
      <c r="A11051" s="62">
        <v>44122024</v>
      </c>
      <c r="B11051" s="63" t="s">
        <v>6029</v>
      </c>
    </row>
    <row r="11052" spans="1:2" x14ac:dyDescent="0.25">
      <c r="A11052" s="62">
        <v>44122025</v>
      </c>
      <c r="B11052" s="63" t="s">
        <v>4452</v>
      </c>
    </row>
    <row r="11053" spans="1:2" x14ac:dyDescent="0.25">
      <c r="A11053" s="62">
        <v>44122026</v>
      </c>
      <c r="B11053" s="63" t="s">
        <v>12563</v>
      </c>
    </row>
    <row r="11054" spans="1:2" x14ac:dyDescent="0.25">
      <c r="A11054" s="62">
        <v>44122027</v>
      </c>
      <c r="B11054" s="63" t="s">
        <v>8335</v>
      </c>
    </row>
    <row r="11055" spans="1:2" x14ac:dyDescent="0.25">
      <c r="A11055" s="62">
        <v>44122028</v>
      </c>
      <c r="B11055" s="63" t="s">
        <v>7377</v>
      </c>
    </row>
    <row r="11056" spans="1:2" x14ac:dyDescent="0.25">
      <c r="A11056" s="62">
        <v>44122101</v>
      </c>
      <c r="B11056" s="63" t="s">
        <v>14105</v>
      </c>
    </row>
    <row r="11057" spans="1:2" x14ac:dyDescent="0.25">
      <c r="A11057" s="62">
        <v>44122103</v>
      </c>
      <c r="B11057" s="63" t="s">
        <v>10824</v>
      </c>
    </row>
    <row r="11058" spans="1:2" x14ac:dyDescent="0.25">
      <c r="A11058" s="62">
        <v>44122104</v>
      </c>
      <c r="B11058" s="63" t="s">
        <v>12946</v>
      </c>
    </row>
    <row r="11059" spans="1:2" x14ac:dyDescent="0.25">
      <c r="A11059" s="62">
        <v>44122105</v>
      </c>
      <c r="B11059" s="63" t="s">
        <v>12998</v>
      </c>
    </row>
    <row r="11060" spans="1:2" x14ac:dyDescent="0.25">
      <c r="A11060" s="62">
        <v>44122106</v>
      </c>
      <c r="B11060" s="63" t="s">
        <v>4078</v>
      </c>
    </row>
    <row r="11061" spans="1:2" x14ac:dyDescent="0.25">
      <c r="A11061" s="62">
        <v>44122107</v>
      </c>
      <c r="B11061" s="63" t="s">
        <v>10096</v>
      </c>
    </row>
    <row r="11062" spans="1:2" x14ac:dyDescent="0.25">
      <c r="A11062" s="62">
        <v>44122109</v>
      </c>
      <c r="B11062" s="63" t="s">
        <v>5417</v>
      </c>
    </row>
    <row r="11063" spans="1:2" x14ac:dyDescent="0.25">
      <c r="A11063" s="62">
        <v>44122110</v>
      </c>
      <c r="B11063" s="63" t="s">
        <v>14855</v>
      </c>
    </row>
    <row r="11064" spans="1:2" x14ac:dyDescent="0.25">
      <c r="A11064" s="62">
        <v>44122111</v>
      </c>
      <c r="B11064" s="63" t="s">
        <v>6605</v>
      </c>
    </row>
    <row r="11065" spans="1:2" x14ac:dyDescent="0.25">
      <c r="A11065" s="62">
        <v>44122112</v>
      </c>
      <c r="B11065" s="63" t="s">
        <v>9355</v>
      </c>
    </row>
    <row r="11066" spans="1:2" x14ac:dyDescent="0.25">
      <c r="A11066" s="62">
        <v>44122113</v>
      </c>
      <c r="B11066" s="63" t="s">
        <v>15931</v>
      </c>
    </row>
    <row r="11067" spans="1:2" x14ac:dyDescent="0.25">
      <c r="A11067" s="62">
        <v>44122114</v>
      </c>
      <c r="B11067" s="63" t="s">
        <v>13459</v>
      </c>
    </row>
    <row r="11068" spans="1:2" x14ac:dyDescent="0.25">
      <c r="A11068" s="62">
        <v>44122115</v>
      </c>
      <c r="B11068" s="63" t="s">
        <v>5393</v>
      </c>
    </row>
    <row r="11069" spans="1:2" x14ac:dyDescent="0.25">
      <c r="A11069" s="62">
        <v>44122116</v>
      </c>
      <c r="B11069" s="63" t="s">
        <v>1689</v>
      </c>
    </row>
    <row r="11070" spans="1:2" x14ac:dyDescent="0.25">
      <c r="A11070" s="62">
        <v>44122117</v>
      </c>
      <c r="B11070" s="63" t="s">
        <v>17723</v>
      </c>
    </row>
    <row r="11071" spans="1:2" x14ac:dyDescent="0.25">
      <c r="A11071" s="62">
        <v>44122118</v>
      </c>
      <c r="B11071" s="63" t="s">
        <v>16218</v>
      </c>
    </row>
    <row r="11072" spans="1:2" x14ac:dyDescent="0.25">
      <c r="A11072" s="62">
        <v>44122119</v>
      </c>
      <c r="B11072" s="63" t="s">
        <v>6306</v>
      </c>
    </row>
    <row r="11073" spans="1:2" x14ac:dyDescent="0.25">
      <c r="A11073" s="62">
        <v>44122120</v>
      </c>
      <c r="B11073" s="63" t="s">
        <v>12467</v>
      </c>
    </row>
    <row r="11074" spans="1:2" x14ac:dyDescent="0.25">
      <c r="A11074" s="62">
        <v>44122121</v>
      </c>
      <c r="B11074" s="63" t="s">
        <v>17134</v>
      </c>
    </row>
    <row r="11075" spans="1:2" x14ac:dyDescent="0.25">
      <c r="A11075" s="62">
        <v>45101501</v>
      </c>
      <c r="B11075" s="63" t="s">
        <v>7337</v>
      </c>
    </row>
    <row r="11076" spans="1:2" x14ac:dyDescent="0.25">
      <c r="A11076" s="62">
        <v>45101502</v>
      </c>
      <c r="B11076" s="63" t="s">
        <v>11130</v>
      </c>
    </row>
    <row r="11077" spans="1:2" x14ac:dyDescent="0.25">
      <c r="A11077" s="62">
        <v>45101503</v>
      </c>
      <c r="B11077" s="63" t="s">
        <v>13606</v>
      </c>
    </row>
    <row r="11078" spans="1:2" x14ac:dyDescent="0.25">
      <c r="A11078" s="62">
        <v>45101504</v>
      </c>
      <c r="B11078" s="63" t="s">
        <v>17432</v>
      </c>
    </row>
    <row r="11079" spans="1:2" x14ac:dyDescent="0.25">
      <c r="A11079" s="62">
        <v>45101505</v>
      </c>
      <c r="B11079" s="63" t="s">
        <v>1778</v>
      </c>
    </row>
    <row r="11080" spans="1:2" x14ac:dyDescent="0.25">
      <c r="A11080" s="62">
        <v>45101506</v>
      </c>
      <c r="B11080" s="63" t="s">
        <v>8391</v>
      </c>
    </row>
    <row r="11081" spans="1:2" x14ac:dyDescent="0.25">
      <c r="A11081" s="62">
        <v>45101507</v>
      </c>
      <c r="B11081" s="63" t="s">
        <v>10466</v>
      </c>
    </row>
    <row r="11082" spans="1:2" x14ac:dyDescent="0.25">
      <c r="A11082" s="62">
        <v>45101508</v>
      </c>
      <c r="B11082" s="63" t="s">
        <v>5408</v>
      </c>
    </row>
    <row r="11083" spans="1:2" x14ac:dyDescent="0.25">
      <c r="A11083" s="62">
        <v>45101509</v>
      </c>
      <c r="B11083" s="63" t="s">
        <v>12285</v>
      </c>
    </row>
    <row r="11084" spans="1:2" x14ac:dyDescent="0.25">
      <c r="A11084" s="62">
        <v>45101510</v>
      </c>
      <c r="B11084" s="63" t="s">
        <v>2293</v>
      </c>
    </row>
    <row r="11085" spans="1:2" x14ac:dyDescent="0.25">
      <c r="A11085" s="62">
        <v>45101511</v>
      </c>
      <c r="B11085" s="63" t="s">
        <v>18056</v>
      </c>
    </row>
    <row r="11086" spans="1:2" x14ac:dyDescent="0.25">
      <c r="A11086" s="62">
        <v>45101512</v>
      </c>
      <c r="B11086" s="63" t="s">
        <v>16363</v>
      </c>
    </row>
    <row r="11087" spans="1:2" x14ac:dyDescent="0.25">
      <c r="A11087" s="62">
        <v>45101513</v>
      </c>
      <c r="B11087" s="63" t="s">
        <v>1512</v>
      </c>
    </row>
    <row r="11088" spans="1:2" x14ac:dyDescent="0.25">
      <c r="A11088" s="62">
        <v>45101514</v>
      </c>
      <c r="B11088" s="63" t="s">
        <v>13036</v>
      </c>
    </row>
    <row r="11089" spans="1:2" x14ac:dyDescent="0.25">
      <c r="A11089" s="62">
        <v>45101515</v>
      </c>
      <c r="B11089" s="63" t="s">
        <v>17810</v>
      </c>
    </row>
    <row r="11090" spans="1:2" x14ac:dyDescent="0.25">
      <c r="A11090" s="62">
        <v>45101602</v>
      </c>
      <c r="B11090" s="63" t="s">
        <v>8042</v>
      </c>
    </row>
    <row r="11091" spans="1:2" x14ac:dyDescent="0.25">
      <c r="A11091" s="62">
        <v>45101603</v>
      </c>
      <c r="B11091" s="63" t="s">
        <v>4936</v>
      </c>
    </row>
    <row r="11092" spans="1:2" x14ac:dyDescent="0.25">
      <c r="A11092" s="62">
        <v>45101604</v>
      </c>
      <c r="B11092" s="63" t="s">
        <v>18635</v>
      </c>
    </row>
    <row r="11093" spans="1:2" x14ac:dyDescent="0.25">
      <c r="A11093" s="62">
        <v>45101606</v>
      </c>
      <c r="B11093" s="63" t="s">
        <v>5004</v>
      </c>
    </row>
    <row r="11094" spans="1:2" x14ac:dyDescent="0.25">
      <c r="A11094" s="62">
        <v>45101607</v>
      </c>
      <c r="B11094" s="63" t="s">
        <v>5542</v>
      </c>
    </row>
    <row r="11095" spans="1:2" x14ac:dyDescent="0.25">
      <c r="A11095" s="62">
        <v>45101608</v>
      </c>
      <c r="B11095" s="63" t="s">
        <v>3500</v>
      </c>
    </row>
    <row r="11096" spans="1:2" x14ac:dyDescent="0.25">
      <c r="A11096" s="62">
        <v>45101609</v>
      </c>
      <c r="B11096" s="63" t="s">
        <v>1416</v>
      </c>
    </row>
    <row r="11097" spans="1:2" x14ac:dyDescent="0.25">
      <c r="A11097" s="62">
        <v>45101610</v>
      </c>
      <c r="B11097" s="63" t="s">
        <v>2351</v>
      </c>
    </row>
    <row r="11098" spans="1:2" x14ac:dyDescent="0.25">
      <c r="A11098" s="62">
        <v>45101611</v>
      </c>
      <c r="B11098" s="63" t="s">
        <v>6614</v>
      </c>
    </row>
    <row r="11099" spans="1:2" x14ac:dyDescent="0.25">
      <c r="A11099" s="62">
        <v>45101701</v>
      </c>
      <c r="B11099" s="63" t="s">
        <v>4114</v>
      </c>
    </row>
    <row r="11100" spans="1:2" x14ac:dyDescent="0.25">
      <c r="A11100" s="62">
        <v>45101702</v>
      </c>
      <c r="B11100" s="63" t="s">
        <v>640</v>
      </c>
    </row>
    <row r="11101" spans="1:2" x14ac:dyDescent="0.25">
      <c r="A11101" s="62">
        <v>45101703</v>
      </c>
      <c r="B11101" s="63" t="s">
        <v>12649</v>
      </c>
    </row>
    <row r="11102" spans="1:2" x14ac:dyDescent="0.25">
      <c r="A11102" s="62">
        <v>45101704</v>
      </c>
      <c r="B11102" s="63" t="s">
        <v>4263</v>
      </c>
    </row>
    <row r="11103" spans="1:2" x14ac:dyDescent="0.25">
      <c r="A11103" s="62">
        <v>45101705</v>
      </c>
      <c r="B11103" s="63" t="s">
        <v>14897</v>
      </c>
    </row>
    <row r="11104" spans="1:2" x14ac:dyDescent="0.25">
      <c r="A11104" s="62">
        <v>45101706</v>
      </c>
      <c r="B11104" s="63" t="s">
        <v>5122</v>
      </c>
    </row>
    <row r="11105" spans="1:2" x14ac:dyDescent="0.25">
      <c r="A11105" s="62">
        <v>45101707</v>
      </c>
      <c r="B11105" s="63" t="s">
        <v>8241</v>
      </c>
    </row>
    <row r="11106" spans="1:2" x14ac:dyDescent="0.25">
      <c r="A11106" s="62">
        <v>45101708</v>
      </c>
      <c r="B11106" s="63" t="s">
        <v>8313</v>
      </c>
    </row>
    <row r="11107" spans="1:2" x14ac:dyDescent="0.25">
      <c r="A11107" s="62">
        <v>45101801</v>
      </c>
      <c r="B11107" s="63" t="s">
        <v>2845</v>
      </c>
    </row>
    <row r="11108" spans="1:2" x14ac:dyDescent="0.25">
      <c r="A11108" s="62">
        <v>45101802</v>
      </c>
      <c r="B11108" s="63" t="s">
        <v>17553</v>
      </c>
    </row>
    <row r="11109" spans="1:2" x14ac:dyDescent="0.25">
      <c r="A11109" s="62">
        <v>45101803</v>
      </c>
      <c r="B11109" s="63" t="s">
        <v>5401</v>
      </c>
    </row>
    <row r="11110" spans="1:2" x14ac:dyDescent="0.25">
      <c r="A11110" s="62">
        <v>45101804</v>
      </c>
      <c r="B11110" s="63" t="s">
        <v>8969</v>
      </c>
    </row>
    <row r="11111" spans="1:2" x14ac:dyDescent="0.25">
      <c r="A11111" s="62">
        <v>45101805</v>
      </c>
      <c r="B11111" s="63" t="s">
        <v>12161</v>
      </c>
    </row>
    <row r="11112" spans="1:2" x14ac:dyDescent="0.25">
      <c r="A11112" s="62">
        <v>45101806</v>
      </c>
      <c r="B11112" s="63" t="s">
        <v>12263</v>
      </c>
    </row>
    <row r="11113" spans="1:2" x14ac:dyDescent="0.25">
      <c r="A11113" s="62">
        <v>45101807</v>
      </c>
      <c r="B11113" s="63" t="s">
        <v>13317</v>
      </c>
    </row>
    <row r="11114" spans="1:2" x14ac:dyDescent="0.25">
      <c r="A11114" s="62">
        <v>45101808</v>
      </c>
      <c r="B11114" s="63" t="s">
        <v>8336</v>
      </c>
    </row>
    <row r="11115" spans="1:2" x14ac:dyDescent="0.25">
      <c r="A11115" s="62">
        <v>45101901</v>
      </c>
      <c r="B11115" s="63" t="s">
        <v>2857</v>
      </c>
    </row>
    <row r="11116" spans="1:2" x14ac:dyDescent="0.25">
      <c r="A11116" s="62">
        <v>45101902</v>
      </c>
      <c r="B11116" s="63" t="s">
        <v>3339</v>
      </c>
    </row>
    <row r="11117" spans="1:2" x14ac:dyDescent="0.25">
      <c r="A11117" s="62">
        <v>45101903</v>
      </c>
      <c r="B11117" s="63" t="s">
        <v>1882</v>
      </c>
    </row>
    <row r="11118" spans="1:2" x14ac:dyDescent="0.25">
      <c r="A11118" s="62">
        <v>45101904</v>
      </c>
      <c r="B11118" s="63" t="s">
        <v>16780</v>
      </c>
    </row>
    <row r="11119" spans="1:2" x14ac:dyDescent="0.25">
      <c r="A11119" s="62">
        <v>45101905</v>
      </c>
      <c r="B11119" s="63" t="s">
        <v>4378</v>
      </c>
    </row>
    <row r="11120" spans="1:2" x14ac:dyDescent="0.25">
      <c r="A11120" s="62">
        <v>45102001</v>
      </c>
      <c r="B11120" s="63" t="s">
        <v>1381</v>
      </c>
    </row>
    <row r="11121" spans="1:2" x14ac:dyDescent="0.25">
      <c r="A11121" s="62">
        <v>45102002</v>
      </c>
      <c r="B11121" s="63" t="s">
        <v>15870</v>
      </c>
    </row>
    <row r="11122" spans="1:2" x14ac:dyDescent="0.25">
      <c r="A11122" s="62">
        <v>45102003</v>
      </c>
      <c r="B11122" s="63" t="s">
        <v>8388</v>
      </c>
    </row>
    <row r="11123" spans="1:2" x14ac:dyDescent="0.25">
      <c r="A11123" s="62">
        <v>45102004</v>
      </c>
      <c r="B11123" s="63" t="s">
        <v>3066</v>
      </c>
    </row>
    <row r="11124" spans="1:2" x14ac:dyDescent="0.25">
      <c r="A11124" s="62">
        <v>45102005</v>
      </c>
      <c r="B11124" s="63" t="s">
        <v>12590</v>
      </c>
    </row>
    <row r="11125" spans="1:2" x14ac:dyDescent="0.25">
      <c r="A11125" s="62">
        <v>45111501</v>
      </c>
      <c r="B11125" s="63" t="s">
        <v>4109</v>
      </c>
    </row>
    <row r="11126" spans="1:2" x14ac:dyDescent="0.25">
      <c r="A11126" s="62">
        <v>45111502</v>
      </c>
      <c r="B11126" s="63" t="s">
        <v>6736</v>
      </c>
    </row>
    <row r="11127" spans="1:2" x14ac:dyDescent="0.25">
      <c r="A11127" s="62">
        <v>45111503</v>
      </c>
      <c r="B11127" s="63" t="s">
        <v>132</v>
      </c>
    </row>
    <row r="11128" spans="1:2" x14ac:dyDescent="0.25">
      <c r="A11128" s="62">
        <v>45111504</v>
      </c>
      <c r="B11128" s="63" t="s">
        <v>11426</v>
      </c>
    </row>
    <row r="11129" spans="1:2" x14ac:dyDescent="0.25">
      <c r="A11129" s="62">
        <v>45111601</v>
      </c>
      <c r="B11129" s="63" t="s">
        <v>10693</v>
      </c>
    </row>
    <row r="11130" spans="1:2" x14ac:dyDescent="0.25">
      <c r="A11130" s="62">
        <v>45111602</v>
      </c>
      <c r="B11130" s="63" t="s">
        <v>12517</v>
      </c>
    </row>
    <row r="11131" spans="1:2" x14ac:dyDescent="0.25">
      <c r="A11131" s="62">
        <v>45111603</v>
      </c>
      <c r="B11131" s="63" t="s">
        <v>2686</v>
      </c>
    </row>
    <row r="11132" spans="1:2" x14ac:dyDescent="0.25">
      <c r="A11132" s="62">
        <v>45111604</v>
      </c>
      <c r="B11132" s="63" t="s">
        <v>928</v>
      </c>
    </row>
    <row r="11133" spans="1:2" x14ac:dyDescent="0.25">
      <c r="A11133" s="62">
        <v>45111605</v>
      </c>
      <c r="B11133" s="63" t="s">
        <v>8086</v>
      </c>
    </row>
    <row r="11134" spans="1:2" x14ac:dyDescent="0.25">
      <c r="A11134" s="62">
        <v>45111606</v>
      </c>
      <c r="B11134" s="63" t="s">
        <v>12196</v>
      </c>
    </row>
    <row r="11135" spans="1:2" x14ac:dyDescent="0.25">
      <c r="A11135" s="62">
        <v>45111607</v>
      </c>
      <c r="B11135" s="63" t="s">
        <v>17906</v>
      </c>
    </row>
    <row r="11136" spans="1:2" x14ac:dyDescent="0.25">
      <c r="A11136" s="62">
        <v>45111608</v>
      </c>
      <c r="B11136" s="63" t="s">
        <v>13636</v>
      </c>
    </row>
    <row r="11137" spans="1:2" x14ac:dyDescent="0.25">
      <c r="A11137" s="62">
        <v>45111609</v>
      </c>
      <c r="B11137" s="63" t="s">
        <v>17321</v>
      </c>
    </row>
    <row r="11138" spans="1:2" x14ac:dyDescent="0.25">
      <c r="A11138" s="62">
        <v>45111610</v>
      </c>
      <c r="B11138" s="63" t="s">
        <v>9085</v>
      </c>
    </row>
    <row r="11139" spans="1:2" x14ac:dyDescent="0.25">
      <c r="A11139" s="62">
        <v>45111612</v>
      </c>
      <c r="B11139" s="63" t="s">
        <v>2780</v>
      </c>
    </row>
    <row r="11140" spans="1:2" x14ac:dyDescent="0.25">
      <c r="A11140" s="62">
        <v>45111613</v>
      </c>
      <c r="B11140" s="63" t="s">
        <v>16365</v>
      </c>
    </row>
    <row r="11141" spans="1:2" x14ac:dyDescent="0.25">
      <c r="A11141" s="62">
        <v>45111614</v>
      </c>
      <c r="B11141" s="63" t="s">
        <v>9007</v>
      </c>
    </row>
    <row r="11142" spans="1:2" x14ac:dyDescent="0.25">
      <c r="A11142" s="62">
        <v>45111615</v>
      </c>
      <c r="B11142" s="63" t="s">
        <v>3210</v>
      </c>
    </row>
    <row r="11143" spans="1:2" x14ac:dyDescent="0.25">
      <c r="A11143" s="62">
        <v>45111616</v>
      </c>
      <c r="B11143" s="63" t="s">
        <v>14849</v>
      </c>
    </row>
    <row r="11144" spans="1:2" x14ac:dyDescent="0.25">
      <c r="A11144" s="62">
        <v>45111617</v>
      </c>
      <c r="B11144" s="63" t="s">
        <v>10640</v>
      </c>
    </row>
    <row r="11145" spans="1:2" x14ac:dyDescent="0.25">
      <c r="A11145" s="62">
        <v>45111618</v>
      </c>
      <c r="B11145" s="63" t="s">
        <v>9052</v>
      </c>
    </row>
    <row r="11146" spans="1:2" x14ac:dyDescent="0.25">
      <c r="A11146" s="62">
        <v>45111620</v>
      </c>
      <c r="B11146" s="63" t="s">
        <v>14503</v>
      </c>
    </row>
    <row r="11147" spans="1:2" x14ac:dyDescent="0.25">
      <c r="A11147" s="62">
        <v>45111701</v>
      </c>
      <c r="B11147" s="63" t="s">
        <v>14653</v>
      </c>
    </row>
    <row r="11148" spans="1:2" x14ac:dyDescent="0.25">
      <c r="A11148" s="62">
        <v>45111702</v>
      </c>
      <c r="B11148" s="63" t="s">
        <v>9088</v>
      </c>
    </row>
    <row r="11149" spans="1:2" x14ac:dyDescent="0.25">
      <c r="A11149" s="62">
        <v>45111703</v>
      </c>
      <c r="B11149" s="63" t="s">
        <v>2092</v>
      </c>
    </row>
    <row r="11150" spans="1:2" x14ac:dyDescent="0.25">
      <c r="A11150" s="62">
        <v>45111704</v>
      </c>
      <c r="B11150" s="63" t="s">
        <v>11117</v>
      </c>
    </row>
    <row r="11151" spans="1:2" x14ac:dyDescent="0.25">
      <c r="A11151" s="62">
        <v>45111705</v>
      </c>
      <c r="B11151" s="63" t="s">
        <v>2924</v>
      </c>
    </row>
    <row r="11152" spans="1:2" x14ac:dyDescent="0.25">
      <c r="A11152" s="62">
        <v>45111801</v>
      </c>
      <c r="B11152" s="63" t="s">
        <v>10298</v>
      </c>
    </row>
    <row r="11153" spans="1:2" x14ac:dyDescent="0.25">
      <c r="A11153" s="62">
        <v>45111802</v>
      </c>
      <c r="B11153" s="63" t="s">
        <v>3462</v>
      </c>
    </row>
    <row r="11154" spans="1:2" x14ac:dyDescent="0.25">
      <c r="A11154" s="62">
        <v>45111803</v>
      </c>
      <c r="B11154" s="63" t="s">
        <v>12740</v>
      </c>
    </row>
    <row r="11155" spans="1:2" x14ac:dyDescent="0.25">
      <c r="A11155" s="62">
        <v>45111804</v>
      </c>
      <c r="B11155" s="63" t="s">
        <v>12004</v>
      </c>
    </row>
    <row r="11156" spans="1:2" x14ac:dyDescent="0.25">
      <c r="A11156" s="62">
        <v>45111805</v>
      </c>
      <c r="B11156" s="63" t="s">
        <v>18706</v>
      </c>
    </row>
    <row r="11157" spans="1:2" x14ac:dyDescent="0.25">
      <c r="A11157" s="62">
        <v>45111806</v>
      </c>
      <c r="B11157" s="63" t="s">
        <v>15308</v>
      </c>
    </row>
    <row r="11158" spans="1:2" x14ac:dyDescent="0.25">
      <c r="A11158" s="62">
        <v>45111807</v>
      </c>
      <c r="B11158" s="63" t="s">
        <v>3706</v>
      </c>
    </row>
    <row r="11159" spans="1:2" x14ac:dyDescent="0.25">
      <c r="A11159" s="62">
        <v>45111808</v>
      </c>
      <c r="B11159" s="63" t="s">
        <v>15059</v>
      </c>
    </row>
    <row r="11160" spans="1:2" x14ac:dyDescent="0.25">
      <c r="A11160" s="62">
        <v>45111809</v>
      </c>
      <c r="B11160" s="63" t="s">
        <v>8368</v>
      </c>
    </row>
    <row r="11161" spans="1:2" x14ac:dyDescent="0.25">
      <c r="A11161" s="62">
        <v>45111810</v>
      </c>
      <c r="B11161" s="63" t="s">
        <v>3670</v>
      </c>
    </row>
    <row r="11162" spans="1:2" x14ac:dyDescent="0.25">
      <c r="A11162" s="62">
        <v>45111901</v>
      </c>
      <c r="B11162" s="63" t="s">
        <v>11747</v>
      </c>
    </row>
    <row r="11163" spans="1:2" x14ac:dyDescent="0.25">
      <c r="A11163" s="62">
        <v>45111902</v>
      </c>
      <c r="B11163" s="63" t="s">
        <v>18359</v>
      </c>
    </row>
    <row r="11164" spans="1:2" x14ac:dyDescent="0.25">
      <c r="A11164" s="62">
        <v>45112001</v>
      </c>
      <c r="B11164" s="63" t="s">
        <v>16555</v>
      </c>
    </row>
    <row r="11165" spans="1:2" x14ac:dyDescent="0.25">
      <c r="A11165" s="62">
        <v>45112002</v>
      </c>
      <c r="B11165" s="63" t="s">
        <v>17945</v>
      </c>
    </row>
    <row r="11166" spans="1:2" x14ac:dyDescent="0.25">
      <c r="A11166" s="62">
        <v>45112003</v>
      </c>
      <c r="B11166" s="63" t="s">
        <v>9758</v>
      </c>
    </row>
    <row r="11167" spans="1:2" x14ac:dyDescent="0.25">
      <c r="A11167" s="62">
        <v>45112004</v>
      </c>
      <c r="B11167" s="63" t="s">
        <v>16712</v>
      </c>
    </row>
    <row r="11168" spans="1:2" x14ac:dyDescent="0.25">
      <c r="A11168" s="62">
        <v>45121501</v>
      </c>
      <c r="B11168" s="63" t="s">
        <v>3681</v>
      </c>
    </row>
    <row r="11169" spans="1:2" x14ac:dyDescent="0.25">
      <c r="A11169" s="62">
        <v>45121502</v>
      </c>
      <c r="B11169" s="63" t="s">
        <v>15494</v>
      </c>
    </row>
    <row r="11170" spans="1:2" x14ac:dyDescent="0.25">
      <c r="A11170" s="62">
        <v>45121503</v>
      </c>
      <c r="B11170" s="63" t="s">
        <v>7468</v>
      </c>
    </row>
    <row r="11171" spans="1:2" x14ac:dyDescent="0.25">
      <c r="A11171" s="62">
        <v>45121504</v>
      </c>
      <c r="B11171" s="63" t="s">
        <v>16122</v>
      </c>
    </row>
    <row r="11172" spans="1:2" x14ac:dyDescent="0.25">
      <c r="A11172" s="62">
        <v>45121505</v>
      </c>
      <c r="B11172" s="63" t="s">
        <v>13906</v>
      </c>
    </row>
    <row r="11173" spans="1:2" x14ac:dyDescent="0.25">
      <c r="A11173" s="62">
        <v>45121506</v>
      </c>
      <c r="B11173" s="63" t="s">
        <v>13370</v>
      </c>
    </row>
    <row r="11174" spans="1:2" x14ac:dyDescent="0.25">
      <c r="A11174" s="62">
        <v>45121510</v>
      </c>
      <c r="B11174" s="63" t="s">
        <v>5518</v>
      </c>
    </row>
    <row r="11175" spans="1:2" x14ac:dyDescent="0.25">
      <c r="A11175" s="62">
        <v>45121511</v>
      </c>
      <c r="B11175" s="63" t="s">
        <v>8254</v>
      </c>
    </row>
    <row r="11176" spans="1:2" x14ac:dyDescent="0.25">
      <c r="A11176" s="62">
        <v>45121512</v>
      </c>
      <c r="B11176" s="63" t="s">
        <v>5841</v>
      </c>
    </row>
    <row r="11177" spans="1:2" x14ac:dyDescent="0.25">
      <c r="A11177" s="62">
        <v>45121513</v>
      </c>
      <c r="B11177" s="63" t="s">
        <v>18093</v>
      </c>
    </row>
    <row r="11178" spans="1:2" x14ac:dyDescent="0.25">
      <c r="A11178" s="62">
        <v>45121514</v>
      </c>
      <c r="B11178" s="63" t="s">
        <v>7689</v>
      </c>
    </row>
    <row r="11179" spans="1:2" x14ac:dyDescent="0.25">
      <c r="A11179" s="62">
        <v>45121515</v>
      </c>
      <c r="B11179" s="63" t="s">
        <v>2609</v>
      </c>
    </row>
    <row r="11180" spans="1:2" x14ac:dyDescent="0.25">
      <c r="A11180" s="62">
        <v>45121516</v>
      </c>
      <c r="B11180" s="63" t="s">
        <v>11500</v>
      </c>
    </row>
    <row r="11181" spans="1:2" x14ac:dyDescent="0.25">
      <c r="A11181" s="62">
        <v>45121517</v>
      </c>
      <c r="B11181" s="63" t="s">
        <v>5297</v>
      </c>
    </row>
    <row r="11182" spans="1:2" x14ac:dyDescent="0.25">
      <c r="A11182" s="62">
        <v>45121518</v>
      </c>
      <c r="B11182" s="63" t="s">
        <v>13581</v>
      </c>
    </row>
    <row r="11183" spans="1:2" x14ac:dyDescent="0.25">
      <c r="A11183" s="62">
        <v>45121519</v>
      </c>
      <c r="B11183" s="63" t="s">
        <v>14843</v>
      </c>
    </row>
    <row r="11184" spans="1:2" x14ac:dyDescent="0.25">
      <c r="A11184" s="62">
        <v>45121520</v>
      </c>
      <c r="B11184" s="63" t="s">
        <v>11581</v>
      </c>
    </row>
    <row r="11185" spans="1:2" x14ac:dyDescent="0.25">
      <c r="A11185" s="62">
        <v>45121601</v>
      </c>
      <c r="B11185" s="63" t="s">
        <v>3802</v>
      </c>
    </row>
    <row r="11186" spans="1:2" x14ac:dyDescent="0.25">
      <c r="A11186" s="62">
        <v>45121602</v>
      </c>
      <c r="B11186" s="63" t="s">
        <v>10141</v>
      </c>
    </row>
    <row r="11187" spans="1:2" x14ac:dyDescent="0.25">
      <c r="A11187" s="62">
        <v>45121603</v>
      </c>
      <c r="B11187" s="63" t="s">
        <v>5058</v>
      </c>
    </row>
    <row r="11188" spans="1:2" x14ac:dyDescent="0.25">
      <c r="A11188" s="62">
        <v>45121604</v>
      </c>
      <c r="B11188" s="63" t="s">
        <v>18380</v>
      </c>
    </row>
    <row r="11189" spans="1:2" x14ac:dyDescent="0.25">
      <c r="A11189" s="62">
        <v>45121605</v>
      </c>
      <c r="B11189" s="63" t="s">
        <v>8466</v>
      </c>
    </row>
    <row r="11190" spans="1:2" x14ac:dyDescent="0.25">
      <c r="A11190" s="62">
        <v>45121606</v>
      </c>
      <c r="B11190" s="63" t="s">
        <v>201</v>
      </c>
    </row>
    <row r="11191" spans="1:2" x14ac:dyDescent="0.25">
      <c r="A11191" s="62">
        <v>45121607</v>
      </c>
      <c r="B11191" s="63" t="s">
        <v>18302</v>
      </c>
    </row>
    <row r="11192" spans="1:2" x14ac:dyDescent="0.25">
      <c r="A11192" s="62">
        <v>45121608</v>
      </c>
      <c r="B11192" s="63" t="s">
        <v>13974</v>
      </c>
    </row>
    <row r="11193" spans="1:2" x14ac:dyDescent="0.25">
      <c r="A11193" s="62">
        <v>45121609</v>
      </c>
      <c r="B11193" s="63" t="s">
        <v>17534</v>
      </c>
    </row>
    <row r="11194" spans="1:2" x14ac:dyDescent="0.25">
      <c r="A11194" s="62">
        <v>45121610</v>
      </c>
      <c r="B11194" s="63" t="s">
        <v>13186</v>
      </c>
    </row>
    <row r="11195" spans="1:2" x14ac:dyDescent="0.25">
      <c r="A11195" s="62">
        <v>45121611</v>
      </c>
      <c r="B11195" s="63" t="s">
        <v>7770</v>
      </c>
    </row>
    <row r="11196" spans="1:2" x14ac:dyDescent="0.25">
      <c r="A11196" s="62">
        <v>45121612</v>
      </c>
      <c r="B11196" s="63" t="s">
        <v>3879</v>
      </c>
    </row>
    <row r="11197" spans="1:2" x14ac:dyDescent="0.25">
      <c r="A11197" s="62">
        <v>45121613</v>
      </c>
      <c r="B11197" s="63" t="s">
        <v>6346</v>
      </c>
    </row>
    <row r="11198" spans="1:2" x14ac:dyDescent="0.25">
      <c r="A11198" s="62">
        <v>45121614</v>
      </c>
      <c r="B11198" s="63" t="s">
        <v>13257</v>
      </c>
    </row>
    <row r="11199" spans="1:2" x14ac:dyDescent="0.25">
      <c r="A11199" s="62">
        <v>45121615</v>
      </c>
      <c r="B11199" s="63" t="s">
        <v>7505</v>
      </c>
    </row>
    <row r="11200" spans="1:2" x14ac:dyDescent="0.25">
      <c r="A11200" s="62">
        <v>45121616</v>
      </c>
      <c r="B11200" s="63" t="s">
        <v>18535</v>
      </c>
    </row>
    <row r="11201" spans="1:2" x14ac:dyDescent="0.25">
      <c r="A11201" s="62">
        <v>45121617</v>
      </c>
      <c r="B11201" s="63" t="s">
        <v>5699</v>
      </c>
    </row>
    <row r="11202" spans="1:2" x14ac:dyDescent="0.25">
      <c r="A11202" s="62">
        <v>45121618</v>
      </c>
      <c r="B11202" s="63" t="s">
        <v>6495</v>
      </c>
    </row>
    <row r="11203" spans="1:2" x14ac:dyDescent="0.25">
      <c r="A11203" s="62">
        <v>45121619</v>
      </c>
      <c r="B11203" s="63" t="s">
        <v>9743</v>
      </c>
    </row>
    <row r="11204" spans="1:2" x14ac:dyDescent="0.25">
      <c r="A11204" s="62">
        <v>45121620</v>
      </c>
      <c r="B11204" s="63" t="s">
        <v>8033</v>
      </c>
    </row>
    <row r="11205" spans="1:2" x14ac:dyDescent="0.25">
      <c r="A11205" s="62">
        <v>45121621</v>
      </c>
      <c r="B11205" s="63" t="s">
        <v>15953</v>
      </c>
    </row>
    <row r="11206" spans="1:2" x14ac:dyDescent="0.25">
      <c r="A11206" s="62">
        <v>45121622</v>
      </c>
      <c r="B11206" s="63" t="s">
        <v>10820</v>
      </c>
    </row>
    <row r="11207" spans="1:2" x14ac:dyDescent="0.25">
      <c r="A11207" s="62">
        <v>45121623</v>
      </c>
      <c r="B11207" s="63" t="s">
        <v>15287</v>
      </c>
    </row>
    <row r="11208" spans="1:2" x14ac:dyDescent="0.25">
      <c r="A11208" s="62">
        <v>45121701</v>
      </c>
      <c r="B11208" s="63" t="s">
        <v>3343</v>
      </c>
    </row>
    <row r="11209" spans="1:2" x14ac:dyDescent="0.25">
      <c r="A11209" s="62">
        <v>45121702</v>
      </c>
      <c r="B11209" s="63" t="s">
        <v>11935</v>
      </c>
    </row>
    <row r="11210" spans="1:2" x14ac:dyDescent="0.25">
      <c r="A11210" s="62">
        <v>45121703</v>
      </c>
      <c r="B11210" s="63" t="s">
        <v>16890</v>
      </c>
    </row>
    <row r="11211" spans="1:2" x14ac:dyDescent="0.25">
      <c r="A11211" s="62">
        <v>45121704</v>
      </c>
      <c r="B11211" s="63" t="s">
        <v>4842</v>
      </c>
    </row>
    <row r="11212" spans="1:2" x14ac:dyDescent="0.25">
      <c r="A11212" s="62">
        <v>45121705</v>
      </c>
      <c r="B11212" s="63" t="s">
        <v>10332</v>
      </c>
    </row>
    <row r="11213" spans="1:2" x14ac:dyDescent="0.25">
      <c r="A11213" s="62">
        <v>45121706</v>
      </c>
      <c r="B11213" s="63" t="s">
        <v>4980</v>
      </c>
    </row>
    <row r="11214" spans="1:2" x14ac:dyDescent="0.25">
      <c r="A11214" s="62">
        <v>45121801</v>
      </c>
      <c r="B11214" s="63" t="s">
        <v>16290</v>
      </c>
    </row>
    <row r="11215" spans="1:2" x14ac:dyDescent="0.25">
      <c r="A11215" s="62">
        <v>45121802</v>
      </c>
      <c r="B11215" s="63" t="s">
        <v>8224</v>
      </c>
    </row>
    <row r="11216" spans="1:2" x14ac:dyDescent="0.25">
      <c r="A11216" s="62">
        <v>45121803</v>
      </c>
      <c r="B11216" s="63" t="s">
        <v>1852</v>
      </c>
    </row>
    <row r="11217" spans="1:2" x14ac:dyDescent="0.25">
      <c r="A11217" s="62">
        <v>45121804</v>
      </c>
      <c r="B11217" s="63" t="s">
        <v>4401</v>
      </c>
    </row>
    <row r="11218" spans="1:2" x14ac:dyDescent="0.25">
      <c r="A11218" s="62">
        <v>45121805</v>
      </c>
      <c r="B11218" s="63" t="s">
        <v>13389</v>
      </c>
    </row>
    <row r="11219" spans="1:2" x14ac:dyDescent="0.25">
      <c r="A11219" s="62">
        <v>45121806</v>
      </c>
      <c r="B11219" s="63" t="s">
        <v>11375</v>
      </c>
    </row>
    <row r="11220" spans="1:2" x14ac:dyDescent="0.25">
      <c r="A11220" s="62">
        <v>45121807</v>
      </c>
      <c r="B11220" s="63" t="s">
        <v>4761</v>
      </c>
    </row>
    <row r="11221" spans="1:2" x14ac:dyDescent="0.25">
      <c r="A11221" s="62">
        <v>45121808</v>
      </c>
      <c r="B11221" s="63" t="s">
        <v>5692</v>
      </c>
    </row>
    <row r="11222" spans="1:2" x14ac:dyDescent="0.25">
      <c r="A11222" s="62">
        <v>45121809</v>
      </c>
      <c r="B11222" s="63" t="s">
        <v>8932</v>
      </c>
    </row>
    <row r="11223" spans="1:2" x14ac:dyDescent="0.25">
      <c r="A11223" s="62">
        <v>45121810</v>
      </c>
      <c r="B11223" s="63" t="s">
        <v>9466</v>
      </c>
    </row>
    <row r="11224" spans="1:2" x14ac:dyDescent="0.25">
      <c r="A11224" s="62">
        <v>45131501</v>
      </c>
      <c r="B11224" s="63" t="s">
        <v>5219</v>
      </c>
    </row>
    <row r="11225" spans="1:2" x14ac:dyDescent="0.25">
      <c r="A11225" s="62">
        <v>45131502</v>
      </c>
      <c r="B11225" s="63" t="s">
        <v>1113</v>
      </c>
    </row>
    <row r="11226" spans="1:2" x14ac:dyDescent="0.25">
      <c r="A11226" s="62">
        <v>45131503</v>
      </c>
      <c r="B11226" s="63" t="s">
        <v>6662</v>
      </c>
    </row>
    <row r="11227" spans="1:2" x14ac:dyDescent="0.25">
      <c r="A11227" s="62">
        <v>45131505</v>
      </c>
      <c r="B11227" s="63" t="s">
        <v>5469</v>
      </c>
    </row>
    <row r="11228" spans="1:2" x14ac:dyDescent="0.25">
      <c r="A11228" s="62">
        <v>45131601</v>
      </c>
      <c r="B11228" s="63" t="s">
        <v>7420</v>
      </c>
    </row>
    <row r="11229" spans="1:2" x14ac:dyDescent="0.25">
      <c r="A11229" s="62">
        <v>45131604</v>
      </c>
      <c r="B11229" s="63" t="s">
        <v>10905</v>
      </c>
    </row>
    <row r="11230" spans="1:2" x14ac:dyDescent="0.25">
      <c r="A11230" s="62">
        <v>45131701</v>
      </c>
      <c r="B11230" s="63" t="s">
        <v>4033</v>
      </c>
    </row>
    <row r="11231" spans="1:2" x14ac:dyDescent="0.25">
      <c r="A11231" s="62">
        <v>45141501</v>
      </c>
      <c r="B11231" s="63" t="s">
        <v>7789</v>
      </c>
    </row>
    <row r="11232" spans="1:2" x14ac:dyDescent="0.25">
      <c r="A11232" s="62">
        <v>45141502</v>
      </c>
      <c r="B11232" s="63" t="s">
        <v>11307</v>
      </c>
    </row>
    <row r="11233" spans="1:2" x14ac:dyDescent="0.25">
      <c r="A11233" s="62">
        <v>45141601</v>
      </c>
      <c r="B11233" s="63" t="s">
        <v>12200</v>
      </c>
    </row>
    <row r="11234" spans="1:2" x14ac:dyDescent="0.25">
      <c r="A11234" s="62">
        <v>45141602</v>
      </c>
      <c r="B11234" s="63" t="s">
        <v>11404</v>
      </c>
    </row>
    <row r="11235" spans="1:2" x14ac:dyDescent="0.25">
      <c r="A11235" s="62">
        <v>45141603</v>
      </c>
      <c r="B11235" s="63" t="s">
        <v>13490</v>
      </c>
    </row>
    <row r="11236" spans="1:2" x14ac:dyDescent="0.25">
      <c r="A11236" s="62">
        <v>46101501</v>
      </c>
      <c r="B11236" s="63" t="s">
        <v>3722</v>
      </c>
    </row>
    <row r="11237" spans="1:2" x14ac:dyDescent="0.25">
      <c r="A11237" s="62">
        <v>46101502</v>
      </c>
      <c r="B11237" s="63" t="s">
        <v>16718</v>
      </c>
    </row>
    <row r="11238" spans="1:2" x14ac:dyDescent="0.25">
      <c r="A11238" s="62">
        <v>46101503</v>
      </c>
      <c r="B11238" s="63" t="s">
        <v>9017</v>
      </c>
    </row>
    <row r="11239" spans="1:2" x14ac:dyDescent="0.25">
      <c r="A11239" s="62">
        <v>46101504</v>
      </c>
      <c r="B11239" s="63" t="s">
        <v>6106</v>
      </c>
    </row>
    <row r="11240" spans="1:2" x14ac:dyDescent="0.25">
      <c r="A11240" s="62">
        <v>46101505</v>
      </c>
      <c r="B11240" s="63" t="s">
        <v>17007</v>
      </c>
    </row>
    <row r="11241" spans="1:2" x14ac:dyDescent="0.25">
      <c r="A11241" s="62">
        <v>46101506</v>
      </c>
      <c r="B11241" s="63" t="s">
        <v>4976</v>
      </c>
    </row>
    <row r="11242" spans="1:2" x14ac:dyDescent="0.25">
      <c r="A11242" s="62">
        <v>46101601</v>
      </c>
      <c r="B11242" s="63" t="s">
        <v>6161</v>
      </c>
    </row>
    <row r="11243" spans="1:2" x14ac:dyDescent="0.25">
      <c r="A11243" s="62">
        <v>46101701</v>
      </c>
      <c r="B11243" s="63" t="s">
        <v>15854</v>
      </c>
    </row>
    <row r="11244" spans="1:2" x14ac:dyDescent="0.25">
      <c r="A11244" s="62">
        <v>46101702</v>
      </c>
      <c r="B11244" s="63" t="s">
        <v>6665</v>
      </c>
    </row>
    <row r="11245" spans="1:2" x14ac:dyDescent="0.25">
      <c r="A11245" s="62">
        <v>46101801</v>
      </c>
      <c r="B11245" s="63" t="s">
        <v>8262</v>
      </c>
    </row>
    <row r="11246" spans="1:2" x14ac:dyDescent="0.25">
      <c r="A11246" s="62">
        <v>46111501</v>
      </c>
      <c r="B11246" s="63" t="s">
        <v>2258</v>
      </c>
    </row>
    <row r="11247" spans="1:2" x14ac:dyDescent="0.25">
      <c r="A11247" s="62">
        <v>46111502</v>
      </c>
      <c r="B11247" s="63" t="s">
        <v>18426</v>
      </c>
    </row>
    <row r="11248" spans="1:2" x14ac:dyDescent="0.25">
      <c r="A11248" s="62">
        <v>46111503</v>
      </c>
      <c r="B11248" s="63" t="s">
        <v>1695</v>
      </c>
    </row>
    <row r="11249" spans="1:2" x14ac:dyDescent="0.25">
      <c r="A11249" s="62">
        <v>46111601</v>
      </c>
      <c r="B11249" s="63" t="s">
        <v>16605</v>
      </c>
    </row>
    <row r="11250" spans="1:2" x14ac:dyDescent="0.25">
      <c r="A11250" s="62">
        <v>46111602</v>
      </c>
      <c r="B11250" s="63" t="s">
        <v>1413</v>
      </c>
    </row>
    <row r="11251" spans="1:2" x14ac:dyDescent="0.25">
      <c r="A11251" s="62">
        <v>46111701</v>
      </c>
      <c r="B11251" s="63" t="s">
        <v>9114</v>
      </c>
    </row>
    <row r="11252" spans="1:2" x14ac:dyDescent="0.25">
      <c r="A11252" s="62">
        <v>46111702</v>
      </c>
      <c r="B11252" s="63" t="s">
        <v>16038</v>
      </c>
    </row>
    <row r="11253" spans="1:2" x14ac:dyDescent="0.25">
      <c r="A11253" s="62">
        <v>46111801</v>
      </c>
      <c r="B11253" s="63" t="s">
        <v>9522</v>
      </c>
    </row>
    <row r="11254" spans="1:2" x14ac:dyDescent="0.25">
      <c r="A11254" s="62">
        <v>46121501</v>
      </c>
      <c r="B11254" s="63" t="s">
        <v>8455</v>
      </c>
    </row>
    <row r="11255" spans="1:2" x14ac:dyDescent="0.25">
      <c r="A11255" s="62">
        <v>46121502</v>
      </c>
      <c r="B11255" s="63" t="s">
        <v>5326</v>
      </c>
    </row>
    <row r="11256" spans="1:2" x14ac:dyDescent="0.25">
      <c r="A11256" s="62">
        <v>46121503</v>
      </c>
      <c r="B11256" s="63" t="s">
        <v>5287</v>
      </c>
    </row>
    <row r="11257" spans="1:2" x14ac:dyDescent="0.25">
      <c r="A11257" s="62">
        <v>46121504</v>
      </c>
      <c r="B11257" s="63" t="s">
        <v>9293</v>
      </c>
    </row>
    <row r="11258" spans="1:2" x14ac:dyDescent="0.25">
      <c r="A11258" s="62">
        <v>46121505</v>
      </c>
      <c r="B11258" s="63" t="s">
        <v>8333</v>
      </c>
    </row>
    <row r="11259" spans="1:2" x14ac:dyDescent="0.25">
      <c r="A11259" s="62">
        <v>46121506</v>
      </c>
      <c r="B11259" s="63" t="s">
        <v>11529</v>
      </c>
    </row>
    <row r="11260" spans="1:2" x14ac:dyDescent="0.25">
      <c r="A11260" s="62">
        <v>46121507</v>
      </c>
      <c r="B11260" s="63" t="s">
        <v>8268</v>
      </c>
    </row>
    <row r="11261" spans="1:2" x14ac:dyDescent="0.25">
      <c r="A11261" s="62">
        <v>46121508</v>
      </c>
      <c r="B11261" s="63" t="s">
        <v>11428</v>
      </c>
    </row>
    <row r="11262" spans="1:2" x14ac:dyDescent="0.25">
      <c r="A11262" s="62">
        <v>46121509</v>
      </c>
      <c r="B11262" s="63" t="s">
        <v>6986</v>
      </c>
    </row>
    <row r="11263" spans="1:2" x14ac:dyDescent="0.25">
      <c r="A11263" s="62">
        <v>46121510</v>
      </c>
      <c r="B11263" s="63" t="s">
        <v>18230</v>
      </c>
    </row>
    <row r="11264" spans="1:2" x14ac:dyDescent="0.25">
      <c r="A11264" s="62">
        <v>46121511</v>
      </c>
      <c r="B11264" s="63" t="s">
        <v>16032</v>
      </c>
    </row>
    <row r="11265" spans="1:2" x14ac:dyDescent="0.25">
      <c r="A11265" s="62">
        <v>46121512</v>
      </c>
      <c r="B11265" s="63" t="s">
        <v>14915</v>
      </c>
    </row>
    <row r="11266" spans="1:2" x14ac:dyDescent="0.25">
      <c r="A11266" s="62">
        <v>46121601</v>
      </c>
      <c r="B11266" s="63" t="s">
        <v>14712</v>
      </c>
    </row>
    <row r="11267" spans="1:2" x14ac:dyDescent="0.25">
      <c r="A11267" s="62">
        <v>46121602</v>
      </c>
      <c r="B11267" s="63" t="s">
        <v>3320</v>
      </c>
    </row>
    <row r="11268" spans="1:2" x14ac:dyDescent="0.25">
      <c r="A11268" s="62">
        <v>46121603</v>
      </c>
      <c r="B11268" s="63" t="s">
        <v>15234</v>
      </c>
    </row>
    <row r="11269" spans="1:2" x14ac:dyDescent="0.25">
      <c r="A11269" s="62">
        <v>46121604</v>
      </c>
      <c r="B11269" s="63" t="s">
        <v>13686</v>
      </c>
    </row>
    <row r="11270" spans="1:2" x14ac:dyDescent="0.25">
      <c r="A11270" s="62">
        <v>46121605</v>
      </c>
      <c r="B11270" s="63" t="s">
        <v>16175</v>
      </c>
    </row>
    <row r="11271" spans="1:2" x14ac:dyDescent="0.25">
      <c r="A11271" s="62">
        <v>46131501</v>
      </c>
      <c r="B11271" s="63" t="s">
        <v>13882</v>
      </c>
    </row>
    <row r="11272" spans="1:2" x14ac:dyDescent="0.25">
      <c r="A11272" s="62">
        <v>46131502</v>
      </c>
      <c r="B11272" s="63" t="s">
        <v>10984</v>
      </c>
    </row>
    <row r="11273" spans="1:2" x14ac:dyDescent="0.25">
      <c r="A11273" s="62">
        <v>46131503</v>
      </c>
      <c r="B11273" s="63" t="s">
        <v>7862</v>
      </c>
    </row>
    <row r="11274" spans="1:2" x14ac:dyDescent="0.25">
      <c r="A11274" s="62">
        <v>46131504</v>
      </c>
      <c r="B11274" s="63" t="s">
        <v>9309</v>
      </c>
    </row>
    <row r="11275" spans="1:2" x14ac:dyDescent="0.25">
      <c r="A11275" s="62">
        <v>46131505</v>
      </c>
      <c r="B11275" s="63" t="s">
        <v>5069</v>
      </c>
    </row>
    <row r="11276" spans="1:2" x14ac:dyDescent="0.25">
      <c r="A11276" s="62">
        <v>46131601</v>
      </c>
      <c r="B11276" s="63" t="s">
        <v>14122</v>
      </c>
    </row>
    <row r="11277" spans="1:2" x14ac:dyDescent="0.25">
      <c r="A11277" s="62">
        <v>46131602</v>
      </c>
      <c r="B11277" s="63" t="s">
        <v>16528</v>
      </c>
    </row>
    <row r="11278" spans="1:2" x14ac:dyDescent="0.25">
      <c r="A11278" s="62">
        <v>46131603</v>
      </c>
      <c r="B11278" s="63" t="s">
        <v>17341</v>
      </c>
    </row>
    <row r="11279" spans="1:2" x14ac:dyDescent="0.25">
      <c r="A11279" s="62">
        <v>46131604</v>
      </c>
      <c r="B11279" s="63" t="s">
        <v>13687</v>
      </c>
    </row>
    <row r="11280" spans="1:2" x14ac:dyDescent="0.25">
      <c r="A11280" s="62">
        <v>46141501</v>
      </c>
      <c r="B11280" s="63" t="s">
        <v>905</v>
      </c>
    </row>
    <row r="11281" spans="1:2" x14ac:dyDescent="0.25">
      <c r="A11281" s="62">
        <v>46141502</v>
      </c>
      <c r="B11281" s="63" t="s">
        <v>8957</v>
      </c>
    </row>
    <row r="11282" spans="1:2" x14ac:dyDescent="0.25">
      <c r="A11282" s="62">
        <v>46151501</v>
      </c>
      <c r="B11282" s="63" t="s">
        <v>370</v>
      </c>
    </row>
    <row r="11283" spans="1:2" x14ac:dyDescent="0.25">
      <c r="A11283" s="62">
        <v>46151502</v>
      </c>
      <c r="B11283" s="63" t="s">
        <v>6569</v>
      </c>
    </row>
    <row r="11284" spans="1:2" x14ac:dyDescent="0.25">
      <c r="A11284" s="62">
        <v>46151503</v>
      </c>
      <c r="B11284" s="63" t="s">
        <v>9364</v>
      </c>
    </row>
    <row r="11285" spans="1:2" x14ac:dyDescent="0.25">
      <c r="A11285" s="62">
        <v>46151504</v>
      </c>
      <c r="B11285" s="63" t="s">
        <v>6444</v>
      </c>
    </row>
    <row r="11286" spans="1:2" x14ac:dyDescent="0.25">
      <c r="A11286" s="62">
        <v>46151505</v>
      </c>
      <c r="B11286" s="63" t="s">
        <v>3925</v>
      </c>
    </row>
    <row r="11287" spans="1:2" x14ac:dyDescent="0.25">
      <c r="A11287" s="62">
        <v>46151506</v>
      </c>
      <c r="B11287" s="63" t="s">
        <v>15720</v>
      </c>
    </row>
    <row r="11288" spans="1:2" x14ac:dyDescent="0.25">
      <c r="A11288" s="62">
        <v>46151507</v>
      </c>
      <c r="B11288" s="63" t="s">
        <v>15903</v>
      </c>
    </row>
    <row r="11289" spans="1:2" x14ac:dyDescent="0.25">
      <c r="A11289" s="62">
        <v>46151601</v>
      </c>
      <c r="B11289" s="63" t="s">
        <v>9001</v>
      </c>
    </row>
    <row r="11290" spans="1:2" x14ac:dyDescent="0.25">
      <c r="A11290" s="62">
        <v>46151602</v>
      </c>
      <c r="B11290" s="63" t="s">
        <v>1998</v>
      </c>
    </row>
    <row r="11291" spans="1:2" x14ac:dyDescent="0.25">
      <c r="A11291" s="62">
        <v>46151604</v>
      </c>
      <c r="B11291" s="63" t="s">
        <v>17198</v>
      </c>
    </row>
    <row r="11292" spans="1:2" x14ac:dyDescent="0.25">
      <c r="A11292" s="62">
        <v>46151605</v>
      </c>
      <c r="B11292" s="63" t="s">
        <v>6523</v>
      </c>
    </row>
    <row r="11293" spans="1:2" x14ac:dyDescent="0.25">
      <c r="A11293" s="62">
        <v>46151606</v>
      </c>
      <c r="B11293" s="63" t="s">
        <v>16047</v>
      </c>
    </row>
    <row r="11294" spans="1:2" x14ac:dyDescent="0.25">
      <c r="A11294" s="62">
        <v>46151607</v>
      </c>
      <c r="B11294" s="63" t="s">
        <v>18045</v>
      </c>
    </row>
    <row r="11295" spans="1:2" x14ac:dyDescent="0.25">
      <c r="A11295" s="62">
        <v>46151702</v>
      </c>
      <c r="B11295" s="63" t="s">
        <v>8428</v>
      </c>
    </row>
    <row r="11296" spans="1:2" x14ac:dyDescent="0.25">
      <c r="A11296" s="62">
        <v>46151703</v>
      </c>
      <c r="B11296" s="63" t="s">
        <v>10951</v>
      </c>
    </row>
    <row r="11297" spans="1:2" x14ac:dyDescent="0.25">
      <c r="A11297" s="62">
        <v>46151704</v>
      </c>
      <c r="B11297" s="63" t="s">
        <v>4459</v>
      </c>
    </row>
    <row r="11298" spans="1:2" x14ac:dyDescent="0.25">
      <c r="A11298" s="62">
        <v>46151705</v>
      </c>
      <c r="B11298" s="63" t="s">
        <v>3329</v>
      </c>
    </row>
    <row r="11299" spans="1:2" x14ac:dyDescent="0.25">
      <c r="A11299" s="62">
        <v>46151706</v>
      </c>
      <c r="B11299" s="63" t="s">
        <v>12635</v>
      </c>
    </row>
    <row r="11300" spans="1:2" x14ac:dyDescent="0.25">
      <c r="A11300" s="62">
        <v>46151707</v>
      </c>
      <c r="B11300" s="63" t="s">
        <v>14808</v>
      </c>
    </row>
    <row r="11301" spans="1:2" x14ac:dyDescent="0.25">
      <c r="A11301" s="62">
        <v>46151708</v>
      </c>
      <c r="B11301" s="63" t="s">
        <v>14046</v>
      </c>
    </row>
    <row r="11302" spans="1:2" x14ac:dyDescent="0.25">
      <c r="A11302" s="62">
        <v>46151709</v>
      </c>
      <c r="B11302" s="63" t="s">
        <v>14898</v>
      </c>
    </row>
    <row r="11303" spans="1:2" x14ac:dyDescent="0.25">
      <c r="A11303" s="62">
        <v>46151710</v>
      </c>
      <c r="B11303" s="63" t="s">
        <v>10422</v>
      </c>
    </row>
    <row r="11304" spans="1:2" x14ac:dyDescent="0.25">
      <c r="A11304" s="62">
        <v>46151711</v>
      </c>
      <c r="B11304" s="63" t="s">
        <v>13205</v>
      </c>
    </row>
    <row r="11305" spans="1:2" x14ac:dyDescent="0.25">
      <c r="A11305" s="62">
        <v>46151712</v>
      </c>
      <c r="B11305" s="63" t="s">
        <v>11924</v>
      </c>
    </row>
    <row r="11306" spans="1:2" x14ac:dyDescent="0.25">
      <c r="A11306" s="62">
        <v>46151713</v>
      </c>
      <c r="B11306" s="63" t="s">
        <v>4196</v>
      </c>
    </row>
    <row r="11307" spans="1:2" x14ac:dyDescent="0.25">
      <c r="A11307" s="62">
        <v>46151714</v>
      </c>
      <c r="B11307" s="63" t="s">
        <v>18148</v>
      </c>
    </row>
    <row r="11308" spans="1:2" x14ac:dyDescent="0.25">
      <c r="A11308" s="62">
        <v>46151715</v>
      </c>
      <c r="B11308" s="63" t="s">
        <v>8607</v>
      </c>
    </row>
    <row r="11309" spans="1:2" x14ac:dyDescent="0.25">
      <c r="A11309" s="62">
        <v>46161501</v>
      </c>
      <c r="B11309" s="63" t="s">
        <v>3370</v>
      </c>
    </row>
    <row r="11310" spans="1:2" x14ac:dyDescent="0.25">
      <c r="A11310" s="62">
        <v>46161502</v>
      </c>
      <c r="B11310" s="63" t="s">
        <v>12320</v>
      </c>
    </row>
    <row r="11311" spans="1:2" x14ac:dyDescent="0.25">
      <c r="A11311" s="62">
        <v>46161503</v>
      </c>
      <c r="B11311" s="63" t="s">
        <v>5631</v>
      </c>
    </row>
    <row r="11312" spans="1:2" x14ac:dyDescent="0.25">
      <c r="A11312" s="62">
        <v>46161504</v>
      </c>
      <c r="B11312" s="63" t="s">
        <v>10492</v>
      </c>
    </row>
    <row r="11313" spans="1:2" x14ac:dyDescent="0.25">
      <c r="A11313" s="62">
        <v>46161505</v>
      </c>
      <c r="B11313" s="63" t="s">
        <v>13881</v>
      </c>
    </row>
    <row r="11314" spans="1:2" x14ac:dyDescent="0.25">
      <c r="A11314" s="62">
        <v>46161506</v>
      </c>
      <c r="B11314" s="63" t="s">
        <v>10194</v>
      </c>
    </row>
    <row r="11315" spans="1:2" x14ac:dyDescent="0.25">
      <c r="A11315" s="62">
        <v>46161507</v>
      </c>
      <c r="B11315" s="63" t="s">
        <v>15158</v>
      </c>
    </row>
    <row r="11316" spans="1:2" x14ac:dyDescent="0.25">
      <c r="A11316" s="62">
        <v>46161508</v>
      </c>
      <c r="B11316" s="63" t="s">
        <v>5994</v>
      </c>
    </row>
    <row r="11317" spans="1:2" x14ac:dyDescent="0.25">
      <c r="A11317" s="62">
        <v>46161509</v>
      </c>
      <c r="B11317" s="63" t="s">
        <v>11694</v>
      </c>
    </row>
    <row r="11318" spans="1:2" x14ac:dyDescent="0.25">
      <c r="A11318" s="62">
        <v>46161510</v>
      </c>
      <c r="B11318" s="63" t="s">
        <v>17253</v>
      </c>
    </row>
    <row r="11319" spans="1:2" x14ac:dyDescent="0.25">
      <c r="A11319" s="62">
        <v>46161601</v>
      </c>
      <c r="B11319" s="63" t="s">
        <v>16658</v>
      </c>
    </row>
    <row r="11320" spans="1:2" x14ac:dyDescent="0.25">
      <c r="A11320" s="62">
        <v>46161602</v>
      </c>
      <c r="B11320" s="63" t="s">
        <v>3188</v>
      </c>
    </row>
    <row r="11321" spans="1:2" x14ac:dyDescent="0.25">
      <c r="A11321" s="62">
        <v>46161603</v>
      </c>
      <c r="B11321" s="63" t="s">
        <v>10046</v>
      </c>
    </row>
    <row r="11322" spans="1:2" x14ac:dyDescent="0.25">
      <c r="A11322" s="62">
        <v>46161604</v>
      </c>
      <c r="B11322" s="63" t="s">
        <v>14577</v>
      </c>
    </row>
    <row r="11323" spans="1:2" x14ac:dyDescent="0.25">
      <c r="A11323" s="62">
        <v>46171501</v>
      </c>
      <c r="B11323" s="63" t="s">
        <v>14967</v>
      </c>
    </row>
    <row r="11324" spans="1:2" x14ac:dyDescent="0.25">
      <c r="A11324" s="62">
        <v>46171502</v>
      </c>
      <c r="B11324" s="63" t="s">
        <v>13357</v>
      </c>
    </row>
    <row r="11325" spans="1:2" x14ac:dyDescent="0.25">
      <c r="A11325" s="62">
        <v>46171503</v>
      </c>
      <c r="B11325" s="63" t="s">
        <v>7893</v>
      </c>
    </row>
    <row r="11326" spans="1:2" x14ac:dyDescent="0.25">
      <c r="A11326" s="62">
        <v>46171504</v>
      </c>
      <c r="B11326" s="63" t="s">
        <v>10457</v>
      </c>
    </row>
    <row r="11327" spans="1:2" x14ac:dyDescent="0.25">
      <c r="A11327" s="62">
        <v>46171505</v>
      </c>
      <c r="B11327" s="63" t="s">
        <v>6953</v>
      </c>
    </row>
    <row r="11328" spans="1:2" x14ac:dyDescent="0.25">
      <c r="A11328" s="62">
        <v>46171506</v>
      </c>
      <c r="B11328" s="63" t="s">
        <v>9022</v>
      </c>
    </row>
    <row r="11329" spans="1:2" x14ac:dyDescent="0.25">
      <c r="A11329" s="62">
        <v>46171507</v>
      </c>
      <c r="B11329" s="63" t="s">
        <v>3678</v>
      </c>
    </row>
    <row r="11330" spans="1:2" x14ac:dyDescent="0.25">
      <c r="A11330" s="62">
        <v>46171508</v>
      </c>
      <c r="B11330" s="63" t="s">
        <v>3018</v>
      </c>
    </row>
    <row r="11331" spans="1:2" x14ac:dyDescent="0.25">
      <c r="A11331" s="62">
        <v>46171509</v>
      </c>
      <c r="B11331" s="63" t="s">
        <v>2513</v>
      </c>
    </row>
    <row r="11332" spans="1:2" x14ac:dyDescent="0.25">
      <c r="A11332" s="62">
        <v>46171510</v>
      </c>
      <c r="B11332" s="63" t="s">
        <v>1934</v>
      </c>
    </row>
    <row r="11333" spans="1:2" x14ac:dyDescent="0.25">
      <c r="A11333" s="62">
        <v>46171511</v>
      </c>
      <c r="B11333" s="63" t="s">
        <v>8502</v>
      </c>
    </row>
    <row r="11334" spans="1:2" x14ac:dyDescent="0.25">
      <c r="A11334" s="62">
        <v>46171512</v>
      </c>
      <c r="B11334" s="63" t="s">
        <v>16294</v>
      </c>
    </row>
    <row r="11335" spans="1:2" x14ac:dyDescent="0.25">
      <c r="A11335" s="62">
        <v>46171513</v>
      </c>
      <c r="B11335" s="63" t="s">
        <v>9680</v>
      </c>
    </row>
    <row r="11336" spans="1:2" x14ac:dyDescent="0.25">
      <c r="A11336" s="62">
        <v>46171514</v>
      </c>
      <c r="B11336" s="63" t="s">
        <v>15380</v>
      </c>
    </row>
    <row r="11337" spans="1:2" x14ac:dyDescent="0.25">
      <c r="A11337" s="62">
        <v>46171515</v>
      </c>
      <c r="B11337" s="63" t="s">
        <v>6019</v>
      </c>
    </row>
    <row r="11338" spans="1:2" x14ac:dyDescent="0.25">
      <c r="A11338" s="62">
        <v>46171516</v>
      </c>
      <c r="B11338" s="63" t="s">
        <v>3217</v>
      </c>
    </row>
    <row r="11339" spans="1:2" x14ac:dyDescent="0.25">
      <c r="A11339" s="62">
        <v>46171517</v>
      </c>
      <c r="B11339" s="63" t="s">
        <v>11909</v>
      </c>
    </row>
    <row r="11340" spans="1:2" x14ac:dyDescent="0.25">
      <c r="A11340" s="62">
        <v>46171602</v>
      </c>
      <c r="B11340" s="63" t="s">
        <v>2908</v>
      </c>
    </row>
    <row r="11341" spans="1:2" x14ac:dyDescent="0.25">
      <c r="A11341" s="62">
        <v>46171603</v>
      </c>
      <c r="B11341" s="63" t="s">
        <v>9482</v>
      </c>
    </row>
    <row r="11342" spans="1:2" x14ac:dyDescent="0.25">
      <c r="A11342" s="62">
        <v>46171604</v>
      </c>
      <c r="B11342" s="63" t="s">
        <v>9857</v>
      </c>
    </row>
    <row r="11343" spans="1:2" x14ac:dyDescent="0.25">
      <c r="A11343" s="62">
        <v>46171605</v>
      </c>
      <c r="B11343" s="63" t="s">
        <v>6412</v>
      </c>
    </row>
    <row r="11344" spans="1:2" x14ac:dyDescent="0.25">
      <c r="A11344" s="62">
        <v>46171606</v>
      </c>
      <c r="B11344" s="63" t="s">
        <v>2043</v>
      </c>
    </row>
    <row r="11345" spans="1:2" x14ac:dyDescent="0.25">
      <c r="A11345" s="62">
        <v>46171607</v>
      </c>
      <c r="B11345" s="63" t="s">
        <v>8155</v>
      </c>
    </row>
    <row r="11346" spans="1:2" x14ac:dyDescent="0.25">
      <c r="A11346" s="62">
        <v>46171608</v>
      </c>
      <c r="B11346" s="63" t="s">
        <v>6182</v>
      </c>
    </row>
    <row r="11347" spans="1:2" x14ac:dyDescent="0.25">
      <c r="A11347" s="62">
        <v>46171609</v>
      </c>
      <c r="B11347" s="63" t="s">
        <v>10125</v>
      </c>
    </row>
    <row r="11348" spans="1:2" x14ac:dyDescent="0.25">
      <c r="A11348" s="62">
        <v>46171610</v>
      </c>
      <c r="B11348" s="63" t="s">
        <v>17789</v>
      </c>
    </row>
    <row r="11349" spans="1:2" x14ac:dyDescent="0.25">
      <c r="A11349" s="62">
        <v>46171611</v>
      </c>
      <c r="B11349" s="63" t="s">
        <v>10218</v>
      </c>
    </row>
    <row r="11350" spans="1:2" x14ac:dyDescent="0.25">
      <c r="A11350" s="62">
        <v>46171612</v>
      </c>
      <c r="B11350" s="63" t="s">
        <v>13584</v>
      </c>
    </row>
    <row r="11351" spans="1:2" x14ac:dyDescent="0.25">
      <c r="A11351" s="62">
        <v>46171613</v>
      </c>
      <c r="B11351" s="63" t="s">
        <v>7264</v>
      </c>
    </row>
    <row r="11352" spans="1:2" x14ac:dyDescent="0.25">
      <c r="A11352" s="62">
        <v>46171615</v>
      </c>
      <c r="B11352" s="63" t="s">
        <v>16938</v>
      </c>
    </row>
    <row r="11353" spans="1:2" x14ac:dyDescent="0.25">
      <c r="A11353" s="62">
        <v>46171616</v>
      </c>
      <c r="B11353" s="63" t="s">
        <v>4740</v>
      </c>
    </row>
    <row r="11354" spans="1:2" x14ac:dyDescent="0.25">
      <c r="A11354" s="62">
        <v>46171617</v>
      </c>
      <c r="B11354" s="63" t="s">
        <v>16102</v>
      </c>
    </row>
    <row r="11355" spans="1:2" x14ac:dyDescent="0.25">
      <c r="A11355" s="62">
        <v>46171618</v>
      </c>
      <c r="B11355" s="63" t="s">
        <v>18156</v>
      </c>
    </row>
    <row r="11356" spans="1:2" x14ac:dyDescent="0.25">
      <c r="A11356" s="62">
        <v>46171619</v>
      </c>
      <c r="B11356" s="63" t="s">
        <v>9931</v>
      </c>
    </row>
    <row r="11357" spans="1:2" x14ac:dyDescent="0.25">
      <c r="A11357" s="62">
        <v>46171620</v>
      </c>
      <c r="B11357" s="63" t="s">
        <v>13679</v>
      </c>
    </row>
    <row r="11358" spans="1:2" x14ac:dyDescent="0.25">
      <c r="A11358" s="62">
        <v>46171621</v>
      </c>
      <c r="B11358" s="63" t="s">
        <v>756</v>
      </c>
    </row>
    <row r="11359" spans="1:2" x14ac:dyDescent="0.25">
      <c r="A11359" s="62">
        <v>46181501</v>
      </c>
      <c r="B11359" s="63" t="s">
        <v>14775</v>
      </c>
    </row>
    <row r="11360" spans="1:2" x14ac:dyDescent="0.25">
      <c r="A11360" s="62">
        <v>46181502</v>
      </c>
      <c r="B11360" s="63" t="s">
        <v>5436</v>
      </c>
    </row>
    <row r="11361" spans="1:2" x14ac:dyDescent="0.25">
      <c r="A11361" s="62">
        <v>46181503</v>
      </c>
      <c r="B11361" s="63" t="s">
        <v>18341</v>
      </c>
    </row>
    <row r="11362" spans="1:2" x14ac:dyDescent="0.25">
      <c r="A11362" s="62">
        <v>46181504</v>
      </c>
      <c r="B11362" s="63" t="s">
        <v>13100</v>
      </c>
    </row>
    <row r="11363" spans="1:2" x14ac:dyDescent="0.25">
      <c r="A11363" s="62">
        <v>46181505</v>
      </c>
      <c r="B11363" s="63" t="s">
        <v>15176</v>
      </c>
    </row>
    <row r="11364" spans="1:2" x14ac:dyDescent="0.25">
      <c r="A11364" s="62">
        <v>46181506</v>
      </c>
      <c r="B11364" s="63" t="s">
        <v>18457</v>
      </c>
    </row>
    <row r="11365" spans="1:2" x14ac:dyDescent="0.25">
      <c r="A11365" s="62">
        <v>46181507</v>
      </c>
      <c r="B11365" s="63" t="s">
        <v>13670</v>
      </c>
    </row>
    <row r="11366" spans="1:2" x14ac:dyDescent="0.25">
      <c r="A11366" s="62">
        <v>46181508</v>
      </c>
      <c r="B11366" s="63" t="s">
        <v>14032</v>
      </c>
    </row>
    <row r="11367" spans="1:2" x14ac:dyDescent="0.25">
      <c r="A11367" s="62">
        <v>46181509</v>
      </c>
      <c r="B11367" s="63" t="s">
        <v>7018</v>
      </c>
    </row>
    <row r="11368" spans="1:2" x14ac:dyDescent="0.25">
      <c r="A11368" s="62">
        <v>46181512</v>
      </c>
      <c r="B11368" s="63" t="s">
        <v>8203</v>
      </c>
    </row>
    <row r="11369" spans="1:2" x14ac:dyDescent="0.25">
      <c r="A11369" s="62">
        <v>46181514</v>
      </c>
      <c r="B11369" s="63" t="s">
        <v>11120</v>
      </c>
    </row>
    <row r="11370" spans="1:2" x14ac:dyDescent="0.25">
      <c r="A11370" s="62">
        <v>46181516</v>
      </c>
      <c r="B11370" s="63" t="s">
        <v>16825</v>
      </c>
    </row>
    <row r="11371" spans="1:2" x14ac:dyDescent="0.25">
      <c r="A11371" s="62">
        <v>46181517</v>
      </c>
      <c r="B11371" s="63" t="s">
        <v>7860</v>
      </c>
    </row>
    <row r="11372" spans="1:2" x14ac:dyDescent="0.25">
      <c r="A11372" s="62">
        <v>46181518</v>
      </c>
      <c r="B11372" s="63" t="s">
        <v>15673</v>
      </c>
    </row>
    <row r="11373" spans="1:2" x14ac:dyDescent="0.25">
      <c r="A11373" s="62">
        <v>46181520</v>
      </c>
      <c r="B11373" s="63" t="s">
        <v>3559</v>
      </c>
    </row>
    <row r="11374" spans="1:2" x14ac:dyDescent="0.25">
      <c r="A11374" s="62">
        <v>46181522</v>
      </c>
      <c r="B11374" s="63" t="s">
        <v>15029</v>
      </c>
    </row>
    <row r="11375" spans="1:2" x14ac:dyDescent="0.25">
      <c r="A11375" s="62">
        <v>46181525</v>
      </c>
      <c r="B11375" s="63" t="s">
        <v>5412</v>
      </c>
    </row>
    <row r="11376" spans="1:2" x14ac:dyDescent="0.25">
      <c r="A11376" s="62">
        <v>46181526</v>
      </c>
      <c r="B11376" s="63" t="s">
        <v>14726</v>
      </c>
    </row>
    <row r="11377" spans="1:2" x14ac:dyDescent="0.25">
      <c r="A11377" s="62">
        <v>46181527</v>
      </c>
      <c r="B11377" s="63" t="s">
        <v>581</v>
      </c>
    </row>
    <row r="11378" spans="1:2" x14ac:dyDescent="0.25">
      <c r="A11378" s="62">
        <v>46181528</v>
      </c>
      <c r="B11378" s="63" t="s">
        <v>6446</v>
      </c>
    </row>
    <row r="11379" spans="1:2" x14ac:dyDescent="0.25">
      <c r="A11379" s="62">
        <v>46181529</v>
      </c>
      <c r="B11379" s="63" t="s">
        <v>2180</v>
      </c>
    </row>
    <row r="11380" spans="1:2" x14ac:dyDescent="0.25">
      <c r="A11380" s="62">
        <v>46181530</v>
      </c>
      <c r="B11380" s="63" t="s">
        <v>7349</v>
      </c>
    </row>
    <row r="11381" spans="1:2" x14ac:dyDescent="0.25">
      <c r="A11381" s="62">
        <v>46181531</v>
      </c>
      <c r="B11381" s="63" t="s">
        <v>3350</v>
      </c>
    </row>
    <row r="11382" spans="1:2" x14ac:dyDescent="0.25">
      <c r="A11382" s="62">
        <v>46181532</v>
      </c>
      <c r="B11382" s="63" t="s">
        <v>18081</v>
      </c>
    </row>
    <row r="11383" spans="1:2" x14ac:dyDescent="0.25">
      <c r="A11383" s="62">
        <v>46181533</v>
      </c>
      <c r="B11383" s="63" t="s">
        <v>15751</v>
      </c>
    </row>
    <row r="11384" spans="1:2" x14ac:dyDescent="0.25">
      <c r="A11384" s="62">
        <v>46181534</v>
      </c>
      <c r="B11384" s="63" t="s">
        <v>18546</v>
      </c>
    </row>
    <row r="11385" spans="1:2" x14ac:dyDescent="0.25">
      <c r="A11385" s="62">
        <v>46181535</v>
      </c>
      <c r="B11385" s="63" t="s">
        <v>9718</v>
      </c>
    </row>
    <row r="11386" spans="1:2" x14ac:dyDescent="0.25">
      <c r="A11386" s="62">
        <v>46181601</v>
      </c>
      <c r="B11386" s="63" t="s">
        <v>13463</v>
      </c>
    </row>
    <row r="11387" spans="1:2" x14ac:dyDescent="0.25">
      <c r="A11387" s="62">
        <v>46181602</v>
      </c>
      <c r="B11387" s="63" t="s">
        <v>6154</v>
      </c>
    </row>
    <row r="11388" spans="1:2" x14ac:dyDescent="0.25">
      <c r="A11388" s="62">
        <v>46181603</v>
      </c>
      <c r="B11388" s="63" t="s">
        <v>16017</v>
      </c>
    </row>
    <row r="11389" spans="1:2" x14ac:dyDescent="0.25">
      <c r="A11389" s="62">
        <v>46181604</v>
      </c>
      <c r="B11389" s="63" t="s">
        <v>1874</v>
      </c>
    </row>
    <row r="11390" spans="1:2" x14ac:dyDescent="0.25">
      <c r="A11390" s="62">
        <v>46181605</v>
      </c>
      <c r="B11390" s="63" t="s">
        <v>14532</v>
      </c>
    </row>
    <row r="11391" spans="1:2" x14ac:dyDescent="0.25">
      <c r="A11391" s="62">
        <v>46181606</v>
      </c>
      <c r="B11391" s="63" t="s">
        <v>7851</v>
      </c>
    </row>
    <row r="11392" spans="1:2" x14ac:dyDescent="0.25">
      <c r="A11392" s="62">
        <v>46181701</v>
      </c>
      <c r="B11392" s="63" t="s">
        <v>12337</v>
      </c>
    </row>
    <row r="11393" spans="1:2" x14ac:dyDescent="0.25">
      <c r="A11393" s="62">
        <v>46181702</v>
      </c>
      <c r="B11393" s="63" t="s">
        <v>6033</v>
      </c>
    </row>
    <row r="11394" spans="1:2" x14ac:dyDescent="0.25">
      <c r="A11394" s="62">
        <v>46181703</v>
      </c>
      <c r="B11394" s="63" t="s">
        <v>2107</v>
      </c>
    </row>
    <row r="11395" spans="1:2" x14ac:dyDescent="0.25">
      <c r="A11395" s="62">
        <v>46181704</v>
      </c>
      <c r="B11395" s="63" t="s">
        <v>14179</v>
      </c>
    </row>
    <row r="11396" spans="1:2" x14ac:dyDescent="0.25">
      <c r="A11396" s="62">
        <v>46181705</v>
      </c>
      <c r="B11396" s="63" t="s">
        <v>7752</v>
      </c>
    </row>
    <row r="11397" spans="1:2" x14ac:dyDescent="0.25">
      <c r="A11397" s="62">
        <v>46181706</v>
      </c>
      <c r="B11397" s="63" t="s">
        <v>6891</v>
      </c>
    </row>
    <row r="11398" spans="1:2" x14ac:dyDescent="0.25">
      <c r="A11398" s="62">
        <v>46181707</v>
      </c>
      <c r="B11398" s="63" t="s">
        <v>18831</v>
      </c>
    </row>
    <row r="11399" spans="1:2" x14ac:dyDescent="0.25">
      <c r="A11399" s="62">
        <v>46181801</v>
      </c>
      <c r="B11399" s="63" t="s">
        <v>5992</v>
      </c>
    </row>
    <row r="11400" spans="1:2" x14ac:dyDescent="0.25">
      <c r="A11400" s="62">
        <v>46181802</v>
      </c>
      <c r="B11400" s="63" t="s">
        <v>10237</v>
      </c>
    </row>
    <row r="11401" spans="1:2" x14ac:dyDescent="0.25">
      <c r="A11401" s="62">
        <v>46181803</v>
      </c>
      <c r="B11401" s="63" t="s">
        <v>18386</v>
      </c>
    </row>
    <row r="11402" spans="1:2" x14ac:dyDescent="0.25">
      <c r="A11402" s="62">
        <v>46181804</v>
      </c>
      <c r="B11402" s="63" t="s">
        <v>11167</v>
      </c>
    </row>
    <row r="11403" spans="1:2" x14ac:dyDescent="0.25">
      <c r="A11403" s="62">
        <v>46181805</v>
      </c>
      <c r="B11403" s="63" t="s">
        <v>11080</v>
      </c>
    </row>
    <row r="11404" spans="1:2" x14ac:dyDescent="0.25">
      <c r="A11404" s="62">
        <v>46181806</v>
      </c>
      <c r="B11404" s="63" t="s">
        <v>13163</v>
      </c>
    </row>
    <row r="11405" spans="1:2" x14ac:dyDescent="0.25">
      <c r="A11405" s="62">
        <v>46181808</v>
      </c>
      <c r="B11405" s="63" t="s">
        <v>16538</v>
      </c>
    </row>
    <row r="11406" spans="1:2" x14ac:dyDescent="0.25">
      <c r="A11406" s="62">
        <v>46181809</v>
      </c>
      <c r="B11406" s="63" t="s">
        <v>2085</v>
      </c>
    </row>
    <row r="11407" spans="1:2" x14ac:dyDescent="0.25">
      <c r="A11407" s="62">
        <v>46181810</v>
      </c>
      <c r="B11407" s="63" t="s">
        <v>1581</v>
      </c>
    </row>
    <row r="11408" spans="1:2" x14ac:dyDescent="0.25">
      <c r="A11408" s="62">
        <v>46181811</v>
      </c>
      <c r="B11408" s="63" t="s">
        <v>16052</v>
      </c>
    </row>
    <row r="11409" spans="1:2" x14ac:dyDescent="0.25">
      <c r="A11409" s="62">
        <v>46181901</v>
      </c>
      <c r="B11409" s="63" t="s">
        <v>1190</v>
      </c>
    </row>
    <row r="11410" spans="1:2" x14ac:dyDescent="0.25">
      <c r="A11410" s="62">
        <v>46181902</v>
      </c>
      <c r="B11410" s="63" t="s">
        <v>10482</v>
      </c>
    </row>
    <row r="11411" spans="1:2" x14ac:dyDescent="0.25">
      <c r="A11411" s="62">
        <v>46181903</v>
      </c>
      <c r="B11411" s="63" t="s">
        <v>7563</v>
      </c>
    </row>
    <row r="11412" spans="1:2" x14ac:dyDescent="0.25">
      <c r="A11412" s="62">
        <v>46182001</v>
      </c>
      <c r="B11412" s="63" t="s">
        <v>1256</v>
      </c>
    </row>
    <row r="11413" spans="1:2" x14ac:dyDescent="0.25">
      <c r="A11413" s="62">
        <v>46182002</v>
      </c>
      <c r="B11413" s="63" t="s">
        <v>12146</v>
      </c>
    </row>
    <row r="11414" spans="1:2" x14ac:dyDescent="0.25">
      <c r="A11414" s="62">
        <v>46182003</v>
      </c>
      <c r="B11414" s="63" t="s">
        <v>4092</v>
      </c>
    </row>
    <row r="11415" spans="1:2" x14ac:dyDescent="0.25">
      <c r="A11415" s="62">
        <v>46182004</v>
      </c>
      <c r="B11415" s="63" t="s">
        <v>7073</v>
      </c>
    </row>
    <row r="11416" spans="1:2" x14ac:dyDescent="0.25">
      <c r="A11416" s="62">
        <v>46182005</v>
      </c>
      <c r="B11416" s="63" t="s">
        <v>11414</v>
      </c>
    </row>
    <row r="11417" spans="1:2" x14ac:dyDescent="0.25">
      <c r="A11417" s="62">
        <v>46182006</v>
      </c>
      <c r="B11417" s="63" t="s">
        <v>12721</v>
      </c>
    </row>
    <row r="11418" spans="1:2" x14ac:dyDescent="0.25">
      <c r="A11418" s="62">
        <v>46182007</v>
      </c>
      <c r="B11418" s="63" t="s">
        <v>13899</v>
      </c>
    </row>
    <row r="11419" spans="1:2" x14ac:dyDescent="0.25">
      <c r="A11419" s="62">
        <v>46182101</v>
      </c>
      <c r="B11419" s="63" t="s">
        <v>14295</v>
      </c>
    </row>
    <row r="11420" spans="1:2" x14ac:dyDescent="0.25">
      <c r="A11420" s="62">
        <v>46182102</v>
      </c>
      <c r="B11420" s="63" t="s">
        <v>9464</v>
      </c>
    </row>
    <row r="11421" spans="1:2" x14ac:dyDescent="0.25">
      <c r="A11421" s="62">
        <v>46182103</v>
      </c>
      <c r="B11421" s="63" t="s">
        <v>17158</v>
      </c>
    </row>
    <row r="11422" spans="1:2" x14ac:dyDescent="0.25">
      <c r="A11422" s="62">
        <v>46182104</v>
      </c>
      <c r="B11422" s="63" t="s">
        <v>3498</v>
      </c>
    </row>
    <row r="11423" spans="1:2" x14ac:dyDescent="0.25">
      <c r="A11423" s="62">
        <v>46182105</v>
      </c>
      <c r="B11423" s="63" t="s">
        <v>14407</v>
      </c>
    </row>
    <row r="11424" spans="1:2" x14ac:dyDescent="0.25">
      <c r="A11424" s="62">
        <v>46182106</v>
      </c>
      <c r="B11424" s="63" t="s">
        <v>16967</v>
      </c>
    </row>
    <row r="11425" spans="1:2" x14ac:dyDescent="0.25">
      <c r="A11425" s="62">
        <v>46182107</v>
      </c>
      <c r="B11425" s="63" t="s">
        <v>327</v>
      </c>
    </row>
    <row r="11426" spans="1:2" x14ac:dyDescent="0.25">
      <c r="A11426" s="62">
        <v>46182108</v>
      </c>
      <c r="B11426" s="63" t="s">
        <v>5688</v>
      </c>
    </row>
    <row r="11427" spans="1:2" x14ac:dyDescent="0.25">
      <c r="A11427" s="62">
        <v>46182201</v>
      </c>
      <c r="B11427" s="63" t="s">
        <v>18679</v>
      </c>
    </row>
    <row r="11428" spans="1:2" x14ac:dyDescent="0.25">
      <c r="A11428" s="62">
        <v>46182202</v>
      </c>
      <c r="B11428" s="63" t="s">
        <v>4029</v>
      </c>
    </row>
    <row r="11429" spans="1:2" x14ac:dyDescent="0.25">
      <c r="A11429" s="62">
        <v>46182203</v>
      </c>
      <c r="B11429" s="63" t="s">
        <v>5448</v>
      </c>
    </row>
    <row r="11430" spans="1:2" x14ac:dyDescent="0.25">
      <c r="A11430" s="62">
        <v>46182204</v>
      </c>
      <c r="B11430" s="63" t="s">
        <v>8270</v>
      </c>
    </row>
    <row r="11431" spans="1:2" x14ac:dyDescent="0.25">
      <c r="A11431" s="62">
        <v>46182205</v>
      </c>
      <c r="B11431" s="63" t="s">
        <v>1195</v>
      </c>
    </row>
    <row r="11432" spans="1:2" x14ac:dyDescent="0.25">
      <c r="A11432" s="62">
        <v>46182206</v>
      </c>
      <c r="B11432" s="63" t="s">
        <v>7785</v>
      </c>
    </row>
    <row r="11433" spans="1:2" x14ac:dyDescent="0.25">
      <c r="A11433" s="62">
        <v>46182207</v>
      </c>
      <c r="B11433" s="63" t="s">
        <v>4265</v>
      </c>
    </row>
    <row r="11434" spans="1:2" x14ac:dyDescent="0.25">
      <c r="A11434" s="62">
        <v>46182208</v>
      </c>
      <c r="B11434" s="63" t="s">
        <v>6082</v>
      </c>
    </row>
    <row r="11435" spans="1:2" x14ac:dyDescent="0.25">
      <c r="A11435" s="62">
        <v>46182209</v>
      </c>
      <c r="B11435" s="63" t="s">
        <v>2053</v>
      </c>
    </row>
    <row r="11436" spans="1:2" x14ac:dyDescent="0.25">
      <c r="A11436" s="62">
        <v>46182301</v>
      </c>
      <c r="B11436" s="63" t="s">
        <v>6140</v>
      </c>
    </row>
    <row r="11437" spans="1:2" x14ac:dyDescent="0.25">
      <c r="A11437" s="62">
        <v>46182302</v>
      </c>
      <c r="B11437" s="63" t="s">
        <v>18485</v>
      </c>
    </row>
    <row r="11438" spans="1:2" x14ac:dyDescent="0.25">
      <c r="A11438" s="62">
        <v>46182303</v>
      </c>
      <c r="B11438" s="63" t="s">
        <v>14500</v>
      </c>
    </row>
    <row r="11439" spans="1:2" x14ac:dyDescent="0.25">
      <c r="A11439" s="62">
        <v>46182304</v>
      </c>
      <c r="B11439" s="63" t="s">
        <v>2011</v>
      </c>
    </row>
    <row r="11440" spans="1:2" x14ac:dyDescent="0.25">
      <c r="A11440" s="62">
        <v>46182305</v>
      </c>
      <c r="B11440" s="63" t="s">
        <v>564</v>
      </c>
    </row>
    <row r="11441" spans="1:2" x14ac:dyDescent="0.25">
      <c r="A11441" s="62">
        <v>46182306</v>
      </c>
      <c r="B11441" s="63" t="s">
        <v>2377</v>
      </c>
    </row>
    <row r="11442" spans="1:2" x14ac:dyDescent="0.25">
      <c r="A11442" s="62">
        <v>46182401</v>
      </c>
      <c r="B11442" s="63" t="s">
        <v>1417</v>
      </c>
    </row>
    <row r="11443" spans="1:2" x14ac:dyDescent="0.25">
      <c r="A11443" s="62">
        <v>46182402</v>
      </c>
      <c r="B11443" s="63" t="s">
        <v>1399</v>
      </c>
    </row>
    <row r="11444" spans="1:2" x14ac:dyDescent="0.25">
      <c r="A11444" s="62">
        <v>46182501</v>
      </c>
      <c r="B11444" s="63" t="s">
        <v>9396</v>
      </c>
    </row>
    <row r="11445" spans="1:2" x14ac:dyDescent="0.25">
      <c r="A11445" s="62">
        <v>46191501</v>
      </c>
      <c r="B11445" s="63" t="s">
        <v>5362</v>
      </c>
    </row>
    <row r="11446" spans="1:2" x14ac:dyDescent="0.25">
      <c r="A11446" s="62">
        <v>46191502</v>
      </c>
      <c r="B11446" s="63" t="s">
        <v>4533</v>
      </c>
    </row>
    <row r="11447" spans="1:2" x14ac:dyDescent="0.25">
      <c r="A11447" s="62">
        <v>46191503</v>
      </c>
      <c r="B11447" s="63" t="s">
        <v>2665</v>
      </c>
    </row>
    <row r="11448" spans="1:2" x14ac:dyDescent="0.25">
      <c r="A11448" s="62">
        <v>46191504</v>
      </c>
      <c r="B11448" s="63" t="s">
        <v>6449</v>
      </c>
    </row>
    <row r="11449" spans="1:2" x14ac:dyDescent="0.25">
      <c r="A11449" s="62">
        <v>46191505</v>
      </c>
      <c r="B11449" s="63" t="s">
        <v>18664</v>
      </c>
    </row>
    <row r="11450" spans="1:2" x14ac:dyDescent="0.25">
      <c r="A11450" s="62">
        <v>46191601</v>
      </c>
      <c r="B11450" s="63" t="s">
        <v>15412</v>
      </c>
    </row>
    <row r="11451" spans="1:2" x14ac:dyDescent="0.25">
      <c r="A11451" s="62">
        <v>46191602</v>
      </c>
      <c r="B11451" s="63" t="s">
        <v>765</v>
      </c>
    </row>
    <row r="11452" spans="1:2" x14ac:dyDescent="0.25">
      <c r="A11452" s="62">
        <v>46191603</v>
      </c>
      <c r="B11452" s="63" t="s">
        <v>18498</v>
      </c>
    </row>
    <row r="11453" spans="1:2" x14ac:dyDescent="0.25">
      <c r="A11453" s="62">
        <v>46191604</v>
      </c>
      <c r="B11453" s="63" t="s">
        <v>13288</v>
      </c>
    </row>
    <row r="11454" spans="1:2" x14ac:dyDescent="0.25">
      <c r="A11454" s="62">
        <v>46191605</v>
      </c>
      <c r="B11454" s="63" t="s">
        <v>3522</v>
      </c>
    </row>
    <row r="11455" spans="1:2" x14ac:dyDescent="0.25">
      <c r="A11455" s="62">
        <v>46191606</v>
      </c>
      <c r="B11455" s="63" t="s">
        <v>2140</v>
      </c>
    </row>
    <row r="11456" spans="1:2" x14ac:dyDescent="0.25">
      <c r="A11456" s="62">
        <v>46191607</v>
      </c>
      <c r="B11456" s="63" t="s">
        <v>17409</v>
      </c>
    </row>
    <row r="11457" spans="1:2" x14ac:dyDescent="0.25">
      <c r="A11457" s="62">
        <v>46191608</v>
      </c>
      <c r="B11457" s="63" t="s">
        <v>7316</v>
      </c>
    </row>
    <row r="11458" spans="1:2" x14ac:dyDescent="0.25">
      <c r="A11458" s="62">
        <v>46191609</v>
      </c>
      <c r="B11458" s="63" t="s">
        <v>14926</v>
      </c>
    </row>
    <row r="11459" spans="1:2" x14ac:dyDescent="0.25">
      <c r="A11459" s="62">
        <v>46191610</v>
      </c>
      <c r="B11459" s="63" t="s">
        <v>7489</v>
      </c>
    </row>
    <row r="11460" spans="1:2" x14ac:dyDescent="0.25">
      <c r="A11460" s="62">
        <v>47101501</v>
      </c>
      <c r="B11460" s="63" t="s">
        <v>12395</v>
      </c>
    </row>
    <row r="11461" spans="1:2" x14ac:dyDescent="0.25">
      <c r="A11461" s="62">
        <v>47101502</v>
      </c>
      <c r="B11461" s="63" t="s">
        <v>4391</v>
      </c>
    </row>
    <row r="11462" spans="1:2" x14ac:dyDescent="0.25">
      <c r="A11462" s="62">
        <v>47101503</v>
      </c>
      <c r="B11462" s="63" t="s">
        <v>14523</v>
      </c>
    </row>
    <row r="11463" spans="1:2" x14ac:dyDescent="0.25">
      <c r="A11463" s="62">
        <v>47101504</v>
      </c>
      <c r="B11463" s="63" t="s">
        <v>18316</v>
      </c>
    </row>
    <row r="11464" spans="1:2" x14ac:dyDescent="0.25">
      <c r="A11464" s="62">
        <v>47101505</v>
      </c>
      <c r="B11464" s="63" t="s">
        <v>16613</v>
      </c>
    </row>
    <row r="11465" spans="1:2" x14ac:dyDescent="0.25">
      <c r="A11465" s="62">
        <v>47101506</v>
      </c>
      <c r="B11465" s="63" t="s">
        <v>3005</v>
      </c>
    </row>
    <row r="11466" spans="1:2" x14ac:dyDescent="0.25">
      <c r="A11466" s="62">
        <v>47101507</v>
      </c>
      <c r="B11466" s="63" t="s">
        <v>2334</v>
      </c>
    </row>
    <row r="11467" spans="1:2" x14ac:dyDescent="0.25">
      <c r="A11467" s="62">
        <v>47101508</v>
      </c>
      <c r="B11467" s="63" t="s">
        <v>16041</v>
      </c>
    </row>
    <row r="11468" spans="1:2" x14ac:dyDescent="0.25">
      <c r="A11468" s="62">
        <v>47101509</v>
      </c>
      <c r="B11468" s="63" t="s">
        <v>10902</v>
      </c>
    </row>
    <row r="11469" spans="1:2" x14ac:dyDescent="0.25">
      <c r="A11469" s="62">
        <v>47101510</v>
      </c>
      <c r="B11469" s="63" t="s">
        <v>6881</v>
      </c>
    </row>
    <row r="11470" spans="1:2" x14ac:dyDescent="0.25">
      <c r="A11470" s="62">
        <v>47101511</v>
      </c>
      <c r="B11470" s="63" t="s">
        <v>16758</v>
      </c>
    </row>
    <row r="11471" spans="1:2" x14ac:dyDescent="0.25">
      <c r="A11471" s="62">
        <v>47101512</v>
      </c>
      <c r="B11471" s="63" t="s">
        <v>4725</v>
      </c>
    </row>
    <row r="11472" spans="1:2" x14ac:dyDescent="0.25">
      <c r="A11472" s="62">
        <v>47101513</v>
      </c>
      <c r="B11472" s="63" t="s">
        <v>15946</v>
      </c>
    </row>
    <row r="11473" spans="1:2" x14ac:dyDescent="0.25">
      <c r="A11473" s="62">
        <v>47101514</v>
      </c>
      <c r="B11473" s="63" t="s">
        <v>17961</v>
      </c>
    </row>
    <row r="11474" spans="1:2" x14ac:dyDescent="0.25">
      <c r="A11474" s="62">
        <v>47101516</v>
      </c>
      <c r="B11474" s="63" t="s">
        <v>12846</v>
      </c>
    </row>
    <row r="11475" spans="1:2" x14ac:dyDescent="0.25">
      <c r="A11475" s="62">
        <v>47101517</v>
      </c>
      <c r="B11475" s="63" t="s">
        <v>17207</v>
      </c>
    </row>
    <row r="11476" spans="1:2" x14ac:dyDescent="0.25">
      <c r="A11476" s="62">
        <v>47101518</v>
      </c>
      <c r="B11476" s="63" t="s">
        <v>1653</v>
      </c>
    </row>
    <row r="11477" spans="1:2" x14ac:dyDescent="0.25">
      <c r="A11477" s="62">
        <v>47101519</v>
      </c>
      <c r="B11477" s="63" t="s">
        <v>18232</v>
      </c>
    </row>
    <row r="11478" spans="1:2" x14ac:dyDescent="0.25">
      <c r="A11478" s="62">
        <v>47101521</v>
      </c>
      <c r="B11478" s="63" t="s">
        <v>10215</v>
      </c>
    </row>
    <row r="11479" spans="1:2" x14ac:dyDescent="0.25">
      <c r="A11479" s="62">
        <v>47101522</v>
      </c>
      <c r="B11479" s="63" t="s">
        <v>4482</v>
      </c>
    </row>
    <row r="11480" spans="1:2" x14ac:dyDescent="0.25">
      <c r="A11480" s="62">
        <v>47101523</v>
      </c>
      <c r="B11480" s="63" t="s">
        <v>5033</v>
      </c>
    </row>
    <row r="11481" spans="1:2" x14ac:dyDescent="0.25">
      <c r="A11481" s="62">
        <v>47101524</v>
      </c>
      <c r="B11481" s="63" t="s">
        <v>14493</v>
      </c>
    </row>
    <row r="11482" spans="1:2" x14ac:dyDescent="0.25">
      <c r="A11482" s="62">
        <v>47101525</v>
      </c>
      <c r="B11482" s="63" t="s">
        <v>2176</v>
      </c>
    </row>
    <row r="11483" spans="1:2" x14ac:dyDescent="0.25">
      <c r="A11483" s="62">
        <v>47101526</v>
      </c>
      <c r="B11483" s="63" t="s">
        <v>7452</v>
      </c>
    </row>
    <row r="11484" spans="1:2" x14ac:dyDescent="0.25">
      <c r="A11484" s="62">
        <v>47101527</v>
      </c>
      <c r="B11484" s="63" t="s">
        <v>17741</v>
      </c>
    </row>
    <row r="11485" spans="1:2" x14ac:dyDescent="0.25">
      <c r="A11485" s="62">
        <v>47101528</v>
      </c>
      <c r="B11485" s="63" t="s">
        <v>9727</v>
      </c>
    </row>
    <row r="11486" spans="1:2" x14ac:dyDescent="0.25">
      <c r="A11486" s="62">
        <v>47101529</v>
      </c>
      <c r="B11486" s="63" t="s">
        <v>12602</v>
      </c>
    </row>
    <row r="11487" spans="1:2" x14ac:dyDescent="0.25">
      <c r="A11487" s="62">
        <v>47101530</v>
      </c>
      <c r="B11487" s="63" t="s">
        <v>5980</v>
      </c>
    </row>
    <row r="11488" spans="1:2" x14ac:dyDescent="0.25">
      <c r="A11488" s="62">
        <v>47101531</v>
      </c>
      <c r="B11488" s="63" t="s">
        <v>5499</v>
      </c>
    </row>
    <row r="11489" spans="1:2" x14ac:dyDescent="0.25">
      <c r="A11489" s="62">
        <v>47101532</v>
      </c>
      <c r="B11489" s="63" t="s">
        <v>16584</v>
      </c>
    </row>
    <row r="11490" spans="1:2" x14ac:dyDescent="0.25">
      <c r="A11490" s="62">
        <v>47101533</v>
      </c>
      <c r="B11490" s="63" t="s">
        <v>7254</v>
      </c>
    </row>
    <row r="11491" spans="1:2" x14ac:dyDescent="0.25">
      <c r="A11491" s="62">
        <v>47101534</v>
      </c>
      <c r="B11491" s="63" t="s">
        <v>12478</v>
      </c>
    </row>
    <row r="11492" spans="1:2" x14ac:dyDescent="0.25">
      <c r="A11492" s="62">
        <v>47101535</v>
      </c>
      <c r="B11492" s="63" t="s">
        <v>8026</v>
      </c>
    </row>
    <row r="11493" spans="1:2" x14ac:dyDescent="0.25">
      <c r="A11493" s="62">
        <v>47101536</v>
      </c>
      <c r="B11493" s="63" t="s">
        <v>14098</v>
      </c>
    </row>
    <row r="11494" spans="1:2" x14ac:dyDescent="0.25">
      <c r="A11494" s="62">
        <v>47101537</v>
      </c>
      <c r="B11494" s="63" t="s">
        <v>12785</v>
      </c>
    </row>
    <row r="11495" spans="1:2" x14ac:dyDescent="0.25">
      <c r="A11495" s="62">
        <v>47101538</v>
      </c>
      <c r="B11495" s="63" t="s">
        <v>12038</v>
      </c>
    </row>
    <row r="11496" spans="1:2" x14ac:dyDescent="0.25">
      <c r="A11496" s="62">
        <v>47101539</v>
      </c>
      <c r="B11496" s="63" t="s">
        <v>734</v>
      </c>
    </row>
    <row r="11497" spans="1:2" x14ac:dyDescent="0.25">
      <c r="A11497" s="62">
        <v>47101601</v>
      </c>
      <c r="B11497" s="63" t="s">
        <v>14402</v>
      </c>
    </row>
    <row r="11498" spans="1:2" x14ac:dyDescent="0.25">
      <c r="A11498" s="62">
        <v>47101602</v>
      </c>
      <c r="B11498" s="63" t="s">
        <v>5174</v>
      </c>
    </row>
    <row r="11499" spans="1:2" x14ac:dyDescent="0.25">
      <c r="A11499" s="62">
        <v>47101603</v>
      </c>
      <c r="B11499" s="63" t="s">
        <v>887</v>
      </c>
    </row>
    <row r="11500" spans="1:2" x14ac:dyDescent="0.25">
      <c r="A11500" s="62">
        <v>47101604</v>
      </c>
      <c r="B11500" s="63" t="s">
        <v>6481</v>
      </c>
    </row>
    <row r="11501" spans="1:2" x14ac:dyDescent="0.25">
      <c r="A11501" s="62">
        <v>47101605</v>
      </c>
      <c r="B11501" s="63" t="s">
        <v>2340</v>
      </c>
    </row>
    <row r="11502" spans="1:2" x14ac:dyDescent="0.25">
      <c r="A11502" s="62">
        <v>47101606</v>
      </c>
      <c r="B11502" s="63" t="s">
        <v>3169</v>
      </c>
    </row>
    <row r="11503" spans="1:2" x14ac:dyDescent="0.25">
      <c r="A11503" s="62">
        <v>47101607</v>
      </c>
      <c r="B11503" s="63" t="s">
        <v>343</v>
      </c>
    </row>
    <row r="11504" spans="1:2" x14ac:dyDescent="0.25">
      <c r="A11504" s="62">
        <v>47101608</v>
      </c>
      <c r="B11504" s="63" t="s">
        <v>10779</v>
      </c>
    </row>
    <row r="11505" spans="1:2" x14ac:dyDescent="0.25">
      <c r="A11505" s="62">
        <v>47101609</v>
      </c>
      <c r="B11505" s="63" t="s">
        <v>1171</v>
      </c>
    </row>
    <row r="11506" spans="1:2" x14ac:dyDescent="0.25">
      <c r="A11506" s="62">
        <v>47101610</v>
      </c>
      <c r="B11506" s="63" t="s">
        <v>10279</v>
      </c>
    </row>
    <row r="11507" spans="1:2" x14ac:dyDescent="0.25">
      <c r="A11507" s="62">
        <v>47101611</v>
      </c>
      <c r="B11507" s="63" t="s">
        <v>17774</v>
      </c>
    </row>
    <row r="11508" spans="1:2" x14ac:dyDescent="0.25">
      <c r="A11508" s="62">
        <v>47101612</v>
      </c>
      <c r="B11508" s="63" t="s">
        <v>9110</v>
      </c>
    </row>
    <row r="11509" spans="1:2" x14ac:dyDescent="0.25">
      <c r="A11509" s="62">
        <v>47101613</v>
      </c>
      <c r="B11509" s="63" t="s">
        <v>12039</v>
      </c>
    </row>
    <row r="11510" spans="1:2" x14ac:dyDescent="0.25">
      <c r="A11510" s="62">
        <v>47111501</v>
      </c>
      <c r="B11510" s="63" t="s">
        <v>935</v>
      </c>
    </row>
    <row r="11511" spans="1:2" x14ac:dyDescent="0.25">
      <c r="A11511" s="62">
        <v>47111502</v>
      </c>
      <c r="B11511" s="63" t="s">
        <v>10361</v>
      </c>
    </row>
    <row r="11512" spans="1:2" x14ac:dyDescent="0.25">
      <c r="A11512" s="62">
        <v>47111503</v>
      </c>
      <c r="B11512" s="63" t="s">
        <v>5719</v>
      </c>
    </row>
    <row r="11513" spans="1:2" x14ac:dyDescent="0.25">
      <c r="A11513" s="62">
        <v>47111505</v>
      </c>
      <c r="B11513" s="63" t="s">
        <v>9742</v>
      </c>
    </row>
    <row r="11514" spans="1:2" x14ac:dyDescent="0.25">
      <c r="A11514" s="62">
        <v>47111601</v>
      </c>
      <c r="B11514" s="63" t="s">
        <v>12030</v>
      </c>
    </row>
    <row r="11515" spans="1:2" x14ac:dyDescent="0.25">
      <c r="A11515" s="62">
        <v>47111602</v>
      </c>
      <c r="B11515" s="63" t="s">
        <v>4440</v>
      </c>
    </row>
    <row r="11516" spans="1:2" x14ac:dyDescent="0.25">
      <c r="A11516" s="62">
        <v>47111603</v>
      </c>
      <c r="B11516" s="63" t="s">
        <v>3952</v>
      </c>
    </row>
    <row r="11517" spans="1:2" x14ac:dyDescent="0.25">
      <c r="A11517" s="62">
        <v>47111701</v>
      </c>
      <c r="B11517" s="63" t="s">
        <v>9351</v>
      </c>
    </row>
    <row r="11518" spans="1:2" x14ac:dyDescent="0.25">
      <c r="A11518" s="62">
        <v>47121501</v>
      </c>
      <c r="B11518" s="63" t="s">
        <v>1546</v>
      </c>
    </row>
    <row r="11519" spans="1:2" x14ac:dyDescent="0.25">
      <c r="A11519" s="62">
        <v>47121502</v>
      </c>
      <c r="B11519" s="63" t="s">
        <v>12060</v>
      </c>
    </row>
    <row r="11520" spans="1:2" x14ac:dyDescent="0.25">
      <c r="A11520" s="62">
        <v>47121602</v>
      </c>
      <c r="B11520" s="63" t="s">
        <v>3527</v>
      </c>
    </row>
    <row r="11521" spans="1:2" x14ac:dyDescent="0.25">
      <c r="A11521" s="62">
        <v>47121603</v>
      </c>
      <c r="B11521" s="63" t="s">
        <v>2822</v>
      </c>
    </row>
    <row r="11522" spans="1:2" x14ac:dyDescent="0.25">
      <c r="A11522" s="62">
        <v>47121604</v>
      </c>
      <c r="B11522" s="63" t="s">
        <v>15927</v>
      </c>
    </row>
    <row r="11523" spans="1:2" x14ac:dyDescent="0.25">
      <c r="A11523" s="62">
        <v>47121605</v>
      </c>
      <c r="B11523" s="63" t="s">
        <v>14185</v>
      </c>
    </row>
    <row r="11524" spans="1:2" x14ac:dyDescent="0.25">
      <c r="A11524" s="62">
        <v>47121606</v>
      </c>
      <c r="B11524" s="63" t="s">
        <v>15770</v>
      </c>
    </row>
    <row r="11525" spans="1:2" x14ac:dyDescent="0.25">
      <c r="A11525" s="62">
        <v>47121607</v>
      </c>
      <c r="B11525" s="63" t="s">
        <v>10442</v>
      </c>
    </row>
    <row r="11526" spans="1:2" x14ac:dyDescent="0.25">
      <c r="A11526" s="62">
        <v>47121608</v>
      </c>
      <c r="B11526" s="63" t="s">
        <v>2277</v>
      </c>
    </row>
    <row r="11527" spans="1:2" x14ac:dyDescent="0.25">
      <c r="A11527" s="62">
        <v>47121609</v>
      </c>
      <c r="B11527" s="63" t="s">
        <v>18374</v>
      </c>
    </row>
    <row r="11528" spans="1:2" x14ac:dyDescent="0.25">
      <c r="A11528" s="62">
        <v>47121610</v>
      </c>
      <c r="B11528" s="63" t="s">
        <v>14075</v>
      </c>
    </row>
    <row r="11529" spans="1:2" x14ac:dyDescent="0.25">
      <c r="A11529" s="62">
        <v>47121611</v>
      </c>
      <c r="B11529" s="63" t="s">
        <v>18576</v>
      </c>
    </row>
    <row r="11530" spans="1:2" x14ac:dyDescent="0.25">
      <c r="A11530" s="62">
        <v>47121612</v>
      </c>
      <c r="B11530" s="63" t="s">
        <v>9209</v>
      </c>
    </row>
    <row r="11531" spans="1:2" x14ac:dyDescent="0.25">
      <c r="A11531" s="62">
        <v>47121613</v>
      </c>
      <c r="B11531" s="63" t="s">
        <v>298</v>
      </c>
    </row>
    <row r="11532" spans="1:2" x14ac:dyDescent="0.25">
      <c r="A11532" s="62">
        <v>47121701</v>
      </c>
      <c r="B11532" s="63" t="s">
        <v>16582</v>
      </c>
    </row>
    <row r="11533" spans="1:2" x14ac:dyDescent="0.25">
      <c r="A11533" s="62">
        <v>47121702</v>
      </c>
      <c r="B11533" s="63" t="s">
        <v>1936</v>
      </c>
    </row>
    <row r="11534" spans="1:2" x14ac:dyDescent="0.25">
      <c r="A11534" s="62">
        <v>47121703</v>
      </c>
      <c r="B11534" s="63" t="s">
        <v>11859</v>
      </c>
    </row>
    <row r="11535" spans="1:2" x14ac:dyDescent="0.25">
      <c r="A11535" s="62">
        <v>47121704</v>
      </c>
      <c r="B11535" s="63" t="s">
        <v>14809</v>
      </c>
    </row>
    <row r="11536" spans="1:2" x14ac:dyDescent="0.25">
      <c r="A11536" s="62">
        <v>47121705</v>
      </c>
      <c r="B11536" s="63" t="s">
        <v>7123</v>
      </c>
    </row>
    <row r="11537" spans="1:2" x14ac:dyDescent="0.25">
      <c r="A11537" s="62">
        <v>47121706</v>
      </c>
      <c r="B11537" s="63" t="s">
        <v>7189</v>
      </c>
    </row>
    <row r="11538" spans="1:2" x14ac:dyDescent="0.25">
      <c r="A11538" s="62">
        <v>47121707</v>
      </c>
      <c r="B11538" s="63" t="s">
        <v>9747</v>
      </c>
    </row>
    <row r="11539" spans="1:2" x14ac:dyDescent="0.25">
      <c r="A11539" s="62">
        <v>47121708</v>
      </c>
      <c r="B11539" s="63" t="s">
        <v>2500</v>
      </c>
    </row>
    <row r="11540" spans="1:2" x14ac:dyDescent="0.25">
      <c r="A11540" s="62">
        <v>47121801</v>
      </c>
      <c r="B11540" s="63" t="s">
        <v>6301</v>
      </c>
    </row>
    <row r="11541" spans="1:2" x14ac:dyDescent="0.25">
      <c r="A11541" s="62">
        <v>47121802</v>
      </c>
      <c r="B11541" s="63" t="s">
        <v>8065</v>
      </c>
    </row>
    <row r="11542" spans="1:2" x14ac:dyDescent="0.25">
      <c r="A11542" s="62">
        <v>47121803</v>
      </c>
      <c r="B11542" s="63" t="s">
        <v>14429</v>
      </c>
    </row>
    <row r="11543" spans="1:2" x14ac:dyDescent="0.25">
      <c r="A11543" s="62">
        <v>47121804</v>
      </c>
      <c r="B11543" s="63" t="s">
        <v>17319</v>
      </c>
    </row>
    <row r="11544" spans="1:2" x14ac:dyDescent="0.25">
      <c r="A11544" s="62">
        <v>47121805</v>
      </c>
      <c r="B11544" s="63" t="s">
        <v>6903</v>
      </c>
    </row>
    <row r="11545" spans="1:2" x14ac:dyDescent="0.25">
      <c r="A11545" s="62">
        <v>47121806</v>
      </c>
      <c r="B11545" s="63" t="s">
        <v>14368</v>
      </c>
    </row>
    <row r="11546" spans="1:2" x14ac:dyDescent="0.25">
      <c r="A11546" s="62">
        <v>47121807</v>
      </c>
      <c r="B11546" s="63" t="s">
        <v>7534</v>
      </c>
    </row>
    <row r="11547" spans="1:2" x14ac:dyDescent="0.25">
      <c r="A11547" s="62">
        <v>47121808</v>
      </c>
      <c r="B11547" s="63" t="s">
        <v>13632</v>
      </c>
    </row>
    <row r="11548" spans="1:2" x14ac:dyDescent="0.25">
      <c r="A11548" s="62">
        <v>47121809</v>
      </c>
      <c r="B11548" s="63" t="s">
        <v>16440</v>
      </c>
    </row>
    <row r="11549" spans="1:2" x14ac:dyDescent="0.25">
      <c r="A11549" s="62">
        <v>47121810</v>
      </c>
      <c r="B11549" s="63" t="s">
        <v>8763</v>
      </c>
    </row>
    <row r="11550" spans="1:2" x14ac:dyDescent="0.25">
      <c r="A11550" s="62">
        <v>47121811</v>
      </c>
      <c r="B11550" s="63" t="s">
        <v>13710</v>
      </c>
    </row>
    <row r="11551" spans="1:2" x14ac:dyDescent="0.25">
      <c r="A11551" s="62">
        <v>47121812</v>
      </c>
      <c r="B11551" s="63" t="s">
        <v>8248</v>
      </c>
    </row>
    <row r="11552" spans="1:2" x14ac:dyDescent="0.25">
      <c r="A11552" s="62">
        <v>47121813</v>
      </c>
      <c r="B11552" s="63" t="s">
        <v>1895</v>
      </c>
    </row>
    <row r="11553" spans="1:2" x14ac:dyDescent="0.25">
      <c r="A11553" s="62">
        <v>47121901</v>
      </c>
      <c r="B11553" s="63" t="s">
        <v>1124</v>
      </c>
    </row>
    <row r="11554" spans="1:2" x14ac:dyDescent="0.25">
      <c r="A11554" s="62">
        <v>47121902</v>
      </c>
      <c r="B11554" s="63" t="s">
        <v>14061</v>
      </c>
    </row>
    <row r="11555" spans="1:2" x14ac:dyDescent="0.25">
      <c r="A11555" s="62">
        <v>47121903</v>
      </c>
      <c r="B11555" s="63" t="s">
        <v>18542</v>
      </c>
    </row>
    <row r="11556" spans="1:2" x14ac:dyDescent="0.25">
      <c r="A11556" s="62">
        <v>47131501</v>
      </c>
      <c r="B11556" s="63" t="s">
        <v>596</v>
      </c>
    </row>
    <row r="11557" spans="1:2" x14ac:dyDescent="0.25">
      <c r="A11557" s="62">
        <v>47131502</v>
      </c>
      <c r="B11557" s="63" t="s">
        <v>9546</v>
      </c>
    </row>
    <row r="11558" spans="1:2" x14ac:dyDescent="0.25">
      <c r="A11558" s="62">
        <v>47131503</v>
      </c>
      <c r="B11558" s="63" t="s">
        <v>11604</v>
      </c>
    </row>
    <row r="11559" spans="1:2" x14ac:dyDescent="0.25">
      <c r="A11559" s="62">
        <v>47131601</v>
      </c>
      <c r="B11559" s="63" t="s">
        <v>5082</v>
      </c>
    </row>
    <row r="11560" spans="1:2" x14ac:dyDescent="0.25">
      <c r="A11560" s="62">
        <v>47131602</v>
      </c>
      <c r="B11560" s="63" t="s">
        <v>12138</v>
      </c>
    </row>
    <row r="11561" spans="1:2" x14ac:dyDescent="0.25">
      <c r="A11561" s="62">
        <v>47131603</v>
      </c>
      <c r="B11561" s="63" t="s">
        <v>5613</v>
      </c>
    </row>
    <row r="11562" spans="1:2" x14ac:dyDescent="0.25">
      <c r="A11562" s="62">
        <v>47131604</v>
      </c>
      <c r="B11562" s="63" t="s">
        <v>17592</v>
      </c>
    </row>
    <row r="11563" spans="1:2" x14ac:dyDescent="0.25">
      <c r="A11563" s="62">
        <v>47131605</v>
      </c>
      <c r="B11563" s="63" t="s">
        <v>12949</v>
      </c>
    </row>
    <row r="11564" spans="1:2" x14ac:dyDescent="0.25">
      <c r="A11564" s="62">
        <v>47131608</v>
      </c>
      <c r="B11564" s="63" t="s">
        <v>10836</v>
      </c>
    </row>
    <row r="11565" spans="1:2" x14ac:dyDescent="0.25">
      <c r="A11565" s="62">
        <v>47131609</v>
      </c>
      <c r="B11565" s="63" t="s">
        <v>17549</v>
      </c>
    </row>
    <row r="11566" spans="1:2" x14ac:dyDescent="0.25">
      <c r="A11566" s="62">
        <v>47131610</v>
      </c>
      <c r="B11566" s="63" t="s">
        <v>8580</v>
      </c>
    </row>
    <row r="11567" spans="1:2" x14ac:dyDescent="0.25">
      <c r="A11567" s="62">
        <v>47131611</v>
      </c>
      <c r="B11567" s="63" t="s">
        <v>13290</v>
      </c>
    </row>
    <row r="11568" spans="1:2" x14ac:dyDescent="0.25">
      <c r="A11568" s="62">
        <v>47131612</v>
      </c>
      <c r="B11568" s="63" t="s">
        <v>18257</v>
      </c>
    </row>
    <row r="11569" spans="1:2" x14ac:dyDescent="0.25">
      <c r="A11569" s="62">
        <v>47131613</v>
      </c>
      <c r="B11569" s="63" t="s">
        <v>13201</v>
      </c>
    </row>
    <row r="11570" spans="1:2" x14ac:dyDescent="0.25">
      <c r="A11570" s="62">
        <v>47131614</v>
      </c>
      <c r="B11570" s="63" t="s">
        <v>17374</v>
      </c>
    </row>
    <row r="11571" spans="1:2" x14ac:dyDescent="0.25">
      <c r="A11571" s="62">
        <v>47131615</v>
      </c>
      <c r="B11571" s="63" t="s">
        <v>8610</v>
      </c>
    </row>
    <row r="11572" spans="1:2" x14ac:dyDescent="0.25">
      <c r="A11572" s="62">
        <v>47131616</v>
      </c>
      <c r="B11572" s="63" t="s">
        <v>14736</v>
      </c>
    </row>
    <row r="11573" spans="1:2" x14ac:dyDescent="0.25">
      <c r="A11573" s="62">
        <v>47131617</v>
      </c>
      <c r="B11573" s="63" t="s">
        <v>16607</v>
      </c>
    </row>
    <row r="11574" spans="1:2" x14ac:dyDescent="0.25">
      <c r="A11574" s="62">
        <v>47131618</v>
      </c>
      <c r="B11574" s="63" t="s">
        <v>2488</v>
      </c>
    </row>
    <row r="11575" spans="1:2" x14ac:dyDescent="0.25">
      <c r="A11575" s="62">
        <v>47131619</v>
      </c>
      <c r="B11575" s="63" t="s">
        <v>9381</v>
      </c>
    </row>
    <row r="11576" spans="1:2" x14ac:dyDescent="0.25">
      <c r="A11576" s="62">
        <v>47131701</v>
      </c>
      <c r="B11576" s="63" t="s">
        <v>6238</v>
      </c>
    </row>
    <row r="11577" spans="1:2" x14ac:dyDescent="0.25">
      <c r="A11577" s="62">
        <v>47131702</v>
      </c>
      <c r="B11577" s="63" t="s">
        <v>2151</v>
      </c>
    </row>
    <row r="11578" spans="1:2" x14ac:dyDescent="0.25">
      <c r="A11578" s="62">
        <v>47131703</v>
      </c>
      <c r="B11578" s="63" t="s">
        <v>5816</v>
      </c>
    </row>
    <row r="11579" spans="1:2" x14ac:dyDescent="0.25">
      <c r="A11579" s="62">
        <v>47131704</v>
      </c>
      <c r="B11579" s="63" t="s">
        <v>16502</v>
      </c>
    </row>
    <row r="11580" spans="1:2" x14ac:dyDescent="0.25">
      <c r="A11580" s="62">
        <v>47131705</v>
      </c>
      <c r="B11580" s="63" t="s">
        <v>12088</v>
      </c>
    </row>
    <row r="11581" spans="1:2" x14ac:dyDescent="0.25">
      <c r="A11581" s="62">
        <v>47131706</v>
      </c>
      <c r="B11581" s="63" t="s">
        <v>2812</v>
      </c>
    </row>
    <row r="11582" spans="1:2" x14ac:dyDescent="0.25">
      <c r="A11582" s="62">
        <v>47131707</v>
      </c>
      <c r="B11582" s="63" t="s">
        <v>17</v>
      </c>
    </row>
    <row r="11583" spans="1:2" x14ac:dyDescent="0.25">
      <c r="A11583" s="62">
        <v>47131708</v>
      </c>
      <c r="B11583" s="63" t="s">
        <v>1331</v>
      </c>
    </row>
    <row r="11584" spans="1:2" x14ac:dyDescent="0.25">
      <c r="A11584" s="62">
        <v>47131709</v>
      </c>
      <c r="B11584" s="63" t="s">
        <v>7385</v>
      </c>
    </row>
    <row r="11585" spans="1:2" x14ac:dyDescent="0.25">
      <c r="A11585" s="62">
        <v>47131710</v>
      </c>
      <c r="B11585" s="63" t="s">
        <v>6954</v>
      </c>
    </row>
    <row r="11586" spans="1:2" x14ac:dyDescent="0.25">
      <c r="A11586" s="62">
        <v>47131711</v>
      </c>
      <c r="B11586" s="63" t="s">
        <v>17371</v>
      </c>
    </row>
    <row r="11587" spans="1:2" x14ac:dyDescent="0.25">
      <c r="A11587" s="62">
        <v>47131801</v>
      </c>
      <c r="B11587" s="63" t="s">
        <v>11852</v>
      </c>
    </row>
    <row r="11588" spans="1:2" x14ac:dyDescent="0.25">
      <c r="A11588" s="62">
        <v>47131802</v>
      </c>
      <c r="B11588" s="63" t="s">
        <v>17391</v>
      </c>
    </row>
    <row r="11589" spans="1:2" x14ac:dyDescent="0.25">
      <c r="A11589" s="62">
        <v>47131803</v>
      </c>
      <c r="B11589" s="63" t="s">
        <v>12950</v>
      </c>
    </row>
    <row r="11590" spans="1:2" x14ac:dyDescent="0.25">
      <c r="A11590" s="62">
        <v>47131804</v>
      </c>
      <c r="B11590" s="63" t="s">
        <v>11506</v>
      </c>
    </row>
    <row r="11591" spans="1:2" x14ac:dyDescent="0.25">
      <c r="A11591" s="62">
        <v>47131805</v>
      </c>
      <c r="B11591" s="63" t="s">
        <v>1184</v>
      </c>
    </row>
    <row r="11592" spans="1:2" x14ac:dyDescent="0.25">
      <c r="A11592" s="62">
        <v>47131806</v>
      </c>
      <c r="B11592" s="63" t="s">
        <v>13569</v>
      </c>
    </row>
    <row r="11593" spans="1:2" x14ac:dyDescent="0.25">
      <c r="A11593" s="62">
        <v>47131807</v>
      </c>
      <c r="B11593" s="63" t="s">
        <v>3805</v>
      </c>
    </row>
    <row r="11594" spans="1:2" x14ac:dyDescent="0.25">
      <c r="A11594" s="62">
        <v>47131808</v>
      </c>
      <c r="B11594" s="63" t="s">
        <v>14624</v>
      </c>
    </row>
    <row r="11595" spans="1:2" x14ac:dyDescent="0.25">
      <c r="A11595" s="62">
        <v>47131809</v>
      </c>
      <c r="B11595" s="63" t="s">
        <v>4168</v>
      </c>
    </row>
    <row r="11596" spans="1:2" x14ac:dyDescent="0.25">
      <c r="A11596" s="62">
        <v>47131810</v>
      </c>
      <c r="B11596" s="63" t="s">
        <v>17334</v>
      </c>
    </row>
    <row r="11597" spans="1:2" x14ac:dyDescent="0.25">
      <c r="A11597" s="62">
        <v>47131811</v>
      </c>
      <c r="B11597" s="63" t="s">
        <v>8524</v>
      </c>
    </row>
    <row r="11598" spans="1:2" x14ac:dyDescent="0.25">
      <c r="A11598" s="62">
        <v>47131812</v>
      </c>
      <c r="B11598" s="63" t="s">
        <v>9253</v>
      </c>
    </row>
    <row r="11599" spans="1:2" x14ac:dyDescent="0.25">
      <c r="A11599" s="62">
        <v>47131813</v>
      </c>
      <c r="B11599" s="63" t="s">
        <v>1908</v>
      </c>
    </row>
    <row r="11600" spans="1:2" x14ac:dyDescent="0.25">
      <c r="A11600" s="62">
        <v>47131814</v>
      </c>
      <c r="B11600" s="63" t="s">
        <v>8937</v>
      </c>
    </row>
    <row r="11601" spans="1:2" x14ac:dyDescent="0.25">
      <c r="A11601" s="62">
        <v>47131815</v>
      </c>
      <c r="B11601" s="63" t="s">
        <v>17006</v>
      </c>
    </row>
    <row r="11602" spans="1:2" x14ac:dyDescent="0.25">
      <c r="A11602" s="62">
        <v>47131816</v>
      </c>
      <c r="B11602" s="63" t="s">
        <v>5224</v>
      </c>
    </row>
    <row r="11603" spans="1:2" x14ac:dyDescent="0.25">
      <c r="A11603" s="62">
        <v>47131817</v>
      </c>
      <c r="B11603" s="63" t="s">
        <v>16863</v>
      </c>
    </row>
    <row r="11604" spans="1:2" x14ac:dyDescent="0.25">
      <c r="A11604" s="62">
        <v>47131818</v>
      </c>
      <c r="B11604" s="63" t="s">
        <v>3477</v>
      </c>
    </row>
    <row r="11605" spans="1:2" x14ac:dyDescent="0.25">
      <c r="A11605" s="62">
        <v>47131819</v>
      </c>
      <c r="B11605" s="63" t="s">
        <v>16842</v>
      </c>
    </row>
    <row r="11606" spans="1:2" x14ac:dyDescent="0.25">
      <c r="A11606" s="62">
        <v>47131820</v>
      </c>
      <c r="B11606" s="63" t="s">
        <v>6482</v>
      </c>
    </row>
    <row r="11607" spans="1:2" x14ac:dyDescent="0.25">
      <c r="A11607" s="62">
        <v>47131821</v>
      </c>
      <c r="B11607" s="63" t="s">
        <v>13322</v>
      </c>
    </row>
    <row r="11608" spans="1:2" x14ac:dyDescent="0.25">
      <c r="A11608" s="62">
        <v>47131822</v>
      </c>
      <c r="B11608" s="63" t="s">
        <v>18024</v>
      </c>
    </row>
    <row r="11609" spans="1:2" x14ac:dyDescent="0.25">
      <c r="A11609" s="62">
        <v>47131823</v>
      </c>
      <c r="B11609" s="63" t="s">
        <v>14868</v>
      </c>
    </row>
    <row r="11610" spans="1:2" x14ac:dyDescent="0.25">
      <c r="A11610" s="62">
        <v>47131824</v>
      </c>
      <c r="B11610" s="63" t="s">
        <v>4793</v>
      </c>
    </row>
    <row r="11611" spans="1:2" x14ac:dyDescent="0.25">
      <c r="A11611" s="62">
        <v>47131825</v>
      </c>
      <c r="B11611" s="63" t="s">
        <v>16303</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14435</v>
      </c>
    </row>
    <row r="11615" spans="1:2" x14ac:dyDescent="0.25">
      <c r="A11615" s="62">
        <v>47131829</v>
      </c>
      <c r="B11615" s="63" t="s">
        <v>15665</v>
      </c>
    </row>
    <row r="11616" spans="1:2" x14ac:dyDescent="0.25">
      <c r="A11616" s="62">
        <v>47131830</v>
      </c>
      <c r="B11616" s="63" t="s">
        <v>14155</v>
      </c>
    </row>
    <row r="11617" spans="1:2" x14ac:dyDescent="0.25">
      <c r="A11617" s="62">
        <v>47131831</v>
      </c>
      <c r="B11617" s="63" t="s">
        <v>1044</v>
      </c>
    </row>
    <row r="11618" spans="1:2" x14ac:dyDescent="0.25">
      <c r="A11618" s="62">
        <v>47131832</v>
      </c>
      <c r="B11618" s="63" t="s">
        <v>9402</v>
      </c>
    </row>
    <row r="11619" spans="1:2" x14ac:dyDescent="0.25">
      <c r="A11619" s="62">
        <v>47131833</v>
      </c>
      <c r="B11619" s="63" t="s">
        <v>5259</v>
      </c>
    </row>
    <row r="11620" spans="1:2" x14ac:dyDescent="0.25">
      <c r="A11620" s="62">
        <v>47131834</v>
      </c>
      <c r="B11620" s="63" t="s">
        <v>2669</v>
      </c>
    </row>
    <row r="11621" spans="1:2" x14ac:dyDescent="0.25">
      <c r="A11621" s="62">
        <v>47131901</v>
      </c>
      <c r="B11621" s="63" t="s">
        <v>9353</v>
      </c>
    </row>
    <row r="11622" spans="1:2" x14ac:dyDescent="0.25">
      <c r="A11622" s="62">
        <v>47131902</v>
      </c>
      <c r="B11622" s="63" t="s">
        <v>5312</v>
      </c>
    </row>
    <row r="11623" spans="1:2" x14ac:dyDescent="0.25">
      <c r="A11623" s="62">
        <v>47131903</v>
      </c>
      <c r="B11623" s="63" t="s">
        <v>11199</v>
      </c>
    </row>
    <row r="11624" spans="1:2" x14ac:dyDescent="0.25">
      <c r="A11624" s="62">
        <v>47131904</v>
      </c>
      <c r="B11624" s="63" t="s">
        <v>10326</v>
      </c>
    </row>
    <row r="11625" spans="1:2" x14ac:dyDescent="0.25">
      <c r="A11625" s="62">
        <v>47131905</v>
      </c>
      <c r="B11625" s="63" t="s">
        <v>10677</v>
      </c>
    </row>
    <row r="11626" spans="1:2" x14ac:dyDescent="0.25">
      <c r="A11626" s="62">
        <v>47131906</v>
      </c>
      <c r="B11626" s="63" t="s">
        <v>10090</v>
      </c>
    </row>
    <row r="11627" spans="1:2" x14ac:dyDescent="0.25">
      <c r="A11627" s="62">
        <v>47131907</v>
      </c>
      <c r="B11627" s="63" t="s">
        <v>3871</v>
      </c>
    </row>
    <row r="11628" spans="1:2" x14ac:dyDescent="0.25">
      <c r="A11628" s="62">
        <v>47131908</v>
      </c>
      <c r="B11628" s="63" t="s">
        <v>3496</v>
      </c>
    </row>
    <row r="11629" spans="1:2" x14ac:dyDescent="0.25">
      <c r="A11629" s="62">
        <v>47131909</v>
      </c>
      <c r="B11629" s="63" t="s">
        <v>3285</v>
      </c>
    </row>
    <row r="11630" spans="1:2" x14ac:dyDescent="0.25">
      <c r="A11630" s="62">
        <v>47132101</v>
      </c>
      <c r="B11630" s="63" t="s">
        <v>2501</v>
      </c>
    </row>
    <row r="11631" spans="1:2" x14ac:dyDescent="0.25">
      <c r="A11631" s="62">
        <v>47132102</v>
      </c>
      <c r="B11631" s="63" t="s">
        <v>1601</v>
      </c>
    </row>
    <row r="11632" spans="1:2" x14ac:dyDescent="0.25">
      <c r="A11632" s="62">
        <v>48101501</v>
      </c>
      <c r="B11632" s="63" t="s">
        <v>6556</v>
      </c>
    </row>
    <row r="11633" spans="1:2" x14ac:dyDescent="0.25">
      <c r="A11633" s="62">
        <v>48101502</v>
      </c>
      <c r="B11633" s="63" t="s">
        <v>15572</v>
      </c>
    </row>
    <row r="11634" spans="1:2" x14ac:dyDescent="0.25">
      <c r="A11634" s="62">
        <v>48101503</v>
      </c>
      <c r="B11634" s="63" t="s">
        <v>9981</v>
      </c>
    </row>
    <row r="11635" spans="1:2" x14ac:dyDescent="0.25">
      <c r="A11635" s="62">
        <v>48101504</v>
      </c>
      <c r="B11635" s="63" t="s">
        <v>4674</v>
      </c>
    </row>
    <row r="11636" spans="1:2" x14ac:dyDescent="0.25">
      <c r="A11636" s="62">
        <v>48101505</v>
      </c>
      <c r="B11636" s="63" t="s">
        <v>17044</v>
      </c>
    </row>
    <row r="11637" spans="1:2" x14ac:dyDescent="0.25">
      <c r="A11637" s="62">
        <v>48101506</v>
      </c>
      <c r="B11637" s="63" t="s">
        <v>17802</v>
      </c>
    </row>
    <row r="11638" spans="1:2" x14ac:dyDescent="0.25">
      <c r="A11638" s="62">
        <v>48101507</v>
      </c>
      <c r="B11638" s="63" t="s">
        <v>8782</v>
      </c>
    </row>
    <row r="11639" spans="1:2" x14ac:dyDescent="0.25">
      <c r="A11639" s="62">
        <v>48101508</v>
      </c>
      <c r="B11639" s="63" t="s">
        <v>11438</v>
      </c>
    </row>
    <row r="11640" spans="1:2" x14ac:dyDescent="0.25">
      <c r="A11640" s="62">
        <v>48101509</v>
      </c>
      <c r="B11640" s="63" t="s">
        <v>15475</v>
      </c>
    </row>
    <row r="11641" spans="1:2" x14ac:dyDescent="0.25">
      <c r="A11641" s="62">
        <v>48101510</v>
      </c>
      <c r="B11641" s="63" t="s">
        <v>14686</v>
      </c>
    </row>
    <row r="11642" spans="1:2" x14ac:dyDescent="0.25">
      <c r="A11642" s="62">
        <v>48101511</v>
      </c>
      <c r="B11642" s="63" t="s">
        <v>11373</v>
      </c>
    </row>
    <row r="11643" spans="1:2" x14ac:dyDescent="0.25">
      <c r="A11643" s="62">
        <v>48101512</v>
      </c>
      <c r="B11643" s="63" t="s">
        <v>17297</v>
      </c>
    </row>
    <row r="11644" spans="1:2" x14ac:dyDescent="0.25">
      <c r="A11644" s="62">
        <v>48101513</v>
      </c>
      <c r="B11644" s="63" t="s">
        <v>3039</v>
      </c>
    </row>
    <row r="11645" spans="1:2" x14ac:dyDescent="0.25">
      <c r="A11645" s="62">
        <v>48101514</v>
      </c>
      <c r="B11645" s="63" t="s">
        <v>3537</v>
      </c>
    </row>
    <row r="11646" spans="1:2" x14ac:dyDescent="0.25">
      <c r="A11646" s="62">
        <v>48101515</v>
      </c>
      <c r="B11646" s="63" t="s">
        <v>15137</v>
      </c>
    </row>
    <row r="11647" spans="1:2" x14ac:dyDescent="0.25">
      <c r="A11647" s="62">
        <v>48101516</v>
      </c>
      <c r="B11647" s="63" t="s">
        <v>10264</v>
      </c>
    </row>
    <row r="11648" spans="1:2" x14ac:dyDescent="0.25">
      <c r="A11648" s="62">
        <v>48101517</v>
      </c>
      <c r="B11648" s="63" t="s">
        <v>10242</v>
      </c>
    </row>
    <row r="11649" spans="1:2" x14ac:dyDescent="0.25">
      <c r="A11649" s="62">
        <v>48101518</v>
      </c>
      <c r="B11649" s="63" t="s">
        <v>3737</v>
      </c>
    </row>
    <row r="11650" spans="1:2" x14ac:dyDescent="0.25">
      <c r="A11650" s="62">
        <v>48101519</v>
      </c>
      <c r="B11650" s="63" t="s">
        <v>4505</v>
      </c>
    </row>
    <row r="11651" spans="1:2" x14ac:dyDescent="0.25">
      <c r="A11651" s="62">
        <v>48101520</v>
      </c>
      <c r="B11651" s="63" t="s">
        <v>11185</v>
      </c>
    </row>
    <row r="11652" spans="1:2" x14ac:dyDescent="0.25">
      <c r="A11652" s="62">
        <v>48101521</v>
      </c>
      <c r="B11652" s="63" t="s">
        <v>4176</v>
      </c>
    </row>
    <row r="11653" spans="1:2" x14ac:dyDescent="0.25">
      <c r="A11653" s="62">
        <v>48101522</v>
      </c>
      <c r="B11653" s="63" t="s">
        <v>1242</v>
      </c>
    </row>
    <row r="11654" spans="1:2" x14ac:dyDescent="0.25">
      <c r="A11654" s="62">
        <v>48101523</v>
      </c>
      <c r="B11654" s="63" t="s">
        <v>17009</v>
      </c>
    </row>
    <row r="11655" spans="1:2" x14ac:dyDescent="0.25">
      <c r="A11655" s="62">
        <v>48101524</v>
      </c>
      <c r="B11655" s="63" t="s">
        <v>2841</v>
      </c>
    </row>
    <row r="11656" spans="1:2" x14ac:dyDescent="0.25">
      <c r="A11656" s="62">
        <v>48101525</v>
      </c>
      <c r="B11656" s="63" t="s">
        <v>8908</v>
      </c>
    </row>
    <row r="11657" spans="1:2" x14ac:dyDescent="0.25">
      <c r="A11657" s="62">
        <v>48101526</v>
      </c>
      <c r="B11657" s="63" t="s">
        <v>18431</v>
      </c>
    </row>
    <row r="11658" spans="1:2" x14ac:dyDescent="0.25">
      <c r="A11658" s="62">
        <v>48101527</v>
      </c>
      <c r="B11658" s="63" t="s">
        <v>16026</v>
      </c>
    </row>
    <row r="11659" spans="1:2" x14ac:dyDescent="0.25">
      <c r="A11659" s="62">
        <v>48101528</v>
      </c>
      <c r="B11659" s="63" t="s">
        <v>16653</v>
      </c>
    </row>
    <row r="11660" spans="1:2" x14ac:dyDescent="0.25">
      <c r="A11660" s="62">
        <v>48101529</v>
      </c>
      <c r="B11660" s="63" t="s">
        <v>18523</v>
      </c>
    </row>
    <row r="11661" spans="1:2" x14ac:dyDescent="0.25">
      <c r="A11661" s="62">
        <v>48101530</v>
      </c>
      <c r="B11661" s="63" t="s">
        <v>16941</v>
      </c>
    </row>
    <row r="11662" spans="1:2" x14ac:dyDescent="0.25">
      <c r="A11662" s="62">
        <v>48101531</v>
      </c>
      <c r="B11662" s="63" t="s">
        <v>6781</v>
      </c>
    </row>
    <row r="11663" spans="1:2" x14ac:dyDescent="0.25">
      <c r="A11663" s="62">
        <v>48101532</v>
      </c>
      <c r="B11663" s="63" t="s">
        <v>53</v>
      </c>
    </row>
    <row r="11664" spans="1:2" x14ac:dyDescent="0.25">
      <c r="A11664" s="62">
        <v>48101601</v>
      </c>
      <c r="B11664" s="63" t="s">
        <v>11275</v>
      </c>
    </row>
    <row r="11665" spans="1:2" x14ac:dyDescent="0.25">
      <c r="A11665" s="62">
        <v>48101602</v>
      </c>
      <c r="B11665" s="63" t="s">
        <v>559</v>
      </c>
    </row>
    <row r="11666" spans="1:2" x14ac:dyDescent="0.25">
      <c r="A11666" s="62">
        <v>48101603</v>
      </c>
      <c r="B11666" s="63" t="s">
        <v>461</v>
      </c>
    </row>
    <row r="11667" spans="1:2" x14ac:dyDescent="0.25">
      <c r="A11667" s="62">
        <v>48101604</v>
      </c>
      <c r="B11667" s="63" t="s">
        <v>9731</v>
      </c>
    </row>
    <row r="11668" spans="1:2" x14ac:dyDescent="0.25">
      <c r="A11668" s="62">
        <v>48101605</v>
      </c>
      <c r="B11668" s="63" t="s">
        <v>9833</v>
      </c>
    </row>
    <row r="11669" spans="1:2" x14ac:dyDescent="0.25">
      <c r="A11669" s="62">
        <v>48101606</v>
      </c>
      <c r="B11669" s="63" t="s">
        <v>2290</v>
      </c>
    </row>
    <row r="11670" spans="1:2" x14ac:dyDescent="0.25">
      <c r="A11670" s="62">
        <v>48101607</v>
      </c>
      <c r="B11670" s="63" t="s">
        <v>5137</v>
      </c>
    </row>
    <row r="11671" spans="1:2" x14ac:dyDescent="0.25">
      <c r="A11671" s="62">
        <v>48101608</v>
      </c>
      <c r="B11671" s="63" t="s">
        <v>1650</v>
      </c>
    </row>
    <row r="11672" spans="1:2" x14ac:dyDescent="0.25">
      <c r="A11672" s="62">
        <v>48101609</v>
      </c>
      <c r="B11672" s="63" t="s">
        <v>8613</v>
      </c>
    </row>
    <row r="11673" spans="1:2" x14ac:dyDescent="0.25">
      <c r="A11673" s="62">
        <v>48101610</v>
      </c>
      <c r="B11673" s="63" t="s">
        <v>18285</v>
      </c>
    </row>
    <row r="11674" spans="1:2" x14ac:dyDescent="0.25">
      <c r="A11674" s="62">
        <v>48101611</v>
      </c>
      <c r="B11674" s="63" t="s">
        <v>16049</v>
      </c>
    </row>
    <row r="11675" spans="1:2" x14ac:dyDescent="0.25">
      <c r="A11675" s="62">
        <v>48101612</v>
      </c>
      <c r="B11675" s="63" t="s">
        <v>669</v>
      </c>
    </row>
    <row r="11676" spans="1:2" x14ac:dyDescent="0.25">
      <c r="A11676" s="62">
        <v>48101613</v>
      </c>
      <c r="B11676" s="63" t="s">
        <v>3354</v>
      </c>
    </row>
    <row r="11677" spans="1:2" x14ac:dyDescent="0.25">
      <c r="A11677" s="62">
        <v>48101614</v>
      </c>
      <c r="B11677" s="63" t="s">
        <v>525</v>
      </c>
    </row>
    <row r="11678" spans="1:2" x14ac:dyDescent="0.25">
      <c r="A11678" s="62">
        <v>48101615</v>
      </c>
      <c r="B11678" s="63" t="s">
        <v>7606</v>
      </c>
    </row>
    <row r="11679" spans="1:2" x14ac:dyDescent="0.25">
      <c r="A11679" s="62">
        <v>48101616</v>
      </c>
      <c r="B11679" s="63" t="s">
        <v>17632</v>
      </c>
    </row>
    <row r="11680" spans="1:2" x14ac:dyDescent="0.25">
      <c r="A11680" s="62">
        <v>48101617</v>
      </c>
      <c r="B11680" s="63" t="s">
        <v>14862</v>
      </c>
    </row>
    <row r="11681" spans="1:2" x14ac:dyDescent="0.25">
      <c r="A11681" s="62">
        <v>48101701</v>
      </c>
      <c r="B11681" s="63" t="s">
        <v>13855</v>
      </c>
    </row>
    <row r="11682" spans="1:2" x14ac:dyDescent="0.25">
      <c r="A11682" s="62">
        <v>48101702</v>
      </c>
      <c r="B11682" s="63" t="s">
        <v>3467</v>
      </c>
    </row>
    <row r="11683" spans="1:2" x14ac:dyDescent="0.25">
      <c r="A11683" s="62">
        <v>48101703</v>
      </c>
      <c r="B11683" s="63" t="s">
        <v>447</v>
      </c>
    </row>
    <row r="11684" spans="1:2" x14ac:dyDescent="0.25">
      <c r="A11684" s="62">
        <v>48101704</v>
      </c>
      <c r="B11684" s="63" t="s">
        <v>13211</v>
      </c>
    </row>
    <row r="11685" spans="1:2" x14ac:dyDescent="0.25">
      <c r="A11685" s="62">
        <v>48101705</v>
      </c>
      <c r="B11685" s="63" t="s">
        <v>11354</v>
      </c>
    </row>
    <row r="11686" spans="1:2" x14ac:dyDescent="0.25">
      <c r="A11686" s="62">
        <v>48101706</v>
      </c>
      <c r="B11686" s="63" t="s">
        <v>15682</v>
      </c>
    </row>
    <row r="11687" spans="1:2" x14ac:dyDescent="0.25">
      <c r="A11687" s="62">
        <v>48101707</v>
      </c>
      <c r="B11687" s="63" t="s">
        <v>1970</v>
      </c>
    </row>
    <row r="11688" spans="1:2" x14ac:dyDescent="0.25">
      <c r="A11688" s="62">
        <v>48101708</v>
      </c>
      <c r="B11688" s="63" t="s">
        <v>7537</v>
      </c>
    </row>
    <row r="11689" spans="1:2" x14ac:dyDescent="0.25">
      <c r="A11689" s="62">
        <v>48101709</v>
      </c>
      <c r="B11689" s="63" t="s">
        <v>923</v>
      </c>
    </row>
    <row r="11690" spans="1:2" x14ac:dyDescent="0.25">
      <c r="A11690" s="62">
        <v>48101710</v>
      </c>
      <c r="B11690" s="63" t="s">
        <v>14178</v>
      </c>
    </row>
    <row r="11691" spans="1:2" x14ac:dyDescent="0.25">
      <c r="A11691" s="62">
        <v>48101711</v>
      </c>
      <c r="B11691" s="63" t="s">
        <v>8163</v>
      </c>
    </row>
    <row r="11692" spans="1:2" x14ac:dyDescent="0.25">
      <c r="A11692" s="62">
        <v>48101712</v>
      </c>
      <c r="B11692" s="63" t="s">
        <v>18297</v>
      </c>
    </row>
    <row r="11693" spans="1:2" x14ac:dyDescent="0.25">
      <c r="A11693" s="62">
        <v>48101713</v>
      </c>
      <c r="B11693" s="63" t="s">
        <v>16714</v>
      </c>
    </row>
    <row r="11694" spans="1:2" x14ac:dyDescent="0.25">
      <c r="A11694" s="62">
        <v>48101714</v>
      </c>
      <c r="B11694" s="63" t="s">
        <v>15990</v>
      </c>
    </row>
    <row r="11695" spans="1:2" x14ac:dyDescent="0.25">
      <c r="A11695" s="62">
        <v>48101715</v>
      </c>
      <c r="B11695" s="63" t="s">
        <v>11106</v>
      </c>
    </row>
    <row r="11696" spans="1:2" x14ac:dyDescent="0.25">
      <c r="A11696" s="62">
        <v>48101801</v>
      </c>
      <c r="B11696" s="63" t="s">
        <v>2711</v>
      </c>
    </row>
    <row r="11697" spans="1:2" x14ac:dyDescent="0.25">
      <c r="A11697" s="62">
        <v>48101802</v>
      </c>
      <c r="B11697" s="63" t="s">
        <v>11762</v>
      </c>
    </row>
    <row r="11698" spans="1:2" x14ac:dyDescent="0.25">
      <c r="A11698" s="62">
        <v>48101803</v>
      </c>
      <c r="B11698" s="63" t="s">
        <v>2352</v>
      </c>
    </row>
    <row r="11699" spans="1:2" x14ac:dyDescent="0.25">
      <c r="A11699" s="62">
        <v>48101804</v>
      </c>
      <c r="B11699" s="63" t="s">
        <v>9733</v>
      </c>
    </row>
    <row r="11700" spans="1:2" x14ac:dyDescent="0.25">
      <c r="A11700" s="62">
        <v>48101805</v>
      </c>
      <c r="B11700" s="63" t="s">
        <v>8329</v>
      </c>
    </row>
    <row r="11701" spans="1:2" x14ac:dyDescent="0.25">
      <c r="A11701" s="62">
        <v>48101806</v>
      </c>
      <c r="B11701" s="63" t="s">
        <v>2432</v>
      </c>
    </row>
    <row r="11702" spans="1:2" x14ac:dyDescent="0.25">
      <c r="A11702" s="62">
        <v>48101807</v>
      </c>
      <c r="B11702" s="63" t="s">
        <v>2718</v>
      </c>
    </row>
    <row r="11703" spans="1:2" x14ac:dyDescent="0.25">
      <c r="A11703" s="62">
        <v>48101808</v>
      </c>
      <c r="B11703" s="63" t="s">
        <v>10383</v>
      </c>
    </row>
    <row r="11704" spans="1:2" x14ac:dyDescent="0.25">
      <c r="A11704" s="62">
        <v>48101809</v>
      </c>
      <c r="B11704" s="63" t="s">
        <v>12072</v>
      </c>
    </row>
    <row r="11705" spans="1:2" x14ac:dyDescent="0.25">
      <c r="A11705" s="62">
        <v>48101810</v>
      </c>
      <c r="B11705" s="63" t="s">
        <v>4511</v>
      </c>
    </row>
    <row r="11706" spans="1:2" x14ac:dyDescent="0.25">
      <c r="A11706" s="62">
        <v>48101811</v>
      </c>
      <c r="B11706" s="63" t="s">
        <v>13753</v>
      </c>
    </row>
    <row r="11707" spans="1:2" x14ac:dyDescent="0.25">
      <c r="A11707" s="62">
        <v>48101812</v>
      </c>
      <c r="B11707" s="63" t="s">
        <v>11748</v>
      </c>
    </row>
    <row r="11708" spans="1:2" x14ac:dyDescent="0.25">
      <c r="A11708" s="62">
        <v>48101813</v>
      </c>
      <c r="B11708" s="63" t="s">
        <v>6467</v>
      </c>
    </row>
    <row r="11709" spans="1:2" x14ac:dyDescent="0.25">
      <c r="A11709" s="62">
        <v>48101814</v>
      </c>
      <c r="B11709" s="63" t="s">
        <v>17584</v>
      </c>
    </row>
    <row r="11710" spans="1:2" x14ac:dyDescent="0.25">
      <c r="A11710" s="62">
        <v>48101815</v>
      </c>
      <c r="B11710" s="63" t="s">
        <v>11445</v>
      </c>
    </row>
    <row r="11711" spans="1:2" x14ac:dyDescent="0.25">
      <c r="A11711" s="62">
        <v>48101816</v>
      </c>
      <c r="B11711" s="63" t="s">
        <v>11230</v>
      </c>
    </row>
    <row r="11712" spans="1:2" x14ac:dyDescent="0.25">
      <c r="A11712" s="62">
        <v>48101817</v>
      </c>
      <c r="B11712" s="63" t="s">
        <v>1656</v>
      </c>
    </row>
    <row r="11713" spans="1:2" x14ac:dyDescent="0.25">
      <c r="A11713" s="62">
        <v>48101901</v>
      </c>
      <c r="B11713" s="63" t="s">
        <v>2108</v>
      </c>
    </row>
    <row r="11714" spans="1:2" x14ac:dyDescent="0.25">
      <c r="A11714" s="62">
        <v>48101902</v>
      </c>
      <c r="B11714" s="63" t="s">
        <v>16797</v>
      </c>
    </row>
    <row r="11715" spans="1:2" x14ac:dyDescent="0.25">
      <c r="A11715" s="62">
        <v>48101903</v>
      </c>
      <c r="B11715" s="63" t="s">
        <v>10051</v>
      </c>
    </row>
    <row r="11716" spans="1:2" x14ac:dyDescent="0.25">
      <c r="A11716" s="62">
        <v>48101904</v>
      </c>
      <c r="B11716" s="63" t="s">
        <v>18419</v>
      </c>
    </row>
    <row r="11717" spans="1:2" x14ac:dyDescent="0.25">
      <c r="A11717" s="62">
        <v>48101905</v>
      </c>
      <c r="B11717" s="63" t="s">
        <v>8550</v>
      </c>
    </row>
    <row r="11718" spans="1:2" x14ac:dyDescent="0.25">
      <c r="A11718" s="62">
        <v>48101906</v>
      </c>
      <c r="B11718" s="63" t="s">
        <v>2784</v>
      </c>
    </row>
    <row r="11719" spans="1:2" x14ac:dyDescent="0.25">
      <c r="A11719" s="62">
        <v>48101907</v>
      </c>
      <c r="B11719" s="63" t="s">
        <v>526</v>
      </c>
    </row>
    <row r="11720" spans="1:2" x14ac:dyDescent="0.25">
      <c r="A11720" s="62">
        <v>48101908</v>
      </c>
      <c r="B11720" s="63" t="s">
        <v>17361</v>
      </c>
    </row>
    <row r="11721" spans="1:2" x14ac:dyDescent="0.25">
      <c r="A11721" s="62">
        <v>48101909</v>
      </c>
      <c r="B11721" s="63" t="s">
        <v>10094</v>
      </c>
    </row>
    <row r="11722" spans="1:2" x14ac:dyDescent="0.25">
      <c r="A11722" s="62">
        <v>48101910</v>
      </c>
      <c r="B11722" s="63" t="s">
        <v>5086</v>
      </c>
    </row>
    <row r="11723" spans="1:2" x14ac:dyDescent="0.25">
      <c r="A11723" s="62">
        <v>48101911</v>
      </c>
      <c r="B11723" s="63" t="s">
        <v>5848</v>
      </c>
    </row>
    <row r="11724" spans="1:2" x14ac:dyDescent="0.25">
      <c r="A11724" s="62">
        <v>48101912</v>
      </c>
      <c r="B11724" s="63" t="s">
        <v>7396</v>
      </c>
    </row>
    <row r="11725" spans="1:2" x14ac:dyDescent="0.25">
      <c r="A11725" s="62">
        <v>48101913</v>
      </c>
      <c r="B11725" s="63" t="s">
        <v>18600</v>
      </c>
    </row>
    <row r="11726" spans="1:2" x14ac:dyDescent="0.25">
      <c r="A11726" s="62">
        <v>48101914</v>
      </c>
      <c r="B11726" s="63" t="s">
        <v>537</v>
      </c>
    </row>
    <row r="11727" spans="1:2" x14ac:dyDescent="0.25">
      <c r="A11727" s="62">
        <v>48101915</v>
      </c>
      <c r="B11727" s="63" t="s">
        <v>1490</v>
      </c>
    </row>
    <row r="11728" spans="1:2" x14ac:dyDescent="0.25">
      <c r="A11728" s="62">
        <v>48101916</v>
      </c>
      <c r="B11728" s="63" t="s">
        <v>15464</v>
      </c>
    </row>
    <row r="11729" spans="1:2" x14ac:dyDescent="0.25">
      <c r="A11729" s="62">
        <v>48101917</v>
      </c>
      <c r="B11729" s="63" t="s">
        <v>18398</v>
      </c>
    </row>
    <row r="11730" spans="1:2" x14ac:dyDescent="0.25">
      <c r="A11730" s="62">
        <v>48101918</v>
      </c>
      <c r="B11730" s="63" t="s">
        <v>14953</v>
      </c>
    </row>
    <row r="11731" spans="1:2" x14ac:dyDescent="0.25">
      <c r="A11731" s="62">
        <v>48101919</v>
      </c>
      <c r="B11731" s="63" t="s">
        <v>4230</v>
      </c>
    </row>
    <row r="11732" spans="1:2" x14ac:dyDescent="0.25">
      <c r="A11732" s="62">
        <v>48101920</v>
      </c>
      <c r="B11732" s="63" t="s">
        <v>7488</v>
      </c>
    </row>
    <row r="11733" spans="1:2" x14ac:dyDescent="0.25">
      <c r="A11733" s="62">
        <v>48102001</v>
      </c>
      <c r="B11733" s="63" t="s">
        <v>10433</v>
      </c>
    </row>
    <row r="11734" spans="1:2" x14ac:dyDescent="0.25">
      <c r="A11734" s="62">
        <v>48102002</v>
      </c>
      <c r="B11734" s="63" t="s">
        <v>7643</v>
      </c>
    </row>
    <row r="11735" spans="1:2" x14ac:dyDescent="0.25">
      <c r="A11735" s="62">
        <v>48102003</v>
      </c>
      <c r="B11735" s="63" t="s">
        <v>14794</v>
      </c>
    </row>
    <row r="11736" spans="1:2" x14ac:dyDescent="0.25">
      <c r="A11736" s="62">
        <v>48102004</v>
      </c>
      <c r="B11736" s="63" t="s">
        <v>5169</v>
      </c>
    </row>
    <row r="11737" spans="1:2" x14ac:dyDescent="0.25">
      <c r="A11737" s="62">
        <v>48102005</v>
      </c>
      <c r="B11737" s="63" t="s">
        <v>692</v>
      </c>
    </row>
    <row r="11738" spans="1:2" x14ac:dyDescent="0.25">
      <c r="A11738" s="62">
        <v>48102006</v>
      </c>
      <c r="B11738" s="63" t="s">
        <v>14982</v>
      </c>
    </row>
    <row r="11739" spans="1:2" x14ac:dyDescent="0.25">
      <c r="A11739" s="62">
        <v>48102007</v>
      </c>
      <c r="B11739" s="63" t="s">
        <v>6795</v>
      </c>
    </row>
    <row r="11740" spans="1:2" x14ac:dyDescent="0.25">
      <c r="A11740" s="62">
        <v>48102101</v>
      </c>
      <c r="B11740" s="63" t="s">
        <v>13221</v>
      </c>
    </row>
    <row r="11741" spans="1:2" x14ac:dyDescent="0.25">
      <c r="A11741" s="62">
        <v>48102102</v>
      </c>
      <c r="B11741" s="63" t="s">
        <v>12862</v>
      </c>
    </row>
    <row r="11742" spans="1:2" x14ac:dyDescent="0.25">
      <c r="A11742" s="62">
        <v>48102103</v>
      </c>
      <c r="B11742" s="63" t="s">
        <v>14750</v>
      </c>
    </row>
    <row r="11743" spans="1:2" x14ac:dyDescent="0.25">
      <c r="A11743" s="62">
        <v>48102104</v>
      </c>
      <c r="B11743" s="63" t="s">
        <v>10838</v>
      </c>
    </row>
    <row r="11744" spans="1:2" x14ac:dyDescent="0.25">
      <c r="A11744" s="62">
        <v>48102105</v>
      </c>
      <c r="B11744" s="63" t="s">
        <v>18348</v>
      </c>
    </row>
    <row r="11745" spans="1:2" x14ac:dyDescent="0.25">
      <c r="A11745" s="62">
        <v>48102106</v>
      </c>
      <c r="B11745" s="63" t="s">
        <v>8831</v>
      </c>
    </row>
    <row r="11746" spans="1:2" x14ac:dyDescent="0.25">
      <c r="A11746" s="62">
        <v>48102107</v>
      </c>
      <c r="B11746" s="63" t="s">
        <v>1651</v>
      </c>
    </row>
    <row r="11747" spans="1:2" x14ac:dyDescent="0.25">
      <c r="A11747" s="62">
        <v>48111001</v>
      </c>
      <c r="B11747" s="63" t="s">
        <v>16637</v>
      </c>
    </row>
    <row r="11748" spans="1:2" x14ac:dyDescent="0.25">
      <c r="A11748" s="62">
        <v>48111002</v>
      </c>
      <c r="B11748" s="63" t="s">
        <v>906</v>
      </c>
    </row>
    <row r="11749" spans="1:2" x14ac:dyDescent="0.25">
      <c r="A11749" s="62">
        <v>48111101</v>
      </c>
      <c r="B11749" s="63" t="s">
        <v>4389</v>
      </c>
    </row>
    <row r="11750" spans="1:2" x14ac:dyDescent="0.25">
      <c r="A11750" s="62">
        <v>48111102</v>
      </c>
      <c r="B11750" s="63" t="s">
        <v>6709</v>
      </c>
    </row>
    <row r="11751" spans="1:2" x14ac:dyDescent="0.25">
      <c r="A11751" s="62">
        <v>48111103</v>
      </c>
      <c r="B11751" s="63" t="s">
        <v>10704</v>
      </c>
    </row>
    <row r="11752" spans="1:2" x14ac:dyDescent="0.25">
      <c r="A11752" s="62">
        <v>48111104</v>
      </c>
      <c r="B11752" s="63" t="s">
        <v>8076</v>
      </c>
    </row>
    <row r="11753" spans="1:2" x14ac:dyDescent="0.25">
      <c r="A11753" s="62">
        <v>48111105</v>
      </c>
      <c r="B11753" s="63" t="s">
        <v>10160</v>
      </c>
    </row>
    <row r="11754" spans="1:2" x14ac:dyDescent="0.25">
      <c r="A11754" s="62">
        <v>48111106</v>
      </c>
      <c r="B11754" s="63" t="s">
        <v>316</v>
      </c>
    </row>
    <row r="11755" spans="1:2" x14ac:dyDescent="0.25">
      <c r="A11755" s="62">
        <v>48111107</v>
      </c>
      <c r="B11755" s="63" t="s">
        <v>3578</v>
      </c>
    </row>
    <row r="11756" spans="1:2" x14ac:dyDescent="0.25">
      <c r="A11756" s="62">
        <v>48111108</v>
      </c>
      <c r="B11756" s="63" t="s">
        <v>7659</v>
      </c>
    </row>
    <row r="11757" spans="1:2" x14ac:dyDescent="0.25">
      <c r="A11757" s="62">
        <v>48111201</v>
      </c>
      <c r="B11757" s="63" t="s">
        <v>9334</v>
      </c>
    </row>
    <row r="11758" spans="1:2" x14ac:dyDescent="0.25">
      <c r="A11758" s="62">
        <v>48111202</v>
      </c>
      <c r="B11758" s="63" t="s">
        <v>13695</v>
      </c>
    </row>
    <row r="11759" spans="1:2" x14ac:dyDescent="0.25">
      <c r="A11759" s="62">
        <v>48111301</v>
      </c>
      <c r="B11759" s="63" t="s">
        <v>6396</v>
      </c>
    </row>
    <row r="11760" spans="1:2" x14ac:dyDescent="0.25">
      <c r="A11760" s="62">
        <v>48111302</v>
      </c>
      <c r="B11760" s="63" t="s">
        <v>11582</v>
      </c>
    </row>
    <row r="11761" spans="1:2" x14ac:dyDescent="0.25">
      <c r="A11761" s="62">
        <v>48111303</v>
      </c>
      <c r="B11761" s="63" t="s">
        <v>10816</v>
      </c>
    </row>
    <row r="11762" spans="1:2" x14ac:dyDescent="0.25">
      <c r="A11762" s="62">
        <v>48111401</v>
      </c>
      <c r="B11762" s="63" t="s">
        <v>1532</v>
      </c>
    </row>
    <row r="11763" spans="1:2" x14ac:dyDescent="0.25">
      <c r="A11763" s="62">
        <v>48111402</v>
      </c>
      <c r="B11763" s="63" t="s">
        <v>4128</v>
      </c>
    </row>
    <row r="11764" spans="1:2" x14ac:dyDescent="0.25">
      <c r="A11764" s="62">
        <v>48111403</v>
      </c>
      <c r="B11764" s="63" t="s">
        <v>16496</v>
      </c>
    </row>
    <row r="11765" spans="1:2" x14ac:dyDescent="0.25">
      <c r="A11765" s="62">
        <v>48111404</v>
      </c>
      <c r="B11765" s="63" t="s">
        <v>18113</v>
      </c>
    </row>
    <row r="11766" spans="1:2" x14ac:dyDescent="0.25">
      <c r="A11766" s="62">
        <v>48111405</v>
      </c>
      <c r="B11766" s="63" t="s">
        <v>14091</v>
      </c>
    </row>
    <row r="11767" spans="1:2" x14ac:dyDescent="0.25">
      <c r="A11767" s="62">
        <v>48121101</v>
      </c>
      <c r="B11767" s="63" t="s">
        <v>5979</v>
      </c>
    </row>
    <row r="11768" spans="1:2" x14ac:dyDescent="0.25">
      <c r="A11768" s="62">
        <v>48121201</v>
      </c>
      <c r="B11768" s="63" t="s">
        <v>18292</v>
      </c>
    </row>
    <row r="11769" spans="1:2" x14ac:dyDescent="0.25">
      <c r="A11769" s="62">
        <v>48121202</v>
      </c>
      <c r="B11769" s="63" t="s">
        <v>17352</v>
      </c>
    </row>
    <row r="11770" spans="1:2" x14ac:dyDescent="0.25">
      <c r="A11770" s="62">
        <v>48121301</v>
      </c>
      <c r="B11770" s="63" t="s">
        <v>17616</v>
      </c>
    </row>
    <row r="11771" spans="1:2" x14ac:dyDescent="0.25">
      <c r="A11771" s="62">
        <v>48121302</v>
      </c>
      <c r="B11771" s="63" t="s">
        <v>5975</v>
      </c>
    </row>
    <row r="11772" spans="1:2" x14ac:dyDescent="0.25">
      <c r="A11772" s="62">
        <v>49101601</v>
      </c>
      <c r="B11772" s="63" t="s">
        <v>14971</v>
      </c>
    </row>
    <row r="11773" spans="1:2" x14ac:dyDescent="0.25">
      <c r="A11773" s="62">
        <v>49101602</v>
      </c>
      <c r="B11773" s="63" t="s">
        <v>2731</v>
      </c>
    </row>
    <row r="11774" spans="1:2" x14ac:dyDescent="0.25">
      <c r="A11774" s="62">
        <v>49101603</v>
      </c>
      <c r="B11774" s="63" t="s">
        <v>4614</v>
      </c>
    </row>
    <row r="11775" spans="1:2" x14ac:dyDescent="0.25">
      <c r="A11775" s="62">
        <v>49101604</v>
      </c>
      <c r="B11775" s="63" t="s">
        <v>15328</v>
      </c>
    </row>
    <row r="11776" spans="1:2" x14ac:dyDescent="0.25">
      <c r="A11776" s="62">
        <v>49101605</v>
      </c>
      <c r="B11776" s="63" t="s">
        <v>524</v>
      </c>
    </row>
    <row r="11777" spans="1:2" x14ac:dyDescent="0.25">
      <c r="A11777" s="62">
        <v>49101606</v>
      </c>
      <c r="B11777" s="63" t="s">
        <v>6759</v>
      </c>
    </row>
    <row r="11778" spans="1:2" x14ac:dyDescent="0.25">
      <c r="A11778" s="62">
        <v>49101607</v>
      </c>
      <c r="B11778" s="63" t="s">
        <v>11654</v>
      </c>
    </row>
    <row r="11779" spans="1:2" x14ac:dyDescent="0.25">
      <c r="A11779" s="62">
        <v>49101608</v>
      </c>
      <c r="B11779" s="63" t="s">
        <v>7060</v>
      </c>
    </row>
    <row r="11780" spans="1:2" x14ac:dyDescent="0.25">
      <c r="A11780" s="62">
        <v>49101609</v>
      </c>
      <c r="B11780" s="63" t="s">
        <v>13195</v>
      </c>
    </row>
    <row r="11781" spans="1:2" x14ac:dyDescent="0.25">
      <c r="A11781" s="62">
        <v>49101611</v>
      </c>
      <c r="B11781" s="63" t="s">
        <v>15420</v>
      </c>
    </row>
    <row r="11782" spans="1:2" x14ac:dyDescent="0.25">
      <c r="A11782" s="62">
        <v>49101612</v>
      </c>
      <c r="B11782" s="63" t="s">
        <v>4743</v>
      </c>
    </row>
    <row r="11783" spans="1:2" x14ac:dyDescent="0.25">
      <c r="A11783" s="62">
        <v>49101613</v>
      </c>
      <c r="B11783" s="63" t="s">
        <v>12759</v>
      </c>
    </row>
    <row r="11784" spans="1:2" x14ac:dyDescent="0.25">
      <c r="A11784" s="62">
        <v>49101701</v>
      </c>
      <c r="B11784" s="63" t="s">
        <v>3668</v>
      </c>
    </row>
    <row r="11785" spans="1:2" x14ac:dyDescent="0.25">
      <c r="A11785" s="62">
        <v>49101702</v>
      </c>
      <c r="B11785" s="63" t="s">
        <v>11971</v>
      </c>
    </row>
    <row r="11786" spans="1:2" x14ac:dyDescent="0.25">
      <c r="A11786" s="62">
        <v>49101704</v>
      </c>
      <c r="B11786" s="63" t="s">
        <v>12104</v>
      </c>
    </row>
    <row r="11787" spans="1:2" x14ac:dyDescent="0.25">
      <c r="A11787" s="62">
        <v>49101705</v>
      </c>
      <c r="B11787" s="63" t="s">
        <v>1944</v>
      </c>
    </row>
    <row r="11788" spans="1:2" x14ac:dyDescent="0.25">
      <c r="A11788" s="62">
        <v>49101706</v>
      </c>
      <c r="B11788" s="63" t="s">
        <v>17427</v>
      </c>
    </row>
    <row r="11789" spans="1:2" x14ac:dyDescent="0.25">
      <c r="A11789" s="62">
        <v>49101707</v>
      </c>
      <c r="B11789" s="63" t="s">
        <v>1871</v>
      </c>
    </row>
    <row r="11790" spans="1:2" x14ac:dyDescent="0.25">
      <c r="A11790" s="62">
        <v>49101708</v>
      </c>
      <c r="B11790" s="63" t="s">
        <v>11588</v>
      </c>
    </row>
    <row r="11791" spans="1:2" x14ac:dyDescent="0.25">
      <c r="A11791" s="62">
        <v>49121502</v>
      </c>
      <c r="B11791" s="63" t="s">
        <v>6365</v>
      </c>
    </row>
    <row r="11792" spans="1:2" x14ac:dyDescent="0.25">
      <c r="A11792" s="62">
        <v>49121503</v>
      </c>
      <c r="B11792" s="63" t="s">
        <v>18433</v>
      </c>
    </row>
    <row r="11793" spans="1:2" x14ac:dyDescent="0.25">
      <c r="A11793" s="62">
        <v>49121504</v>
      </c>
      <c r="B11793" s="63" t="s">
        <v>2848</v>
      </c>
    </row>
    <row r="11794" spans="1:2" x14ac:dyDescent="0.25">
      <c r="A11794" s="62">
        <v>49121505</v>
      </c>
      <c r="B11794" s="63" t="s">
        <v>2852</v>
      </c>
    </row>
    <row r="11795" spans="1:2" x14ac:dyDescent="0.25">
      <c r="A11795" s="62">
        <v>49121506</v>
      </c>
      <c r="B11795" s="63" t="s">
        <v>18626</v>
      </c>
    </row>
    <row r="11796" spans="1:2" x14ac:dyDescent="0.25">
      <c r="A11796" s="62">
        <v>49121507</v>
      </c>
      <c r="B11796" s="63" t="s">
        <v>7750</v>
      </c>
    </row>
    <row r="11797" spans="1:2" x14ac:dyDescent="0.25">
      <c r="A11797" s="62">
        <v>49121508</v>
      </c>
      <c r="B11797" s="63" t="s">
        <v>12938</v>
      </c>
    </row>
    <row r="11798" spans="1:2" x14ac:dyDescent="0.25">
      <c r="A11798" s="62">
        <v>49121509</v>
      </c>
      <c r="B11798" s="63" t="s">
        <v>10761</v>
      </c>
    </row>
    <row r="11799" spans="1:2" x14ac:dyDescent="0.25">
      <c r="A11799" s="62">
        <v>49121510</v>
      </c>
      <c r="B11799" s="63" t="s">
        <v>14858</v>
      </c>
    </row>
    <row r="11800" spans="1:2" x14ac:dyDescent="0.25">
      <c r="A11800" s="62">
        <v>49121601</v>
      </c>
      <c r="B11800" s="63" t="s">
        <v>3705</v>
      </c>
    </row>
    <row r="11801" spans="1:2" x14ac:dyDescent="0.25">
      <c r="A11801" s="62">
        <v>49121602</v>
      </c>
      <c r="B11801" s="63" t="s">
        <v>14158</v>
      </c>
    </row>
    <row r="11802" spans="1:2" x14ac:dyDescent="0.25">
      <c r="A11802" s="62">
        <v>49121603</v>
      </c>
      <c r="B11802" s="63" t="s">
        <v>9782</v>
      </c>
    </row>
    <row r="11803" spans="1:2" x14ac:dyDescent="0.25">
      <c r="A11803" s="62">
        <v>49131501</v>
      </c>
      <c r="B11803" s="63" t="s">
        <v>4885</v>
      </c>
    </row>
    <row r="11804" spans="1:2" x14ac:dyDescent="0.25">
      <c r="A11804" s="62">
        <v>49131502</v>
      </c>
      <c r="B11804" s="63" t="s">
        <v>14865</v>
      </c>
    </row>
    <row r="11805" spans="1:2" x14ac:dyDescent="0.25">
      <c r="A11805" s="62">
        <v>49131503</v>
      </c>
      <c r="B11805" s="63" t="s">
        <v>17004</v>
      </c>
    </row>
    <row r="11806" spans="1:2" x14ac:dyDescent="0.25">
      <c r="A11806" s="62">
        <v>49131504</v>
      </c>
      <c r="B11806" s="63" t="s">
        <v>4985</v>
      </c>
    </row>
    <row r="11807" spans="1:2" x14ac:dyDescent="0.25">
      <c r="A11807" s="62">
        <v>49131505</v>
      </c>
      <c r="B11807" s="63" t="s">
        <v>15589</v>
      </c>
    </row>
    <row r="11808" spans="1:2" x14ac:dyDescent="0.25">
      <c r="A11808" s="62">
        <v>49131506</v>
      </c>
      <c r="B11808" s="63" t="s">
        <v>10545</v>
      </c>
    </row>
    <row r="11809" spans="1:2" x14ac:dyDescent="0.25">
      <c r="A11809" s="62">
        <v>49131601</v>
      </c>
      <c r="B11809" s="63" t="s">
        <v>6959</v>
      </c>
    </row>
    <row r="11810" spans="1:2" x14ac:dyDescent="0.25">
      <c r="A11810" s="62">
        <v>49131602</v>
      </c>
      <c r="B11810" s="63" t="s">
        <v>9440</v>
      </c>
    </row>
    <row r="11811" spans="1:2" x14ac:dyDescent="0.25">
      <c r="A11811" s="62">
        <v>49131603</v>
      </c>
      <c r="B11811" s="63" t="s">
        <v>15971</v>
      </c>
    </row>
    <row r="11812" spans="1:2" x14ac:dyDescent="0.25">
      <c r="A11812" s="62">
        <v>49131604</v>
      </c>
      <c r="B11812" s="63" t="s">
        <v>3528</v>
      </c>
    </row>
    <row r="11813" spans="1:2" x14ac:dyDescent="0.25">
      <c r="A11813" s="62">
        <v>49131605</v>
      </c>
      <c r="B11813" s="63" t="s">
        <v>18493</v>
      </c>
    </row>
    <row r="11814" spans="1:2" x14ac:dyDescent="0.25">
      <c r="A11814" s="62">
        <v>49131606</v>
      </c>
      <c r="B11814" s="63" t="s">
        <v>11468</v>
      </c>
    </row>
    <row r="11815" spans="1:2" x14ac:dyDescent="0.25">
      <c r="A11815" s="62">
        <v>49131607</v>
      </c>
      <c r="B11815" s="63" t="s">
        <v>1288</v>
      </c>
    </row>
    <row r="11816" spans="1:2" x14ac:dyDescent="0.25">
      <c r="A11816" s="62">
        <v>49141501</v>
      </c>
      <c r="B11816" s="63" t="s">
        <v>9642</v>
      </c>
    </row>
    <row r="11817" spans="1:2" x14ac:dyDescent="0.25">
      <c r="A11817" s="62">
        <v>49141502</v>
      </c>
      <c r="B11817" s="63" t="s">
        <v>593</v>
      </c>
    </row>
    <row r="11818" spans="1:2" x14ac:dyDescent="0.25">
      <c r="A11818" s="62">
        <v>49141503</v>
      </c>
      <c r="B11818" s="63" t="s">
        <v>6640</v>
      </c>
    </row>
    <row r="11819" spans="1:2" x14ac:dyDescent="0.25">
      <c r="A11819" s="62">
        <v>49141504</v>
      </c>
      <c r="B11819" s="63" t="s">
        <v>6463</v>
      </c>
    </row>
    <row r="11820" spans="1:2" x14ac:dyDescent="0.25">
      <c r="A11820" s="62">
        <v>49141505</v>
      </c>
      <c r="B11820" s="63" t="s">
        <v>12528</v>
      </c>
    </row>
    <row r="11821" spans="1:2" x14ac:dyDescent="0.25">
      <c r="A11821" s="62">
        <v>49141506</v>
      </c>
      <c r="B11821" s="63" t="s">
        <v>1130</v>
      </c>
    </row>
    <row r="11822" spans="1:2" x14ac:dyDescent="0.25">
      <c r="A11822" s="62">
        <v>49141507</v>
      </c>
      <c r="B11822" s="63" t="s">
        <v>1367</v>
      </c>
    </row>
    <row r="11823" spans="1:2" x14ac:dyDescent="0.25">
      <c r="A11823" s="62">
        <v>49141602</v>
      </c>
      <c r="B11823" s="63" t="s">
        <v>2361</v>
      </c>
    </row>
    <row r="11824" spans="1:2" x14ac:dyDescent="0.25">
      <c r="A11824" s="62">
        <v>49141603</v>
      </c>
      <c r="B11824" s="63" t="s">
        <v>6616</v>
      </c>
    </row>
    <row r="11825" spans="1:2" x14ac:dyDescent="0.25">
      <c r="A11825" s="62">
        <v>49141604</v>
      </c>
      <c r="B11825" s="63" t="s">
        <v>16449</v>
      </c>
    </row>
    <row r="11826" spans="1:2" x14ac:dyDescent="0.25">
      <c r="A11826" s="62">
        <v>49141605</v>
      </c>
      <c r="B11826" s="63" t="s">
        <v>16836</v>
      </c>
    </row>
    <row r="11827" spans="1:2" x14ac:dyDescent="0.25">
      <c r="A11827" s="62">
        <v>49141606</v>
      </c>
      <c r="B11827" s="63" t="s">
        <v>1796</v>
      </c>
    </row>
    <row r="11828" spans="1:2" x14ac:dyDescent="0.25">
      <c r="A11828" s="62">
        <v>49141607</v>
      </c>
      <c r="B11828" s="63" t="s">
        <v>13018</v>
      </c>
    </row>
    <row r="11829" spans="1:2" x14ac:dyDescent="0.25">
      <c r="A11829" s="62">
        <v>49151501</v>
      </c>
      <c r="B11829" s="63" t="s">
        <v>15630</v>
      </c>
    </row>
    <row r="11830" spans="1:2" x14ac:dyDescent="0.25">
      <c r="A11830" s="62">
        <v>49151502</v>
      </c>
      <c r="B11830" s="63" t="s">
        <v>4020</v>
      </c>
    </row>
    <row r="11831" spans="1:2" x14ac:dyDescent="0.25">
      <c r="A11831" s="62">
        <v>49151503</v>
      </c>
      <c r="B11831" s="63" t="s">
        <v>15045</v>
      </c>
    </row>
    <row r="11832" spans="1:2" x14ac:dyDescent="0.25">
      <c r="A11832" s="62">
        <v>49151504</v>
      </c>
      <c r="B11832" s="63" t="s">
        <v>16869</v>
      </c>
    </row>
    <row r="11833" spans="1:2" x14ac:dyDescent="0.25">
      <c r="A11833" s="62">
        <v>49151505</v>
      </c>
      <c r="B11833" s="63" t="s">
        <v>5024</v>
      </c>
    </row>
    <row r="11834" spans="1:2" x14ac:dyDescent="0.25">
      <c r="A11834" s="62">
        <v>49151601</v>
      </c>
      <c r="B11834" s="63" t="s">
        <v>10062</v>
      </c>
    </row>
    <row r="11835" spans="1:2" x14ac:dyDescent="0.25">
      <c r="A11835" s="62">
        <v>49151602</v>
      </c>
      <c r="B11835" s="63" t="s">
        <v>17086</v>
      </c>
    </row>
    <row r="11836" spans="1:2" x14ac:dyDescent="0.25">
      <c r="A11836" s="62">
        <v>49151603</v>
      </c>
      <c r="B11836" s="63" t="s">
        <v>13418</v>
      </c>
    </row>
    <row r="11837" spans="1:2" x14ac:dyDescent="0.25">
      <c r="A11837" s="62">
        <v>49161501</v>
      </c>
      <c r="B11837" s="63" t="s">
        <v>6063</v>
      </c>
    </row>
    <row r="11838" spans="1:2" x14ac:dyDescent="0.25">
      <c r="A11838" s="62">
        <v>49161502</v>
      </c>
      <c r="B11838" s="63" t="s">
        <v>8063</v>
      </c>
    </row>
    <row r="11839" spans="1:2" x14ac:dyDescent="0.25">
      <c r="A11839" s="62">
        <v>49161503</v>
      </c>
      <c r="B11839" s="63" t="s">
        <v>11564</v>
      </c>
    </row>
    <row r="11840" spans="1:2" x14ac:dyDescent="0.25">
      <c r="A11840" s="62">
        <v>49161504</v>
      </c>
      <c r="B11840" s="63" t="s">
        <v>8370</v>
      </c>
    </row>
    <row r="11841" spans="1:2" x14ac:dyDescent="0.25">
      <c r="A11841" s="62">
        <v>49161505</v>
      </c>
      <c r="B11841" s="63" t="s">
        <v>17772</v>
      </c>
    </row>
    <row r="11842" spans="1:2" x14ac:dyDescent="0.25">
      <c r="A11842" s="62">
        <v>49161506</v>
      </c>
      <c r="B11842" s="63" t="s">
        <v>8779</v>
      </c>
    </row>
    <row r="11843" spans="1:2" x14ac:dyDescent="0.25">
      <c r="A11843" s="62">
        <v>49161507</v>
      </c>
      <c r="B11843" s="63" t="s">
        <v>2516</v>
      </c>
    </row>
    <row r="11844" spans="1:2" x14ac:dyDescent="0.25">
      <c r="A11844" s="62">
        <v>49161508</v>
      </c>
      <c r="B11844" s="63" t="s">
        <v>8462</v>
      </c>
    </row>
    <row r="11845" spans="1:2" x14ac:dyDescent="0.25">
      <c r="A11845" s="62">
        <v>49161509</v>
      </c>
      <c r="B11845" s="63" t="s">
        <v>16467</v>
      </c>
    </row>
    <row r="11846" spans="1:2" x14ac:dyDescent="0.25">
      <c r="A11846" s="62">
        <v>49161510</v>
      </c>
      <c r="B11846" s="63" t="s">
        <v>18251</v>
      </c>
    </row>
    <row r="11847" spans="1:2" x14ac:dyDescent="0.25">
      <c r="A11847" s="62">
        <v>49161511</v>
      </c>
      <c r="B11847" s="63" t="s">
        <v>7551</v>
      </c>
    </row>
    <row r="11848" spans="1:2" x14ac:dyDescent="0.25">
      <c r="A11848" s="62">
        <v>49161512</v>
      </c>
      <c r="B11848" s="63" t="s">
        <v>2420</v>
      </c>
    </row>
    <row r="11849" spans="1:2" x14ac:dyDescent="0.25">
      <c r="A11849" s="62">
        <v>49161513</v>
      </c>
      <c r="B11849" s="63" t="s">
        <v>3252</v>
      </c>
    </row>
    <row r="11850" spans="1:2" x14ac:dyDescent="0.25">
      <c r="A11850" s="62">
        <v>49161514</v>
      </c>
      <c r="B11850" s="63" t="s">
        <v>6696</v>
      </c>
    </row>
    <row r="11851" spans="1:2" x14ac:dyDescent="0.25">
      <c r="A11851" s="62">
        <v>49161515</v>
      </c>
      <c r="B11851" s="63" t="s">
        <v>7915</v>
      </c>
    </row>
    <row r="11852" spans="1:2" x14ac:dyDescent="0.25">
      <c r="A11852" s="62">
        <v>49161516</v>
      </c>
      <c r="B11852" s="63" t="s">
        <v>16453</v>
      </c>
    </row>
    <row r="11853" spans="1:2" x14ac:dyDescent="0.25">
      <c r="A11853" s="62">
        <v>49161517</v>
      </c>
      <c r="B11853" s="63" t="s">
        <v>12627</v>
      </c>
    </row>
    <row r="11854" spans="1:2" x14ac:dyDescent="0.25">
      <c r="A11854" s="62">
        <v>49161518</v>
      </c>
      <c r="B11854" s="63" t="s">
        <v>18738</v>
      </c>
    </row>
    <row r="11855" spans="1:2" x14ac:dyDescent="0.25">
      <c r="A11855" s="62">
        <v>49161519</v>
      </c>
      <c r="B11855" s="63" t="s">
        <v>11284</v>
      </c>
    </row>
    <row r="11856" spans="1:2" x14ac:dyDescent="0.25">
      <c r="A11856" s="62">
        <v>49161520</v>
      </c>
      <c r="B11856" s="63" t="s">
        <v>7654</v>
      </c>
    </row>
    <row r="11857" spans="1:2" x14ac:dyDescent="0.25">
      <c r="A11857" s="62">
        <v>49161521</v>
      </c>
      <c r="B11857" s="63" t="s">
        <v>11700</v>
      </c>
    </row>
    <row r="11858" spans="1:2" x14ac:dyDescent="0.25">
      <c r="A11858" s="62">
        <v>49161522</v>
      </c>
      <c r="B11858" s="63" t="s">
        <v>7466</v>
      </c>
    </row>
    <row r="11859" spans="1:2" x14ac:dyDescent="0.25">
      <c r="A11859" s="62">
        <v>49161523</v>
      </c>
      <c r="B11859" s="63" t="s">
        <v>11845</v>
      </c>
    </row>
    <row r="11860" spans="1:2" x14ac:dyDescent="0.25">
      <c r="A11860" s="62">
        <v>49161524</v>
      </c>
      <c r="B11860" s="63" t="s">
        <v>3104</v>
      </c>
    </row>
    <row r="11861" spans="1:2" x14ac:dyDescent="0.25">
      <c r="A11861" s="62">
        <v>49161525</v>
      </c>
      <c r="B11861" s="63" t="s">
        <v>7629</v>
      </c>
    </row>
    <row r="11862" spans="1:2" x14ac:dyDescent="0.25">
      <c r="A11862" s="62">
        <v>49161526</v>
      </c>
      <c r="B11862" s="63" t="s">
        <v>15754</v>
      </c>
    </row>
    <row r="11863" spans="1:2" x14ac:dyDescent="0.25">
      <c r="A11863" s="62">
        <v>49161601</v>
      </c>
      <c r="B11863" s="63" t="s">
        <v>7224</v>
      </c>
    </row>
    <row r="11864" spans="1:2" x14ac:dyDescent="0.25">
      <c r="A11864" s="62">
        <v>49161602</v>
      </c>
      <c r="B11864" s="63" t="s">
        <v>418</v>
      </c>
    </row>
    <row r="11865" spans="1:2" x14ac:dyDescent="0.25">
      <c r="A11865" s="62">
        <v>49161603</v>
      </c>
      <c r="B11865" s="63" t="s">
        <v>5674</v>
      </c>
    </row>
    <row r="11866" spans="1:2" x14ac:dyDescent="0.25">
      <c r="A11866" s="62">
        <v>49161604</v>
      </c>
      <c r="B11866" s="63" t="s">
        <v>16986</v>
      </c>
    </row>
    <row r="11867" spans="1:2" x14ac:dyDescent="0.25">
      <c r="A11867" s="62">
        <v>49161605</v>
      </c>
      <c r="B11867" s="63" t="s">
        <v>7554</v>
      </c>
    </row>
    <row r="11868" spans="1:2" x14ac:dyDescent="0.25">
      <c r="A11868" s="62">
        <v>49161606</v>
      </c>
      <c r="B11868" s="63" t="s">
        <v>17526</v>
      </c>
    </row>
    <row r="11869" spans="1:2" x14ac:dyDescent="0.25">
      <c r="A11869" s="62">
        <v>49161607</v>
      </c>
      <c r="B11869" s="63" t="s">
        <v>13314</v>
      </c>
    </row>
    <row r="11870" spans="1:2" x14ac:dyDescent="0.25">
      <c r="A11870" s="62">
        <v>49161608</v>
      </c>
      <c r="B11870" s="63" t="s">
        <v>3572</v>
      </c>
    </row>
    <row r="11871" spans="1:2" x14ac:dyDescent="0.25">
      <c r="A11871" s="62">
        <v>49161609</v>
      </c>
      <c r="B11871" s="63" t="s">
        <v>6248</v>
      </c>
    </row>
    <row r="11872" spans="1:2" x14ac:dyDescent="0.25">
      <c r="A11872" s="62">
        <v>49161610</v>
      </c>
      <c r="B11872" s="63" t="s">
        <v>12690</v>
      </c>
    </row>
    <row r="11873" spans="1:2" x14ac:dyDescent="0.25">
      <c r="A11873" s="62">
        <v>49161611</v>
      </c>
      <c r="B11873" s="63" t="s">
        <v>9441</v>
      </c>
    </row>
    <row r="11874" spans="1:2" x14ac:dyDescent="0.25">
      <c r="A11874" s="62">
        <v>49161612</v>
      </c>
      <c r="B11874" s="63" t="s">
        <v>10301</v>
      </c>
    </row>
    <row r="11875" spans="1:2" x14ac:dyDescent="0.25">
      <c r="A11875" s="62">
        <v>49161613</v>
      </c>
      <c r="B11875" s="63" t="s">
        <v>8013</v>
      </c>
    </row>
    <row r="11876" spans="1:2" x14ac:dyDescent="0.25">
      <c r="A11876" s="62">
        <v>49161614</v>
      </c>
      <c r="B11876" s="63" t="s">
        <v>1278</v>
      </c>
    </row>
    <row r="11877" spans="1:2" x14ac:dyDescent="0.25">
      <c r="A11877" s="62">
        <v>49161615</v>
      </c>
      <c r="B11877" s="63" t="s">
        <v>10502</v>
      </c>
    </row>
    <row r="11878" spans="1:2" x14ac:dyDescent="0.25">
      <c r="A11878" s="62">
        <v>49161616</v>
      </c>
      <c r="B11878" s="63" t="s">
        <v>8964</v>
      </c>
    </row>
    <row r="11879" spans="1:2" x14ac:dyDescent="0.25">
      <c r="A11879" s="62">
        <v>49161617</v>
      </c>
      <c r="B11879" s="63" t="s">
        <v>16823</v>
      </c>
    </row>
    <row r="11880" spans="1:2" x14ac:dyDescent="0.25">
      <c r="A11880" s="62">
        <v>49161618</v>
      </c>
      <c r="B11880" s="63" t="s">
        <v>15183</v>
      </c>
    </row>
    <row r="11881" spans="1:2" x14ac:dyDescent="0.25">
      <c r="A11881" s="62">
        <v>49161619</v>
      </c>
      <c r="B11881" s="63" t="s">
        <v>17853</v>
      </c>
    </row>
    <row r="11882" spans="1:2" x14ac:dyDescent="0.25">
      <c r="A11882" s="62">
        <v>49161620</v>
      </c>
      <c r="B11882" s="63" t="s">
        <v>403</v>
      </c>
    </row>
    <row r="11883" spans="1:2" x14ac:dyDescent="0.25">
      <c r="A11883" s="62">
        <v>49161701</v>
      </c>
      <c r="B11883" s="63" t="s">
        <v>17869</v>
      </c>
    </row>
    <row r="11884" spans="1:2" x14ac:dyDescent="0.25">
      <c r="A11884" s="62">
        <v>49161702</v>
      </c>
      <c r="B11884" s="63" t="s">
        <v>13550</v>
      </c>
    </row>
    <row r="11885" spans="1:2" x14ac:dyDescent="0.25">
      <c r="A11885" s="62">
        <v>49161703</v>
      </c>
      <c r="B11885" s="63" t="s">
        <v>10488</v>
      </c>
    </row>
    <row r="11886" spans="1:2" x14ac:dyDescent="0.25">
      <c r="A11886" s="62">
        <v>49161704</v>
      </c>
      <c r="B11886" s="63" t="s">
        <v>8936</v>
      </c>
    </row>
    <row r="11887" spans="1:2" x14ac:dyDescent="0.25">
      <c r="A11887" s="62">
        <v>49161705</v>
      </c>
      <c r="B11887" s="63" t="s">
        <v>3557</v>
      </c>
    </row>
    <row r="11888" spans="1:2" x14ac:dyDescent="0.25">
      <c r="A11888" s="62">
        <v>49161706</v>
      </c>
      <c r="B11888" s="63" t="s">
        <v>18445</v>
      </c>
    </row>
    <row r="11889" spans="1:2" x14ac:dyDescent="0.25">
      <c r="A11889" s="62">
        <v>49161707</v>
      </c>
      <c r="B11889" s="63" t="s">
        <v>3772</v>
      </c>
    </row>
    <row r="11890" spans="1:2" x14ac:dyDescent="0.25">
      <c r="A11890" s="62">
        <v>49171501</v>
      </c>
      <c r="B11890" s="63" t="s">
        <v>4169</v>
      </c>
    </row>
    <row r="11891" spans="1:2" x14ac:dyDescent="0.25">
      <c r="A11891" s="62">
        <v>49171502</v>
      </c>
      <c r="B11891" s="63" t="s">
        <v>761</v>
      </c>
    </row>
    <row r="11892" spans="1:2" x14ac:dyDescent="0.25">
      <c r="A11892" s="62">
        <v>49171503</v>
      </c>
      <c r="B11892" s="63" t="s">
        <v>9112</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12674</v>
      </c>
    </row>
    <row r="11896" spans="1:2" x14ac:dyDescent="0.25">
      <c r="A11896" s="62">
        <v>49171602</v>
      </c>
      <c r="B11896" s="63" t="s">
        <v>6804</v>
      </c>
    </row>
    <row r="11897" spans="1:2" x14ac:dyDescent="0.25">
      <c r="A11897" s="62">
        <v>49171603</v>
      </c>
      <c r="B11897" s="63" t="s">
        <v>14310</v>
      </c>
    </row>
    <row r="11898" spans="1:2" x14ac:dyDescent="0.25">
      <c r="A11898" s="62">
        <v>49181501</v>
      </c>
      <c r="B11898" s="63" t="s">
        <v>10106</v>
      </c>
    </row>
    <row r="11899" spans="1:2" x14ac:dyDescent="0.25">
      <c r="A11899" s="62">
        <v>49181502</v>
      </c>
      <c r="B11899" s="63" t="s">
        <v>12937</v>
      </c>
    </row>
    <row r="11900" spans="1:2" x14ac:dyDescent="0.25">
      <c r="A11900" s="62">
        <v>49181503</v>
      </c>
      <c r="B11900" s="63" t="s">
        <v>12062</v>
      </c>
    </row>
    <row r="11901" spans="1:2" x14ac:dyDescent="0.25">
      <c r="A11901" s="62">
        <v>49181504</v>
      </c>
      <c r="B11901" s="63" t="s">
        <v>18661</v>
      </c>
    </row>
    <row r="11902" spans="1:2" x14ac:dyDescent="0.25">
      <c r="A11902" s="62">
        <v>49181505</v>
      </c>
      <c r="B11902" s="63" t="s">
        <v>11520</v>
      </c>
    </row>
    <row r="11903" spans="1:2" x14ac:dyDescent="0.25">
      <c r="A11903" s="62">
        <v>49181506</v>
      </c>
      <c r="B11903" s="63" t="s">
        <v>17564</v>
      </c>
    </row>
    <row r="11904" spans="1:2" x14ac:dyDescent="0.25">
      <c r="A11904" s="62">
        <v>49181507</v>
      </c>
      <c r="B11904" s="63" t="s">
        <v>14689</v>
      </c>
    </row>
    <row r="11905" spans="1:2" x14ac:dyDescent="0.25">
      <c r="A11905" s="62">
        <v>49181508</v>
      </c>
      <c r="B11905" s="63" t="s">
        <v>1662</v>
      </c>
    </row>
    <row r="11906" spans="1:2" x14ac:dyDescent="0.25">
      <c r="A11906" s="62">
        <v>49181509</v>
      </c>
      <c r="B11906" s="63" t="s">
        <v>13237</v>
      </c>
    </row>
    <row r="11907" spans="1:2" x14ac:dyDescent="0.25">
      <c r="A11907" s="62">
        <v>49181510</v>
      </c>
      <c r="B11907" s="63" t="s">
        <v>3615</v>
      </c>
    </row>
    <row r="11908" spans="1:2" x14ac:dyDescent="0.25">
      <c r="A11908" s="62">
        <v>49181511</v>
      </c>
      <c r="B11908" s="63" t="s">
        <v>17933</v>
      </c>
    </row>
    <row r="11909" spans="1:2" x14ac:dyDescent="0.25">
      <c r="A11909" s="62">
        <v>49181512</v>
      </c>
      <c r="B11909" s="63" t="s">
        <v>6125</v>
      </c>
    </row>
    <row r="11910" spans="1:2" x14ac:dyDescent="0.25">
      <c r="A11910" s="62">
        <v>49181513</v>
      </c>
      <c r="B11910" s="63" t="s">
        <v>14026</v>
      </c>
    </row>
    <row r="11911" spans="1:2" x14ac:dyDescent="0.25">
      <c r="A11911" s="62">
        <v>49181514</v>
      </c>
      <c r="B11911" s="63" t="s">
        <v>12155</v>
      </c>
    </row>
    <row r="11912" spans="1:2" x14ac:dyDescent="0.25">
      <c r="A11912" s="62">
        <v>49181515</v>
      </c>
      <c r="B11912" s="63" t="s">
        <v>14068</v>
      </c>
    </row>
    <row r="11913" spans="1:2" x14ac:dyDescent="0.25">
      <c r="A11913" s="62">
        <v>49181601</v>
      </c>
      <c r="B11913" s="63" t="s">
        <v>9333</v>
      </c>
    </row>
    <row r="11914" spans="1:2" x14ac:dyDescent="0.25">
      <c r="A11914" s="62">
        <v>49181602</v>
      </c>
      <c r="B11914" s="63" t="s">
        <v>18015</v>
      </c>
    </row>
    <row r="11915" spans="1:2" x14ac:dyDescent="0.25">
      <c r="A11915" s="62">
        <v>49181603</v>
      </c>
      <c r="B11915" s="63" t="s">
        <v>6232</v>
      </c>
    </row>
    <row r="11916" spans="1:2" x14ac:dyDescent="0.25">
      <c r="A11916" s="62">
        <v>49181604</v>
      </c>
      <c r="B11916" s="63" t="s">
        <v>6511</v>
      </c>
    </row>
    <row r="11917" spans="1:2" x14ac:dyDescent="0.25">
      <c r="A11917" s="62">
        <v>49181605</v>
      </c>
      <c r="B11917" s="63" t="s">
        <v>8423</v>
      </c>
    </row>
    <row r="11918" spans="1:2" x14ac:dyDescent="0.25">
      <c r="A11918" s="62">
        <v>49181606</v>
      </c>
      <c r="B11918" s="63" t="s">
        <v>3218</v>
      </c>
    </row>
    <row r="11919" spans="1:2" x14ac:dyDescent="0.25">
      <c r="A11919" s="62">
        <v>49181607</v>
      </c>
      <c r="B11919" s="63" t="s">
        <v>2702</v>
      </c>
    </row>
    <row r="11920" spans="1:2" x14ac:dyDescent="0.25">
      <c r="A11920" s="62">
        <v>49181608</v>
      </c>
      <c r="B11920" s="63" t="s">
        <v>2343</v>
      </c>
    </row>
    <row r="11921" spans="1:2" x14ac:dyDescent="0.25">
      <c r="A11921" s="62">
        <v>49181609</v>
      </c>
      <c r="B11921" s="63" t="s">
        <v>14475</v>
      </c>
    </row>
    <row r="11922" spans="1:2" x14ac:dyDescent="0.25">
      <c r="A11922" s="62">
        <v>49181610</v>
      </c>
      <c r="B11922" s="63" t="s">
        <v>6241</v>
      </c>
    </row>
    <row r="11923" spans="1:2" x14ac:dyDescent="0.25">
      <c r="A11923" s="62">
        <v>49181611</v>
      </c>
      <c r="B11923" s="63" t="s">
        <v>13258</v>
      </c>
    </row>
    <row r="11924" spans="1:2" x14ac:dyDescent="0.25">
      <c r="A11924" s="62">
        <v>49181612</v>
      </c>
      <c r="B11924" s="63" t="s">
        <v>2990</v>
      </c>
    </row>
    <row r="11925" spans="1:2" x14ac:dyDescent="0.25">
      <c r="A11925" s="62">
        <v>49201501</v>
      </c>
      <c r="B11925" s="63" t="s">
        <v>3463</v>
      </c>
    </row>
    <row r="11926" spans="1:2" x14ac:dyDescent="0.25">
      <c r="A11926" s="62">
        <v>49201502</v>
      </c>
      <c r="B11926" s="63" t="s">
        <v>15106</v>
      </c>
    </row>
    <row r="11927" spans="1:2" x14ac:dyDescent="0.25">
      <c r="A11927" s="62">
        <v>49201503</v>
      </c>
      <c r="B11927" s="63" t="s">
        <v>4312</v>
      </c>
    </row>
    <row r="11928" spans="1:2" x14ac:dyDescent="0.25">
      <c r="A11928" s="62">
        <v>49201504</v>
      </c>
      <c r="B11928" s="63" t="s">
        <v>15795</v>
      </c>
    </row>
    <row r="11929" spans="1:2" x14ac:dyDescent="0.25">
      <c r="A11929" s="62">
        <v>49201512</v>
      </c>
      <c r="B11929" s="63" t="s">
        <v>541</v>
      </c>
    </row>
    <row r="11930" spans="1:2" x14ac:dyDescent="0.25">
      <c r="A11930" s="62">
        <v>49201513</v>
      </c>
      <c r="B11930" s="63" t="s">
        <v>2231</v>
      </c>
    </row>
    <row r="11931" spans="1:2" x14ac:dyDescent="0.25">
      <c r="A11931" s="62">
        <v>49201514</v>
      </c>
      <c r="B11931" s="63" t="s">
        <v>6006</v>
      </c>
    </row>
    <row r="11932" spans="1:2" x14ac:dyDescent="0.25">
      <c r="A11932" s="62">
        <v>49201515</v>
      </c>
      <c r="B11932" s="63" t="s">
        <v>10610</v>
      </c>
    </row>
    <row r="11933" spans="1:2" x14ac:dyDescent="0.25">
      <c r="A11933" s="62">
        <v>49201516</v>
      </c>
      <c r="B11933" s="63" t="s">
        <v>10213</v>
      </c>
    </row>
    <row r="11934" spans="1:2" x14ac:dyDescent="0.25">
      <c r="A11934" s="62">
        <v>49201601</v>
      </c>
      <c r="B11934" s="63" t="s">
        <v>7824</v>
      </c>
    </row>
    <row r="11935" spans="1:2" x14ac:dyDescent="0.25">
      <c r="A11935" s="62">
        <v>49201602</v>
      </c>
      <c r="B11935" s="63" t="s">
        <v>1764</v>
      </c>
    </row>
    <row r="11936" spans="1:2" x14ac:dyDescent="0.25">
      <c r="A11936" s="62">
        <v>49201603</v>
      </c>
      <c r="B11936" s="63" t="s">
        <v>4292</v>
      </c>
    </row>
    <row r="11937" spans="1:2" x14ac:dyDescent="0.25">
      <c r="A11937" s="62">
        <v>49201604</v>
      </c>
      <c r="B11937" s="63" t="s">
        <v>4306</v>
      </c>
    </row>
    <row r="11938" spans="1:2" x14ac:dyDescent="0.25">
      <c r="A11938" s="62">
        <v>49201605</v>
      </c>
      <c r="B11938" s="63" t="s">
        <v>7268</v>
      </c>
    </row>
    <row r="11939" spans="1:2" x14ac:dyDescent="0.25">
      <c r="A11939" s="62">
        <v>49201606</v>
      </c>
      <c r="B11939" s="63" t="s">
        <v>14399</v>
      </c>
    </row>
    <row r="11940" spans="1:2" x14ac:dyDescent="0.25">
      <c r="A11940" s="62">
        <v>49201607</v>
      </c>
      <c r="B11940" s="63" t="s">
        <v>5696</v>
      </c>
    </row>
    <row r="11941" spans="1:2" x14ac:dyDescent="0.25">
      <c r="A11941" s="62">
        <v>49201608</v>
      </c>
      <c r="B11941" s="63" t="s">
        <v>1449</v>
      </c>
    </row>
    <row r="11942" spans="1:2" x14ac:dyDescent="0.25">
      <c r="A11942" s="62">
        <v>49201609</v>
      </c>
      <c r="B11942" s="63" t="s">
        <v>15294</v>
      </c>
    </row>
    <row r="11943" spans="1:2" x14ac:dyDescent="0.25">
      <c r="A11943" s="62">
        <v>49201610</v>
      </c>
      <c r="B11943" s="63" t="s">
        <v>18744</v>
      </c>
    </row>
    <row r="11944" spans="1:2" x14ac:dyDescent="0.25">
      <c r="A11944" s="62">
        <v>49201611</v>
      </c>
      <c r="B11944" s="63" t="s">
        <v>15722</v>
      </c>
    </row>
    <row r="11945" spans="1:2" x14ac:dyDescent="0.25">
      <c r="A11945" s="62">
        <v>49211601</v>
      </c>
      <c r="B11945" s="63" t="s">
        <v>1807</v>
      </c>
    </row>
    <row r="11946" spans="1:2" x14ac:dyDescent="0.25">
      <c r="A11946" s="62">
        <v>49211602</v>
      </c>
      <c r="B11946" s="63" t="s">
        <v>13655</v>
      </c>
    </row>
    <row r="11947" spans="1:2" x14ac:dyDescent="0.25">
      <c r="A11947" s="62">
        <v>49211603</v>
      </c>
      <c r="B11947" s="63" t="s">
        <v>8111</v>
      </c>
    </row>
    <row r="11948" spans="1:2" x14ac:dyDescent="0.25">
      <c r="A11948" s="62">
        <v>49211604</v>
      </c>
      <c r="B11948" s="63" t="s">
        <v>13410</v>
      </c>
    </row>
    <row r="11949" spans="1:2" x14ac:dyDescent="0.25">
      <c r="A11949" s="62">
        <v>49211605</v>
      </c>
      <c r="B11949" s="63" t="s">
        <v>4495</v>
      </c>
    </row>
    <row r="11950" spans="1:2" x14ac:dyDescent="0.25">
      <c r="A11950" s="62">
        <v>49211606</v>
      </c>
      <c r="B11950" s="63" t="s">
        <v>11367</v>
      </c>
    </row>
    <row r="11951" spans="1:2" x14ac:dyDescent="0.25">
      <c r="A11951" s="62">
        <v>49211607</v>
      </c>
      <c r="B11951" s="63" t="s">
        <v>86</v>
      </c>
    </row>
    <row r="11952" spans="1:2" x14ac:dyDescent="0.25">
      <c r="A11952" s="62">
        <v>49211608</v>
      </c>
      <c r="B11952" s="63" t="s">
        <v>5557</v>
      </c>
    </row>
    <row r="11953" spans="1:2" x14ac:dyDescent="0.25">
      <c r="A11953" s="62">
        <v>49211609</v>
      </c>
      <c r="B11953" s="63" t="s">
        <v>6134</v>
      </c>
    </row>
    <row r="11954" spans="1:2" x14ac:dyDescent="0.25">
      <c r="A11954" s="62">
        <v>49211701</v>
      </c>
      <c r="B11954" s="63" t="s">
        <v>10465</v>
      </c>
    </row>
    <row r="11955" spans="1:2" x14ac:dyDescent="0.25">
      <c r="A11955" s="62">
        <v>49211702</v>
      </c>
      <c r="B11955" s="63" t="s">
        <v>2984</v>
      </c>
    </row>
    <row r="11956" spans="1:2" x14ac:dyDescent="0.25">
      <c r="A11956" s="62">
        <v>49211703</v>
      </c>
      <c r="B11956" s="63" t="s">
        <v>11996</v>
      </c>
    </row>
    <row r="11957" spans="1:2" x14ac:dyDescent="0.25">
      <c r="A11957" s="62">
        <v>49211801</v>
      </c>
      <c r="B11957" s="63" t="s">
        <v>11392</v>
      </c>
    </row>
    <row r="11958" spans="1:2" x14ac:dyDescent="0.25">
      <c r="A11958" s="62">
        <v>49211802</v>
      </c>
      <c r="B11958" s="63" t="s">
        <v>4634</v>
      </c>
    </row>
    <row r="11959" spans="1:2" x14ac:dyDescent="0.25">
      <c r="A11959" s="62">
        <v>49211803</v>
      </c>
      <c r="B11959" s="63" t="s">
        <v>13270</v>
      </c>
    </row>
    <row r="11960" spans="1:2" x14ac:dyDescent="0.25">
      <c r="A11960" s="62">
        <v>49211804</v>
      </c>
      <c r="B11960" s="63" t="s">
        <v>13407</v>
      </c>
    </row>
    <row r="11961" spans="1:2" x14ac:dyDescent="0.25">
      <c r="A11961" s="62">
        <v>49211805</v>
      </c>
      <c r="B11961" s="63" t="s">
        <v>3872</v>
      </c>
    </row>
    <row r="11962" spans="1:2" x14ac:dyDescent="0.25">
      <c r="A11962" s="62">
        <v>49211806</v>
      </c>
      <c r="B11962" s="63" t="s">
        <v>3060</v>
      </c>
    </row>
    <row r="11963" spans="1:2" x14ac:dyDescent="0.25">
      <c r="A11963" s="62">
        <v>49211807</v>
      </c>
      <c r="B11963" s="63" t="s">
        <v>10327</v>
      </c>
    </row>
    <row r="11964" spans="1:2" x14ac:dyDescent="0.25">
      <c r="A11964" s="62">
        <v>49221501</v>
      </c>
      <c r="B11964" s="63" t="s">
        <v>9361</v>
      </c>
    </row>
    <row r="11965" spans="1:2" x14ac:dyDescent="0.25">
      <c r="A11965" s="62">
        <v>49221502</v>
      </c>
      <c r="B11965" s="63" t="s">
        <v>14196</v>
      </c>
    </row>
    <row r="11966" spans="1:2" x14ac:dyDescent="0.25">
      <c r="A11966" s="62">
        <v>49221503</v>
      </c>
      <c r="B11966" s="63" t="s">
        <v>7172</v>
      </c>
    </row>
    <row r="11967" spans="1:2" x14ac:dyDescent="0.25">
      <c r="A11967" s="62">
        <v>49221504</v>
      </c>
      <c r="B11967" s="63" t="s">
        <v>12297</v>
      </c>
    </row>
    <row r="11968" spans="1:2" x14ac:dyDescent="0.25">
      <c r="A11968" s="62">
        <v>49221505</v>
      </c>
      <c r="B11968" s="63" t="s">
        <v>2881</v>
      </c>
    </row>
    <row r="11969" spans="1:2" x14ac:dyDescent="0.25">
      <c r="A11969" s="62">
        <v>49221506</v>
      </c>
      <c r="B11969" s="63" t="s">
        <v>16887</v>
      </c>
    </row>
    <row r="11970" spans="1:2" x14ac:dyDescent="0.25">
      <c r="A11970" s="62">
        <v>49221507</v>
      </c>
      <c r="B11970" s="63" t="s">
        <v>4920</v>
      </c>
    </row>
    <row r="11971" spans="1:2" x14ac:dyDescent="0.25">
      <c r="A11971" s="62">
        <v>49221508</v>
      </c>
      <c r="B11971" s="63" t="s">
        <v>10847</v>
      </c>
    </row>
    <row r="11972" spans="1:2" x14ac:dyDescent="0.25">
      <c r="A11972" s="62">
        <v>49221509</v>
      </c>
      <c r="B11972" s="63" t="s">
        <v>3556</v>
      </c>
    </row>
    <row r="11973" spans="1:2" x14ac:dyDescent="0.25">
      <c r="A11973" s="62">
        <v>49221510</v>
      </c>
      <c r="B11973" s="63" t="s">
        <v>14669</v>
      </c>
    </row>
    <row r="11974" spans="1:2" x14ac:dyDescent="0.25">
      <c r="A11974" s="62">
        <v>49221511</v>
      </c>
      <c r="B11974" s="63" t="s">
        <v>14391</v>
      </c>
    </row>
    <row r="11975" spans="1:2" x14ac:dyDescent="0.25">
      <c r="A11975" s="62">
        <v>49241501</v>
      </c>
      <c r="B11975" s="63" t="s">
        <v>16414</v>
      </c>
    </row>
    <row r="11976" spans="1:2" x14ac:dyDescent="0.25">
      <c r="A11976" s="62">
        <v>49241502</v>
      </c>
      <c r="B11976" s="63" t="s">
        <v>17157</v>
      </c>
    </row>
    <row r="11977" spans="1:2" x14ac:dyDescent="0.25">
      <c r="A11977" s="62">
        <v>49241503</v>
      </c>
      <c r="B11977" s="63" t="s">
        <v>234</v>
      </c>
    </row>
    <row r="11978" spans="1:2" x14ac:dyDescent="0.25">
      <c r="A11978" s="62">
        <v>49241504</v>
      </c>
      <c r="B11978" s="63" t="s">
        <v>3235</v>
      </c>
    </row>
    <row r="11979" spans="1:2" x14ac:dyDescent="0.25">
      <c r="A11979" s="62">
        <v>49241505</v>
      </c>
      <c r="B11979" s="63" t="s">
        <v>14119</v>
      </c>
    </row>
    <row r="11980" spans="1:2" x14ac:dyDescent="0.25">
      <c r="A11980" s="62">
        <v>49241506</v>
      </c>
      <c r="B11980" s="63" t="s">
        <v>1301</v>
      </c>
    </row>
    <row r="11981" spans="1:2" x14ac:dyDescent="0.25">
      <c r="A11981" s="62">
        <v>49241507</v>
      </c>
      <c r="B11981" s="63" t="s">
        <v>1905</v>
      </c>
    </row>
    <row r="11982" spans="1:2" x14ac:dyDescent="0.25">
      <c r="A11982" s="62">
        <v>49241508</v>
      </c>
      <c r="B11982" s="63" t="s">
        <v>7986</v>
      </c>
    </row>
    <row r="11983" spans="1:2" x14ac:dyDescent="0.25">
      <c r="A11983" s="62">
        <v>49241509</v>
      </c>
      <c r="B11983" s="63" t="s">
        <v>12622</v>
      </c>
    </row>
    <row r="11984" spans="1:2" x14ac:dyDescent="0.25">
      <c r="A11984" s="62">
        <v>49241510</v>
      </c>
      <c r="B11984" s="63" t="s">
        <v>9704</v>
      </c>
    </row>
    <row r="11985" spans="1:2" x14ac:dyDescent="0.25">
      <c r="A11985" s="62">
        <v>49241601</v>
      </c>
      <c r="B11985" s="63" t="s">
        <v>4249</v>
      </c>
    </row>
    <row r="11986" spans="1:2" x14ac:dyDescent="0.25">
      <c r="A11986" s="62">
        <v>49241602</v>
      </c>
      <c r="B11986" s="63" t="s">
        <v>7516</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3102</v>
      </c>
    </row>
    <row r="11990" spans="1:2" x14ac:dyDescent="0.25">
      <c r="A11990" s="62">
        <v>49241702</v>
      </c>
      <c r="B11990" s="63" t="s">
        <v>14491</v>
      </c>
    </row>
    <row r="11991" spans="1:2" x14ac:dyDescent="0.25">
      <c r="A11991" s="62">
        <v>49241703</v>
      </c>
      <c r="B11991" s="63" t="s">
        <v>17346</v>
      </c>
    </row>
    <row r="11992" spans="1:2" x14ac:dyDescent="0.25">
      <c r="A11992" s="62">
        <v>49241704</v>
      </c>
      <c r="B11992" s="63" t="s">
        <v>6438</v>
      </c>
    </row>
    <row r="11993" spans="1:2" x14ac:dyDescent="0.25">
      <c r="A11993" s="62">
        <v>49241705</v>
      </c>
      <c r="B11993" s="63" t="s">
        <v>6316</v>
      </c>
    </row>
    <row r="11994" spans="1:2" x14ac:dyDescent="0.25">
      <c r="A11994" s="62">
        <v>49241706</v>
      </c>
      <c r="B11994" s="63" t="s">
        <v>10400</v>
      </c>
    </row>
    <row r="11995" spans="1:2" x14ac:dyDescent="0.25">
      <c r="A11995" s="62">
        <v>49241707</v>
      </c>
      <c r="B11995" s="63" t="s">
        <v>17206</v>
      </c>
    </row>
    <row r="11996" spans="1:2" x14ac:dyDescent="0.25">
      <c r="A11996" s="62">
        <v>49241708</v>
      </c>
      <c r="B11996" s="63" t="s">
        <v>13441</v>
      </c>
    </row>
    <row r="11997" spans="1:2" x14ac:dyDescent="0.25">
      <c r="A11997" s="62">
        <v>49241709</v>
      </c>
      <c r="B11997" s="63" t="s">
        <v>3315</v>
      </c>
    </row>
    <row r="11998" spans="1:2" x14ac:dyDescent="0.25">
      <c r="A11998" s="62">
        <v>50101538</v>
      </c>
      <c r="B11998" s="63" t="s">
        <v>1593</v>
      </c>
    </row>
    <row r="11999" spans="1:2" x14ac:dyDescent="0.25">
      <c r="A11999" s="62">
        <v>50101539</v>
      </c>
      <c r="B11999" s="63" t="s">
        <v>10348</v>
      </c>
    </row>
    <row r="12000" spans="1:2" x14ac:dyDescent="0.25">
      <c r="A12000" s="62">
        <v>50101540</v>
      </c>
      <c r="B12000" s="63" t="s">
        <v>4631</v>
      </c>
    </row>
    <row r="12001" spans="1:2" x14ac:dyDescent="0.25">
      <c r="A12001" s="62">
        <v>50101541</v>
      </c>
      <c r="B12001" s="63" t="s">
        <v>3502</v>
      </c>
    </row>
    <row r="12002" spans="1:2" x14ac:dyDescent="0.25">
      <c r="A12002" s="62">
        <v>50101542</v>
      </c>
      <c r="B12002" s="63" t="s">
        <v>43</v>
      </c>
    </row>
    <row r="12003" spans="1:2" x14ac:dyDescent="0.25">
      <c r="A12003" s="62">
        <v>50101543</v>
      </c>
      <c r="B12003" s="63" t="s">
        <v>1633</v>
      </c>
    </row>
    <row r="12004" spans="1:2" x14ac:dyDescent="0.25">
      <c r="A12004" s="62">
        <v>50101544</v>
      </c>
      <c r="B12004" s="63" t="s">
        <v>10671</v>
      </c>
    </row>
    <row r="12005" spans="1:2" x14ac:dyDescent="0.25">
      <c r="A12005" s="62">
        <v>50101545</v>
      </c>
      <c r="B12005" s="63" t="s">
        <v>16668</v>
      </c>
    </row>
    <row r="12006" spans="1:2" x14ac:dyDescent="0.25">
      <c r="A12006" s="62">
        <v>50101634</v>
      </c>
      <c r="B12006" s="63" t="s">
        <v>5352</v>
      </c>
    </row>
    <row r="12007" spans="1:2" x14ac:dyDescent="0.25">
      <c r="A12007" s="62">
        <v>50101635</v>
      </c>
      <c r="B12007" s="63" t="s">
        <v>523</v>
      </c>
    </row>
    <row r="12008" spans="1:2" x14ac:dyDescent="0.25">
      <c r="A12008" s="62">
        <v>50101636</v>
      </c>
      <c r="B12008" s="63" t="s">
        <v>1252</v>
      </c>
    </row>
    <row r="12009" spans="1:2" x14ac:dyDescent="0.25">
      <c r="A12009" s="62">
        <v>50101716</v>
      </c>
      <c r="B12009" s="63" t="s">
        <v>6550</v>
      </c>
    </row>
    <row r="12010" spans="1:2" x14ac:dyDescent="0.25">
      <c r="A12010" s="62">
        <v>50101717</v>
      </c>
      <c r="B12010" s="63" t="s">
        <v>17446</v>
      </c>
    </row>
    <row r="12011" spans="1:2" x14ac:dyDescent="0.25">
      <c r="A12011" s="62">
        <v>50111510</v>
      </c>
      <c r="B12011" s="63" t="s">
        <v>11391</v>
      </c>
    </row>
    <row r="12012" spans="1:2" x14ac:dyDescent="0.25">
      <c r="A12012" s="62">
        <v>50111511</v>
      </c>
      <c r="B12012" s="63" t="s">
        <v>4946</v>
      </c>
    </row>
    <row r="12013" spans="1:2" x14ac:dyDescent="0.25">
      <c r="A12013" s="62">
        <v>50111512</v>
      </c>
      <c r="B12013" s="63" t="s">
        <v>17662</v>
      </c>
    </row>
    <row r="12014" spans="1:2" x14ac:dyDescent="0.25">
      <c r="A12014" s="62">
        <v>50112001</v>
      </c>
      <c r="B12014" s="63" t="s">
        <v>14324</v>
      </c>
    </row>
    <row r="12015" spans="1:2" x14ac:dyDescent="0.25">
      <c r="A12015" s="62">
        <v>50112002</v>
      </c>
      <c r="B12015" s="63" t="s">
        <v>6992</v>
      </c>
    </row>
    <row r="12016" spans="1:2" x14ac:dyDescent="0.25">
      <c r="A12016" s="62">
        <v>50112003</v>
      </c>
      <c r="B12016" s="63" t="s">
        <v>3786</v>
      </c>
    </row>
    <row r="12017" spans="1:2" x14ac:dyDescent="0.25">
      <c r="A12017" s="62">
        <v>50121537</v>
      </c>
      <c r="B12017" s="63" t="s">
        <v>2722</v>
      </c>
    </row>
    <row r="12018" spans="1:2" x14ac:dyDescent="0.25">
      <c r="A12018" s="62">
        <v>50121538</v>
      </c>
      <c r="B12018" s="63" t="s">
        <v>14832</v>
      </c>
    </row>
    <row r="12019" spans="1:2" x14ac:dyDescent="0.25">
      <c r="A12019" s="62">
        <v>50121539</v>
      </c>
      <c r="B12019" s="63" t="s">
        <v>3958</v>
      </c>
    </row>
    <row r="12020" spans="1:2" x14ac:dyDescent="0.25">
      <c r="A12020" s="62">
        <v>50121611</v>
      </c>
      <c r="B12020" s="63" t="s">
        <v>1217</v>
      </c>
    </row>
    <row r="12021" spans="1:2" x14ac:dyDescent="0.25">
      <c r="A12021" s="62">
        <v>50121612</v>
      </c>
      <c r="B12021" s="63" t="s">
        <v>2645</v>
      </c>
    </row>
    <row r="12022" spans="1:2" x14ac:dyDescent="0.25">
      <c r="A12022" s="62">
        <v>50121613</v>
      </c>
      <c r="B12022" s="63" t="s">
        <v>9763</v>
      </c>
    </row>
    <row r="12023" spans="1:2" x14ac:dyDescent="0.25">
      <c r="A12023" s="62">
        <v>50121705</v>
      </c>
      <c r="B12023" s="63" t="s">
        <v>7114</v>
      </c>
    </row>
    <row r="12024" spans="1:2" x14ac:dyDescent="0.25">
      <c r="A12024" s="62">
        <v>50121706</v>
      </c>
      <c r="B12024" s="63" t="s">
        <v>10749</v>
      </c>
    </row>
    <row r="12025" spans="1:2" x14ac:dyDescent="0.25">
      <c r="A12025" s="62">
        <v>50121707</v>
      </c>
      <c r="B12025" s="63" t="s">
        <v>4469</v>
      </c>
    </row>
    <row r="12026" spans="1:2" x14ac:dyDescent="0.25">
      <c r="A12026" s="62">
        <v>50121802</v>
      </c>
      <c r="B12026" s="63" t="s">
        <v>6911</v>
      </c>
    </row>
    <row r="12027" spans="1:2" x14ac:dyDescent="0.25">
      <c r="A12027" s="62">
        <v>50121803</v>
      </c>
      <c r="B12027" s="63" t="s">
        <v>9874</v>
      </c>
    </row>
    <row r="12028" spans="1:2" x14ac:dyDescent="0.25">
      <c r="A12028" s="62">
        <v>50121804</v>
      </c>
      <c r="B12028" s="63" t="s">
        <v>11179</v>
      </c>
    </row>
    <row r="12029" spans="1:2" x14ac:dyDescent="0.25">
      <c r="A12029" s="62">
        <v>50131606</v>
      </c>
      <c r="B12029" s="63" t="s">
        <v>11437</v>
      </c>
    </row>
    <row r="12030" spans="1:2" x14ac:dyDescent="0.25">
      <c r="A12030" s="62">
        <v>50131607</v>
      </c>
      <c r="B12030" s="63" t="s">
        <v>14116</v>
      </c>
    </row>
    <row r="12031" spans="1:2" x14ac:dyDescent="0.25">
      <c r="A12031" s="62">
        <v>50131608</v>
      </c>
      <c r="B12031" s="63" t="s">
        <v>14961</v>
      </c>
    </row>
    <row r="12032" spans="1:2" x14ac:dyDescent="0.25">
      <c r="A12032" s="62">
        <v>50131609</v>
      </c>
      <c r="B12032" s="63" t="s">
        <v>12122</v>
      </c>
    </row>
    <row r="12033" spans="1:2" x14ac:dyDescent="0.25">
      <c r="A12033" s="62">
        <v>50131610</v>
      </c>
      <c r="B12033" s="63" t="s">
        <v>357</v>
      </c>
    </row>
    <row r="12034" spans="1:2" x14ac:dyDescent="0.25">
      <c r="A12034" s="62">
        <v>50131611</v>
      </c>
      <c r="B12034" s="63" t="s">
        <v>16633</v>
      </c>
    </row>
    <row r="12035" spans="1:2" x14ac:dyDescent="0.25">
      <c r="A12035" s="62">
        <v>50131701</v>
      </c>
      <c r="B12035" s="63" t="s">
        <v>233</v>
      </c>
    </row>
    <row r="12036" spans="1:2" x14ac:dyDescent="0.25">
      <c r="A12036" s="62">
        <v>50131702</v>
      </c>
      <c r="B12036" s="63" t="s">
        <v>9864</v>
      </c>
    </row>
    <row r="12037" spans="1:2" x14ac:dyDescent="0.25">
      <c r="A12037" s="62">
        <v>50131703</v>
      </c>
      <c r="B12037" s="63" t="s">
        <v>12669</v>
      </c>
    </row>
    <row r="12038" spans="1:2" x14ac:dyDescent="0.25">
      <c r="A12038" s="62">
        <v>50131801</v>
      </c>
      <c r="B12038" s="63" t="s">
        <v>18401</v>
      </c>
    </row>
    <row r="12039" spans="1:2" x14ac:dyDescent="0.25">
      <c r="A12039" s="62">
        <v>50131802</v>
      </c>
      <c r="B12039" s="63" t="s">
        <v>15470</v>
      </c>
    </row>
    <row r="12040" spans="1:2" x14ac:dyDescent="0.25">
      <c r="A12040" s="62">
        <v>50131803</v>
      </c>
      <c r="B12040" s="63" t="s">
        <v>8323</v>
      </c>
    </row>
    <row r="12041" spans="1:2" x14ac:dyDescent="0.25">
      <c r="A12041" s="62">
        <v>50151513</v>
      </c>
      <c r="B12041" s="63" t="s">
        <v>17866</v>
      </c>
    </row>
    <row r="12042" spans="1:2" x14ac:dyDescent="0.25">
      <c r="A12042" s="62">
        <v>50151514</v>
      </c>
      <c r="B12042" s="63" t="s">
        <v>11371</v>
      </c>
    </row>
    <row r="12043" spans="1:2" x14ac:dyDescent="0.25">
      <c r="A12043" s="62">
        <v>50151604</v>
      </c>
      <c r="B12043" s="63" t="s">
        <v>3237</v>
      </c>
    </row>
    <row r="12044" spans="1:2" x14ac:dyDescent="0.25">
      <c r="A12044" s="62">
        <v>50151605</v>
      </c>
      <c r="B12044" s="63" t="s">
        <v>13364</v>
      </c>
    </row>
    <row r="12045" spans="1:2" x14ac:dyDescent="0.25">
      <c r="A12045" s="62">
        <v>50161509</v>
      </c>
      <c r="B12045" s="63" t="s">
        <v>13768</v>
      </c>
    </row>
    <row r="12046" spans="1:2" x14ac:dyDescent="0.25">
      <c r="A12046" s="62">
        <v>50161510</v>
      </c>
      <c r="B12046" s="63" t="s">
        <v>12401</v>
      </c>
    </row>
    <row r="12047" spans="1:2" x14ac:dyDescent="0.25">
      <c r="A12047" s="62">
        <v>50161511</v>
      </c>
      <c r="B12047" s="63" t="s">
        <v>11555</v>
      </c>
    </row>
    <row r="12048" spans="1:2" x14ac:dyDescent="0.25">
      <c r="A12048" s="62">
        <v>50161512</v>
      </c>
      <c r="B12048" s="63" t="s">
        <v>8435</v>
      </c>
    </row>
    <row r="12049" spans="1:2" x14ac:dyDescent="0.25">
      <c r="A12049" s="62">
        <v>50161813</v>
      </c>
      <c r="B12049" s="63" t="s">
        <v>15791</v>
      </c>
    </row>
    <row r="12050" spans="1:2" x14ac:dyDescent="0.25">
      <c r="A12050" s="62">
        <v>50161814</v>
      </c>
      <c r="B12050" s="63" t="s">
        <v>16871</v>
      </c>
    </row>
    <row r="12051" spans="1:2" x14ac:dyDescent="0.25">
      <c r="A12051" s="62">
        <v>50161815</v>
      </c>
      <c r="B12051" s="63" t="s">
        <v>6634</v>
      </c>
    </row>
    <row r="12052" spans="1:2" x14ac:dyDescent="0.25">
      <c r="A12052" s="62">
        <v>50171548</v>
      </c>
      <c r="B12052" s="63" t="s">
        <v>9199</v>
      </c>
    </row>
    <row r="12053" spans="1:2" x14ac:dyDescent="0.25">
      <c r="A12053" s="62">
        <v>50171549</v>
      </c>
      <c r="B12053" s="63" t="s">
        <v>10702</v>
      </c>
    </row>
    <row r="12054" spans="1:2" x14ac:dyDescent="0.25">
      <c r="A12054" s="62">
        <v>50171550</v>
      </c>
      <c r="B12054" s="63" t="s">
        <v>9495</v>
      </c>
    </row>
    <row r="12055" spans="1:2" x14ac:dyDescent="0.25">
      <c r="A12055" s="62">
        <v>50171551</v>
      </c>
      <c r="B12055" s="63" t="s">
        <v>152</v>
      </c>
    </row>
    <row r="12056" spans="1:2" x14ac:dyDescent="0.25">
      <c r="A12056" s="62">
        <v>50171552</v>
      </c>
      <c r="B12056" s="63" t="s">
        <v>15323</v>
      </c>
    </row>
    <row r="12057" spans="1:2" x14ac:dyDescent="0.25">
      <c r="A12057" s="62">
        <v>50171707</v>
      </c>
      <c r="B12057" s="63" t="s">
        <v>16300</v>
      </c>
    </row>
    <row r="12058" spans="1:2" x14ac:dyDescent="0.25">
      <c r="A12058" s="62">
        <v>50171708</v>
      </c>
      <c r="B12058" s="63" t="s">
        <v>4419</v>
      </c>
    </row>
    <row r="12059" spans="1:2" x14ac:dyDescent="0.25">
      <c r="A12059" s="62">
        <v>50171830</v>
      </c>
      <c r="B12059" s="63" t="s">
        <v>4947</v>
      </c>
    </row>
    <row r="12060" spans="1:2" x14ac:dyDescent="0.25">
      <c r="A12060" s="62">
        <v>50171831</v>
      </c>
      <c r="B12060" s="63" t="s">
        <v>18383</v>
      </c>
    </row>
    <row r="12061" spans="1:2" x14ac:dyDescent="0.25">
      <c r="A12061" s="62">
        <v>50171832</v>
      </c>
      <c r="B12061" s="63" t="s">
        <v>315</v>
      </c>
    </row>
    <row r="12062" spans="1:2" x14ac:dyDescent="0.25">
      <c r="A12062" s="62">
        <v>50171833</v>
      </c>
      <c r="B12062" s="63" t="s">
        <v>15771</v>
      </c>
    </row>
    <row r="12063" spans="1:2" x14ac:dyDescent="0.25">
      <c r="A12063" s="62">
        <v>50171901</v>
      </c>
      <c r="B12063" s="63" t="s">
        <v>4111</v>
      </c>
    </row>
    <row r="12064" spans="1:2" x14ac:dyDescent="0.25">
      <c r="A12064" s="62">
        <v>50171902</v>
      </c>
      <c r="B12064" s="63" t="s">
        <v>2497</v>
      </c>
    </row>
    <row r="12065" spans="1:2" x14ac:dyDescent="0.25">
      <c r="A12065" s="62">
        <v>50171903</v>
      </c>
      <c r="B12065" s="63" t="s">
        <v>14088</v>
      </c>
    </row>
    <row r="12066" spans="1:2" x14ac:dyDescent="0.25">
      <c r="A12066" s="62">
        <v>50171904</v>
      </c>
      <c r="B12066" s="63" t="s">
        <v>17216</v>
      </c>
    </row>
    <row r="12067" spans="1:2" x14ac:dyDescent="0.25">
      <c r="A12067" s="62">
        <v>50181708</v>
      </c>
      <c r="B12067" s="63" t="s">
        <v>9135</v>
      </c>
    </row>
    <row r="12068" spans="1:2" x14ac:dyDescent="0.25">
      <c r="A12068" s="62">
        <v>50181709</v>
      </c>
      <c r="B12068" s="63" t="s">
        <v>8797</v>
      </c>
    </row>
    <row r="12069" spans="1:2" x14ac:dyDescent="0.25">
      <c r="A12069" s="62">
        <v>50181901</v>
      </c>
      <c r="B12069" s="63" t="s">
        <v>11699</v>
      </c>
    </row>
    <row r="12070" spans="1:2" x14ac:dyDescent="0.25">
      <c r="A12070" s="62">
        <v>50181902</v>
      </c>
      <c r="B12070" s="63" t="s">
        <v>11544</v>
      </c>
    </row>
    <row r="12071" spans="1:2" x14ac:dyDescent="0.25">
      <c r="A12071" s="62">
        <v>50181903</v>
      </c>
      <c r="B12071" s="63" t="s">
        <v>796</v>
      </c>
    </row>
    <row r="12072" spans="1:2" x14ac:dyDescent="0.25">
      <c r="A12072" s="62">
        <v>50181904</v>
      </c>
      <c r="B12072" s="63" t="s">
        <v>15930</v>
      </c>
    </row>
    <row r="12073" spans="1:2" x14ac:dyDescent="0.25">
      <c r="A12073" s="62">
        <v>50181905</v>
      </c>
      <c r="B12073" s="63" t="s">
        <v>986</v>
      </c>
    </row>
    <row r="12074" spans="1:2" x14ac:dyDescent="0.25">
      <c r="A12074" s="62">
        <v>50181906</v>
      </c>
      <c r="B12074" s="63" t="s">
        <v>17928</v>
      </c>
    </row>
    <row r="12075" spans="1:2" x14ac:dyDescent="0.25">
      <c r="A12075" s="62">
        <v>50181907</v>
      </c>
      <c r="B12075" s="63" t="s">
        <v>1621</v>
      </c>
    </row>
    <row r="12076" spans="1:2" x14ac:dyDescent="0.25">
      <c r="A12076" s="62">
        <v>50181908</v>
      </c>
      <c r="B12076" s="63" t="s">
        <v>9455</v>
      </c>
    </row>
    <row r="12077" spans="1:2" x14ac:dyDescent="0.25">
      <c r="A12077" s="62">
        <v>50181909</v>
      </c>
      <c r="B12077" s="63" t="s">
        <v>5449</v>
      </c>
    </row>
    <row r="12078" spans="1:2" x14ac:dyDescent="0.25">
      <c r="A12078" s="62">
        <v>50182001</v>
      </c>
      <c r="B12078" s="63" t="s">
        <v>10621</v>
      </c>
    </row>
    <row r="12079" spans="1:2" x14ac:dyDescent="0.25">
      <c r="A12079" s="62">
        <v>50182002</v>
      </c>
      <c r="B12079" s="63" t="s">
        <v>7371</v>
      </c>
    </row>
    <row r="12080" spans="1:2" x14ac:dyDescent="0.25">
      <c r="A12080" s="62">
        <v>50182003</v>
      </c>
      <c r="B12080" s="63" t="s">
        <v>9805</v>
      </c>
    </row>
    <row r="12081" spans="1:2" x14ac:dyDescent="0.25">
      <c r="A12081" s="62">
        <v>50182004</v>
      </c>
      <c r="B12081" s="63" t="s">
        <v>17580</v>
      </c>
    </row>
    <row r="12082" spans="1:2" x14ac:dyDescent="0.25">
      <c r="A12082" s="62">
        <v>50191505</v>
      </c>
      <c r="B12082" s="63" t="s">
        <v>11865</v>
      </c>
    </row>
    <row r="12083" spans="1:2" x14ac:dyDescent="0.25">
      <c r="A12083" s="62">
        <v>50191506</v>
      </c>
      <c r="B12083" s="63" t="s">
        <v>11808</v>
      </c>
    </row>
    <row r="12084" spans="1:2" x14ac:dyDescent="0.25">
      <c r="A12084" s="62">
        <v>50191507</v>
      </c>
      <c r="B12084" s="63" t="s">
        <v>17257</v>
      </c>
    </row>
    <row r="12085" spans="1:2" x14ac:dyDescent="0.25">
      <c r="A12085" s="62">
        <v>50192109</v>
      </c>
      <c r="B12085" s="63" t="s">
        <v>4022</v>
      </c>
    </row>
    <row r="12086" spans="1:2" x14ac:dyDescent="0.25">
      <c r="A12086" s="62">
        <v>50192110</v>
      </c>
      <c r="B12086" s="63" t="s">
        <v>3777</v>
      </c>
    </row>
    <row r="12087" spans="1:2" x14ac:dyDescent="0.25">
      <c r="A12087" s="62">
        <v>50192111</v>
      </c>
      <c r="B12087" s="63" t="s">
        <v>16776</v>
      </c>
    </row>
    <row r="12088" spans="1:2" x14ac:dyDescent="0.25">
      <c r="A12088" s="62">
        <v>50192112</v>
      </c>
      <c r="B12088" s="63" t="s">
        <v>3427</v>
      </c>
    </row>
    <row r="12089" spans="1:2" x14ac:dyDescent="0.25">
      <c r="A12089" s="62">
        <v>50192301</v>
      </c>
      <c r="B12089" s="63" t="s">
        <v>18768</v>
      </c>
    </row>
    <row r="12090" spans="1:2" x14ac:dyDescent="0.25">
      <c r="A12090" s="62">
        <v>50192302</v>
      </c>
      <c r="B12090" s="63" t="s">
        <v>14918</v>
      </c>
    </row>
    <row r="12091" spans="1:2" x14ac:dyDescent="0.25">
      <c r="A12091" s="62">
        <v>50192303</v>
      </c>
      <c r="B12091" s="63" t="s">
        <v>17335</v>
      </c>
    </row>
    <row r="12092" spans="1:2" x14ac:dyDescent="0.25">
      <c r="A12092" s="62">
        <v>50192304</v>
      </c>
      <c r="B12092" s="63" t="s">
        <v>13630</v>
      </c>
    </row>
    <row r="12093" spans="1:2" x14ac:dyDescent="0.25">
      <c r="A12093" s="62">
        <v>50192401</v>
      </c>
      <c r="B12093" s="63" t="s">
        <v>10174</v>
      </c>
    </row>
    <row r="12094" spans="1:2" x14ac:dyDescent="0.25">
      <c r="A12094" s="62">
        <v>50192402</v>
      </c>
      <c r="B12094" s="63" t="s">
        <v>13787</v>
      </c>
    </row>
    <row r="12095" spans="1:2" x14ac:dyDescent="0.25">
      <c r="A12095" s="62">
        <v>50192403</v>
      </c>
      <c r="B12095" s="63" t="s">
        <v>2378</v>
      </c>
    </row>
    <row r="12096" spans="1:2" x14ac:dyDescent="0.25">
      <c r="A12096" s="62">
        <v>50192404</v>
      </c>
      <c r="B12096" s="63" t="s">
        <v>9724</v>
      </c>
    </row>
    <row r="12097" spans="1:2" x14ac:dyDescent="0.25">
      <c r="A12097" s="62">
        <v>50192501</v>
      </c>
      <c r="B12097" s="63" t="s">
        <v>11062</v>
      </c>
    </row>
    <row r="12098" spans="1:2" x14ac:dyDescent="0.25">
      <c r="A12098" s="62">
        <v>50192502</v>
      </c>
      <c r="B12098" s="63" t="s">
        <v>2353</v>
      </c>
    </row>
    <row r="12099" spans="1:2" x14ac:dyDescent="0.25">
      <c r="A12099" s="62">
        <v>50192503</v>
      </c>
      <c r="B12099" s="63" t="s">
        <v>4480</v>
      </c>
    </row>
    <row r="12100" spans="1:2" x14ac:dyDescent="0.25">
      <c r="A12100" s="62">
        <v>50192504</v>
      </c>
      <c r="B12100" s="63" t="s">
        <v>13026</v>
      </c>
    </row>
    <row r="12101" spans="1:2" x14ac:dyDescent="0.25">
      <c r="A12101" s="62">
        <v>50192601</v>
      </c>
      <c r="B12101" s="63" t="s">
        <v>17331</v>
      </c>
    </row>
    <row r="12102" spans="1:2" x14ac:dyDescent="0.25">
      <c r="A12102" s="62">
        <v>50192602</v>
      </c>
      <c r="B12102" s="63" t="s">
        <v>10868</v>
      </c>
    </row>
    <row r="12103" spans="1:2" x14ac:dyDescent="0.25">
      <c r="A12103" s="62">
        <v>50192603</v>
      </c>
      <c r="B12103" s="63" t="s">
        <v>352</v>
      </c>
    </row>
    <row r="12104" spans="1:2" x14ac:dyDescent="0.25">
      <c r="A12104" s="62">
        <v>50192701</v>
      </c>
      <c r="B12104" s="63" t="s">
        <v>2536</v>
      </c>
    </row>
    <row r="12105" spans="1:2" x14ac:dyDescent="0.25">
      <c r="A12105" s="62">
        <v>50192702</v>
      </c>
      <c r="B12105" s="63" t="s">
        <v>14457</v>
      </c>
    </row>
    <row r="12106" spans="1:2" x14ac:dyDescent="0.25">
      <c r="A12106" s="62">
        <v>50192703</v>
      </c>
      <c r="B12106" s="63" t="s">
        <v>10421</v>
      </c>
    </row>
    <row r="12107" spans="1:2" x14ac:dyDescent="0.25">
      <c r="A12107" s="62">
        <v>50192801</v>
      </c>
      <c r="B12107" s="63" t="s">
        <v>13948</v>
      </c>
    </row>
    <row r="12108" spans="1:2" x14ac:dyDescent="0.25">
      <c r="A12108" s="62">
        <v>50192802</v>
      </c>
      <c r="B12108" s="63" t="s">
        <v>14366</v>
      </c>
    </row>
    <row r="12109" spans="1:2" x14ac:dyDescent="0.25">
      <c r="A12109" s="62">
        <v>50192803</v>
      </c>
      <c r="B12109" s="63" t="s">
        <v>18642</v>
      </c>
    </row>
    <row r="12110" spans="1:2" x14ac:dyDescent="0.25">
      <c r="A12110" s="62">
        <v>50192901</v>
      </c>
      <c r="B12110" s="63" t="s">
        <v>10468</v>
      </c>
    </row>
    <row r="12111" spans="1:2" x14ac:dyDescent="0.25">
      <c r="A12111" s="62">
        <v>50192902</v>
      </c>
      <c r="B12111" s="63" t="s">
        <v>8414</v>
      </c>
    </row>
    <row r="12112" spans="1:2" x14ac:dyDescent="0.25">
      <c r="A12112" s="62">
        <v>50193001</v>
      </c>
      <c r="B12112" s="63" t="s">
        <v>4499</v>
      </c>
    </row>
    <row r="12113" spans="1:2" x14ac:dyDescent="0.25">
      <c r="A12113" s="62">
        <v>50193002</v>
      </c>
      <c r="B12113" s="63" t="s">
        <v>11781</v>
      </c>
    </row>
    <row r="12114" spans="1:2" x14ac:dyDescent="0.25">
      <c r="A12114" s="62">
        <v>50193101</v>
      </c>
      <c r="B12114" s="63" t="s">
        <v>1535</v>
      </c>
    </row>
    <row r="12115" spans="1:2" x14ac:dyDescent="0.25">
      <c r="A12115" s="62">
        <v>50193102</v>
      </c>
      <c r="B12115" s="63" t="s">
        <v>15330</v>
      </c>
    </row>
    <row r="12116" spans="1:2" x14ac:dyDescent="0.25">
      <c r="A12116" s="62">
        <v>50193103</v>
      </c>
      <c r="B12116" s="63" t="s">
        <v>3483</v>
      </c>
    </row>
    <row r="12117" spans="1:2" x14ac:dyDescent="0.25">
      <c r="A12117" s="62">
        <v>50193104</v>
      </c>
      <c r="B12117" s="63" t="s">
        <v>2673</v>
      </c>
    </row>
    <row r="12118" spans="1:2" x14ac:dyDescent="0.25">
      <c r="A12118" s="62">
        <v>50193105</v>
      </c>
      <c r="B12118" s="63" t="s">
        <v>11294</v>
      </c>
    </row>
    <row r="12119" spans="1:2" x14ac:dyDescent="0.25">
      <c r="A12119" s="62">
        <v>50193201</v>
      </c>
      <c r="B12119" s="63" t="s">
        <v>4045</v>
      </c>
    </row>
    <row r="12120" spans="1:2" x14ac:dyDescent="0.25">
      <c r="A12120" s="62">
        <v>50193202</v>
      </c>
      <c r="B12120" s="63" t="s">
        <v>15623</v>
      </c>
    </row>
    <row r="12121" spans="1:2" x14ac:dyDescent="0.25">
      <c r="A12121" s="62">
        <v>50193203</v>
      </c>
      <c r="B12121" s="63" t="s">
        <v>10437</v>
      </c>
    </row>
    <row r="12122" spans="1:2" x14ac:dyDescent="0.25">
      <c r="A12122" s="62">
        <v>50201706</v>
      </c>
      <c r="B12122" s="63" t="s">
        <v>1603</v>
      </c>
    </row>
    <row r="12123" spans="1:2" x14ac:dyDescent="0.25">
      <c r="A12123" s="62">
        <v>50201707</v>
      </c>
      <c r="B12123" s="63" t="s">
        <v>3881</v>
      </c>
    </row>
    <row r="12124" spans="1:2" x14ac:dyDescent="0.25">
      <c r="A12124" s="62">
        <v>50201708</v>
      </c>
      <c r="B12124" s="63" t="s">
        <v>10394</v>
      </c>
    </row>
    <row r="12125" spans="1:2" x14ac:dyDescent="0.25">
      <c r="A12125" s="62">
        <v>50201709</v>
      </c>
      <c r="B12125" s="63" t="s">
        <v>6916</v>
      </c>
    </row>
    <row r="12126" spans="1:2" x14ac:dyDescent="0.25">
      <c r="A12126" s="62">
        <v>50201710</v>
      </c>
      <c r="B12126" s="63" t="s">
        <v>12492</v>
      </c>
    </row>
    <row r="12127" spans="1:2" x14ac:dyDescent="0.25">
      <c r="A12127" s="62">
        <v>50201711</v>
      </c>
      <c r="B12127" s="63" t="s">
        <v>5725</v>
      </c>
    </row>
    <row r="12128" spans="1:2" x14ac:dyDescent="0.25">
      <c r="A12128" s="62">
        <v>50201712</v>
      </c>
      <c r="B12128" s="63" t="s">
        <v>1411</v>
      </c>
    </row>
    <row r="12129" spans="1:2" x14ac:dyDescent="0.25">
      <c r="A12129" s="62">
        <v>50201713</v>
      </c>
      <c r="B12129" s="63" t="s">
        <v>7647</v>
      </c>
    </row>
    <row r="12130" spans="1:2" x14ac:dyDescent="0.25">
      <c r="A12130" s="62">
        <v>50201714</v>
      </c>
      <c r="B12130" s="63" t="s">
        <v>4372</v>
      </c>
    </row>
    <row r="12131" spans="1:2" x14ac:dyDescent="0.25">
      <c r="A12131" s="62">
        <v>50202201</v>
      </c>
      <c r="B12131" s="63" t="s">
        <v>914</v>
      </c>
    </row>
    <row r="12132" spans="1:2" x14ac:dyDescent="0.25">
      <c r="A12132" s="62">
        <v>50202202</v>
      </c>
      <c r="B12132" s="63" t="s">
        <v>9287</v>
      </c>
    </row>
    <row r="12133" spans="1:2" x14ac:dyDescent="0.25">
      <c r="A12133" s="62">
        <v>50202203</v>
      </c>
      <c r="B12133" s="63" t="s">
        <v>7366</v>
      </c>
    </row>
    <row r="12134" spans="1:2" x14ac:dyDescent="0.25">
      <c r="A12134" s="62">
        <v>50202204</v>
      </c>
      <c r="B12134" s="63" t="s">
        <v>7741</v>
      </c>
    </row>
    <row r="12135" spans="1:2" x14ac:dyDescent="0.25">
      <c r="A12135" s="62">
        <v>50202205</v>
      </c>
      <c r="B12135" s="63" t="s">
        <v>11534</v>
      </c>
    </row>
    <row r="12136" spans="1:2" x14ac:dyDescent="0.25">
      <c r="A12136" s="62">
        <v>50202206</v>
      </c>
      <c r="B12136" s="63" t="s">
        <v>3276</v>
      </c>
    </row>
    <row r="12137" spans="1:2" x14ac:dyDescent="0.25">
      <c r="A12137" s="62">
        <v>50202207</v>
      </c>
      <c r="B12137" s="63" t="s">
        <v>7832</v>
      </c>
    </row>
    <row r="12138" spans="1:2" x14ac:dyDescent="0.25">
      <c r="A12138" s="62">
        <v>50202301</v>
      </c>
      <c r="B12138" s="63" t="s">
        <v>1855</v>
      </c>
    </row>
    <row r="12139" spans="1:2" x14ac:dyDescent="0.25">
      <c r="A12139" s="62">
        <v>50202302</v>
      </c>
      <c r="B12139" s="63" t="s">
        <v>14480</v>
      </c>
    </row>
    <row r="12140" spans="1:2" x14ac:dyDescent="0.25">
      <c r="A12140" s="62">
        <v>50202303</v>
      </c>
      <c r="B12140" s="63" t="s">
        <v>1770</v>
      </c>
    </row>
    <row r="12141" spans="1:2" x14ac:dyDescent="0.25">
      <c r="A12141" s="62">
        <v>50202304</v>
      </c>
      <c r="B12141" s="63" t="s">
        <v>14412</v>
      </c>
    </row>
    <row r="12142" spans="1:2" x14ac:dyDescent="0.25">
      <c r="A12142" s="62">
        <v>50202305</v>
      </c>
      <c r="B12142" s="63" t="s">
        <v>6272</v>
      </c>
    </row>
    <row r="12143" spans="1:2" x14ac:dyDescent="0.25">
      <c r="A12143" s="62">
        <v>50202306</v>
      </c>
      <c r="B12143" s="63" t="s">
        <v>2742</v>
      </c>
    </row>
    <row r="12144" spans="1:2" x14ac:dyDescent="0.25">
      <c r="A12144" s="62">
        <v>50202307</v>
      </c>
      <c r="B12144" s="63" t="s">
        <v>9315</v>
      </c>
    </row>
    <row r="12145" spans="1:2" x14ac:dyDescent="0.25">
      <c r="A12145" s="62">
        <v>50202308</v>
      </c>
      <c r="B12145" s="63" t="s">
        <v>17843</v>
      </c>
    </row>
    <row r="12146" spans="1:2" x14ac:dyDescent="0.25">
      <c r="A12146" s="62">
        <v>50202309</v>
      </c>
      <c r="B12146" s="63" t="s">
        <v>11835</v>
      </c>
    </row>
    <row r="12147" spans="1:2" x14ac:dyDescent="0.25">
      <c r="A12147" s="62">
        <v>50202310</v>
      </c>
      <c r="B12147" s="63" t="s">
        <v>1724</v>
      </c>
    </row>
    <row r="12148" spans="1:2" x14ac:dyDescent="0.25">
      <c r="A12148" s="62">
        <v>50202311</v>
      </c>
      <c r="B12148" s="63" t="s">
        <v>1586</v>
      </c>
    </row>
    <row r="12149" spans="1:2" x14ac:dyDescent="0.25">
      <c r="A12149" s="62">
        <v>50211502</v>
      </c>
      <c r="B12149" s="63" t="s">
        <v>14536</v>
      </c>
    </row>
    <row r="12150" spans="1:2" x14ac:dyDescent="0.25">
      <c r="A12150" s="62">
        <v>50211503</v>
      </c>
      <c r="B12150" s="63" t="s">
        <v>16121</v>
      </c>
    </row>
    <row r="12151" spans="1:2" x14ac:dyDescent="0.25">
      <c r="A12151" s="62">
        <v>50211504</v>
      </c>
      <c r="B12151" s="63" t="s">
        <v>3352</v>
      </c>
    </row>
    <row r="12152" spans="1:2" x14ac:dyDescent="0.25">
      <c r="A12152" s="62">
        <v>50211505</v>
      </c>
      <c r="B12152" s="63" t="s">
        <v>17342</v>
      </c>
    </row>
    <row r="12153" spans="1:2" x14ac:dyDescent="0.25">
      <c r="A12153" s="62">
        <v>50211506</v>
      </c>
      <c r="B12153" s="63" t="s">
        <v>1329</v>
      </c>
    </row>
    <row r="12154" spans="1:2" x14ac:dyDescent="0.25">
      <c r="A12154" s="62">
        <v>50211607</v>
      </c>
      <c r="B12154" s="63" t="s">
        <v>2506</v>
      </c>
    </row>
    <row r="12155" spans="1:2" x14ac:dyDescent="0.25">
      <c r="A12155" s="62">
        <v>50211608</v>
      </c>
      <c r="B12155" s="63" t="s">
        <v>16382</v>
      </c>
    </row>
    <row r="12156" spans="1:2" x14ac:dyDescent="0.25">
      <c r="A12156" s="62">
        <v>50211609</v>
      </c>
      <c r="B12156" s="63" t="s">
        <v>4182</v>
      </c>
    </row>
    <row r="12157" spans="1:2" x14ac:dyDescent="0.25">
      <c r="A12157" s="62">
        <v>50211610</v>
      </c>
      <c r="B12157" s="63" t="s">
        <v>3547</v>
      </c>
    </row>
    <row r="12158" spans="1:2" x14ac:dyDescent="0.25">
      <c r="A12158" s="62">
        <v>50211611</v>
      </c>
      <c r="B12158" s="63" t="s">
        <v>13382</v>
      </c>
    </row>
    <row r="12159" spans="1:2" x14ac:dyDescent="0.25">
      <c r="A12159" s="62">
        <v>50211612</v>
      </c>
      <c r="B12159" s="63" t="s">
        <v>6590</v>
      </c>
    </row>
    <row r="12160" spans="1:2" x14ac:dyDescent="0.25">
      <c r="A12160" s="62">
        <v>50221001</v>
      </c>
      <c r="B12160" s="63" t="s">
        <v>4408</v>
      </c>
    </row>
    <row r="12161" spans="1:2" x14ac:dyDescent="0.25">
      <c r="A12161" s="62">
        <v>50221002</v>
      </c>
      <c r="B12161" s="63" t="s">
        <v>13420</v>
      </c>
    </row>
    <row r="12162" spans="1:2" x14ac:dyDescent="0.25">
      <c r="A12162" s="62">
        <v>50221101</v>
      </c>
      <c r="B12162" s="63" t="s">
        <v>6767</v>
      </c>
    </row>
    <row r="12163" spans="1:2" x14ac:dyDescent="0.25">
      <c r="A12163" s="62">
        <v>50221102</v>
      </c>
      <c r="B12163" s="63" t="s">
        <v>17578</v>
      </c>
    </row>
    <row r="12164" spans="1:2" x14ac:dyDescent="0.25">
      <c r="A12164" s="62">
        <v>50221201</v>
      </c>
      <c r="B12164" s="63" t="s">
        <v>707</v>
      </c>
    </row>
    <row r="12165" spans="1:2" x14ac:dyDescent="0.25">
      <c r="A12165" s="62">
        <v>50221202</v>
      </c>
      <c r="B12165" s="63" t="s">
        <v>8128</v>
      </c>
    </row>
    <row r="12166" spans="1:2" x14ac:dyDescent="0.25">
      <c r="A12166" s="62">
        <v>51101503</v>
      </c>
      <c r="B12166" s="63" t="s">
        <v>1539</v>
      </c>
    </row>
    <row r="12167" spans="1:2" x14ac:dyDescent="0.25">
      <c r="A12167" s="62">
        <v>51101504</v>
      </c>
      <c r="B12167" s="63" t="s">
        <v>15775</v>
      </c>
    </row>
    <row r="12168" spans="1:2" x14ac:dyDescent="0.25">
      <c r="A12168" s="62">
        <v>51101507</v>
      </c>
      <c r="B12168" s="63" t="s">
        <v>553</v>
      </c>
    </row>
    <row r="12169" spans="1:2" x14ac:dyDescent="0.25">
      <c r="A12169" s="62">
        <v>51101508</v>
      </c>
      <c r="B12169" s="63" t="s">
        <v>10081</v>
      </c>
    </row>
    <row r="12170" spans="1:2" x14ac:dyDescent="0.25">
      <c r="A12170" s="62">
        <v>51101509</v>
      </c>
      <c r="B12170" s="63" t="s">
        <v>9770</v>
      </c>
    </row>
    <row r="12171" spans="1:2" x14ac:dyDescent="0.25">
      <c r="A12171" s="62">
        <v>51101510</v>
      </c>
      <c r="B12171" s="63" t="s">
        <v>2909</v>
      </c>
    </row>
    <row r="12172" spans="1:2" x14ac:dyDescent="0.25">
      <c r="A12172" s="62">
        <v>51101511</v>
      </c>
      <c r="B12172" s="63" t="s">
        <v>14520</v>
      </c>
    </row>
    <row r="12173" spans="1:2" x14ac:dyDescent="0.25">
      <c r="A12173" s="62">
        <v>51101512</v>
      </c>
      <c r="B12173" s="63" t="s">
        <v>6544</v>
      </c>
    </row>
    <row r="12174" spans="1:2" x14ac:dyDescent="0.25">
      <c r="A12174" s="62">
        <v>51101513</v>
      </c>
      <c r="B12174" s="63" t="s">
        <v>15390</v>
      </c>
    </row>
    <row r="12175" spans="1:2" x14ac:dyDescent="0.25">
      <c r="A12175" s="62">
        <v>51101514</v>
      </c>
      <c r="B12175" s="63" t="s">
        <v>9111</v>
      </c>
    </row>
    <row r="12176" spans="1:2" x14ac:dyDescent="0.25">
      <c r="A12176" s="62">
        <v>51101515</v>
      </c>
      <c r="B12176" s="63" t="s">
        <v>17318</v>
      </c>
    </row>
    <row r="12177" spans="1:2" x14ac:dyDescent="0.25">
      <c r="A12177" s="62">
        <v>51101516</v>
      </c>
      <c r="B12177" s="63" t="s">
        <v>12604</v>
      </c>
    </row>
    <row r="12178" spans="1:2" x14ac:dyDescent="0.25">
      <c r="A12178" s="62">
        <v>51101518</v>
      </c>
      <c r="B12178" s="63" t="s">
        <v>7890</v>
      </c>
    </row>
    <row r="12179" spans="1:2" x14ac:dyDescent="0.25">
      <c r="A12179" s="62">
        <v>51101519</v>
      </c>
      <c r="B12179" s="63" t="s">
        <v>17907</v>
      </c>
    </row>
    <row r="12180" spans="1:2" x14ac:dyDescent="0.25">
      <c r="A12180" s="62">
        <v>51101521</v>
      </c>
      <c r="B12180" s="63" t="s">
        <v>4551</v>
      </c>
    </row>
    <row r="12181" spans="1:2" x14ac:dyDescent="0.25">
      <c r="A12181" s="62">
        <v>51101522</v>
      </c>
      <c r="B12181" s="63" t="s">
        <v>6737</v>
      </c>
    </row>
    <row r="12182" spans="1:2" x14ac:dyDescent="0.25">
      <c r="A12182" s="62">
        <v>51101523</v>
      </c>
      <c r="B12182" s="63" t="s">
        <v>3568</v>
      </c>
    </row>
    <row r="12183" spans="1:2" x14ac:dyDescent="0.25">
      <c r="A12183" s="62">
        <v>51101524</v>
      </c>
      <c r="B12183" s="63" t="s">
        <v>10315</v>
      </c>
    </row>
    <row r="12184" spans="1:2" x14ac:dyDescent="0.25">
      <c r="A12184" s="62">
        <v>51101525</v>
      </c>
      <c r="B12184" s="63" t="s">
        <v>12410</v>
      </c>
    </row>
    <row r="12185" spans="1:2" x14ac:dyDescent="0.25">
      <c r="A12185" s="62">
        <v>51101526</v>
      </c>
      <c r="B12185" s="63" t="s">
        <v>14697</v>
      </c>
    </row>
    <row r="12186" spans="1:2" x14ac:dyDescent="0.25">
      <c r="A12186" s="62">
        <v>51101527</v>
      </c>
      <c r="B12186" s="63" t="s">
        <v>773</v>
      </c>
    </row>
    <row r="12187" spans="1:2" x14ac:dyDescent="0.25">
      <c r="A12187" s="62">
        <v>51101528</v>
      </c>
      <c r="B12187" s="63" t="s">
        <v>4084</v>
      </c>
    </row>
    <row r="12188" spans="1:2" x14ac:dyDescent="0.25">
      <c r="A12188" s="62">
        <v>51101530</v>
      </c>
      <c r="B12188" s="63" t="s">
        <v>12529</v>
      </c>
    </row>
    <row r="12189" spans="1:2" x14ac:dyDescent="0.25">
      <c r="A12189" s="62">
        <v>51101531</v>
      </c>
      <c r="B12189" s="63" t="s">
        <v>3854</v>
      </c>
    </row>
    <row r="12190" spans="1:2" x14ac:dyDescent="0.25">
      <c r="A12190" s="62">
        <v>51101532</v>
      </c>
      <c r="B12190" s="63" t="s">
        <v>18162</v>
      </c>
    </row>
    <row r="12191" spans="1:2" x14ac:dyDescent="0.25">
      <c r="A12191" s="62">
        <v>51101533</v>
      </c>
      <c r="B12191" s="63" t="s">
        <v>12388</v>
      </c>
    </row>
    <row r="12192" spans="1:2" x14ac:dyDescent="0.25">
      <c r="A12192" s="62">
        <v>51101534</v>
      </c>
      <c r="B12192" s="63" t="s">
        <v>17301</v>
      </c>
    </row>
    <row r="12193" spans="1:2" x14ac:dyDescent="0.25">
      <c r="A12193" s="62">
        <v>51101535</v>
      </c>
      <c r="B12193" s="63" t="s">
        <v>6968</v>
      </c>
    </row>
    <row r="12194" spans="1:2" x14ac:dyDescent="0.25">
      <c r="A12194" s="62">
        <v>51101536</v>
      </c>
      <c r="B12194" s="63" t="s">
        <v>17146</v>
      </c>
    </row>
    <row r="12195" spans="1:2" x14ac:dyDescent="0.25">
      <c r="A12195" s="62">
        <v>51101537</v>
      </c>
      <c r="B12195" s="63" t="s">
        <v>8505</v>
      </c>
    </row>
    <row r="12196" spans="1:2" x14ac:dyDescent="0.25">
      <c r="A12196" s="62">
        <v>51101538</v>
      </c>
      <c r="B12196" s="63" t="s">
        <v>10297</v>
      </c>
    </row>
    <row r="12197" spans="1:2" x14ac:dyDescent="0.25">
      <c r="A12197" s="62">
        <v>51101539</v>
      </c>
      <c r="B12197" s="63" t="s">
        <v>17816</v>
      </c>
    </row>
    <row r="12198" spans="1:2" x14ac:dyDescent="0.25">
      <c r="A12198" s="62">
        <v>51101540</v>
      </c>
      <c r="B12198" s="63" t="s">
        <v>9835</v>
      </c>
    </row>
    <row r="12199" spans="1:2" x14ac:dyDescent="0.25">
      <c r="A12199" s="62">
        <v>51101541</v>
      </c>
      <c r="B12199" s="63" t="s">
        <v>8705</v>
      </c>
    </row>
    <row r="12200" spans="1:2" x14ac:dyDescent="0.25">
      <c r="A12200" s="62">
        <v>51101542</v>
      </c>
      <c r="B12200" s="63" t="s">
        <v>4113</v>
      </c>
    </row>
    <row r="12201" spans="1:2" x14ac:dyDescent="0.25">
      <c r="A12201" s="62">
        <v>51101543</v>
      </c>
      <c r="B12201" s="63" t="s">
        <v>15988</v>
      </c>
    </row>
    <row r="12202" spans="1:2" x14ac:dyDescent="0.25">
      <c r="A12202" s="62">
        <v>51101544</v>
      </c>
      <c r="B12202" s="63" t="s">
        <v>13312</v>
      </c>
    </row>
    <row r="12203" spans="1:2" x14ac:dyDescent="0.25">
      <c r="A12203" s="62">
        <v>51101545</v>
      </c>
      <c r="B12203" s="63" t="s">
        <v>10117</v>
      </c>
    </row>
    <row r="12204" spans="1:2" x14ac:dyDescent="0.25">
      <c r="A12204" s="62">
        <v>51101546</v>
      </c>
      <c r="B12204" s="63" t="s">
        <v>2168</v>
      </c>
    </row>
    <row r="12205" spans="1:2" x14ac:dyDescent="0.25">
      <c r="A12205" s="62">
        <v>51101547</v>
      </c>
      <c r="B12205" s="63" t="s">
        <v>9644</v>
      </c>
    </row>
    <row r="12206" spans="1:2" x14ac:dyDescent="0.25">
      <c r="A12206" s="62">
        <v>51101548</v>
      </c>
      <c r="B12206" s="63" t="s">
        <v>12215</v>
      </c>
    </row>
    <row r="12207" spans="1:2" x14ac:dyDescent="0.25">
      <c r="A12207" s="62">
        <v>51101549</v>
      </c>
      <c r="B12207" s="63" t="s">
        <v>10289</v>
      </c>
    </row>
    <row r="12208" spans="1:2" x14ac:dyDescent="0.25">
      <c r="A12208" s="62">
        <v>51101550</v>
      </c>
      <c r="B12208" s="63" t="s">
        <v>8491</v>
      </c>
    </row>
    <row r="12209" spans="1:2" x14ac:dyDescent="0.25">
      <c r="A12209" s="62">
        <v>51101551</v>
      </c>
      <c r="B12209" s="63" t="s">
        <v>11422</v>
      </c>
    </row>
    <row r="12210" spans="1:2" x14ac:dyDescent="0.25">
      <c r="A12210" s="62">
        <v>51101552</v>
      </c>
      <c r="B12210" s="63" t="s">
        <v>326</v>
      </c>
    </row>
    <row r="12211" spans="1:2" x14ac:dyDescent="0.25">
      <c r="A12211" s="62">
        <v>51101553</v>
      </c>
      <c r="B12211" s="63" t="s">
        <v>11068</v>
      </c>
    </row>
    <row r="12212" spans="1:2" x14ac:dyDescent="0.25">
      <c r="A12212" s="62">
        <v>51101554</v>
      </c>
      <c r="B12212" s="63" t="s">
        <v>11132</v>
      </c>
    </row>
    <row r="12213" spans="1:2" x14ac:dyDescent="0.25">
      <c r="A12213" s="62">
        <v>51101555</v>
      </c>
      <c r="B12213" s="63" t="s">
        <v>15663</v>
      </c>
    </row>
    <row r="12214" spans="1:2" x14ac:dyDescent="0.25">
      <c r="A12214" s="62">
        <v>51101556</v>
      </c>
      <c r="B12214" s="63" t="s">
        <v>1595</v>
      </c>
    </row>
    <row r="12215" spans="1:2" x14ac:dyDescent="0.25">
      <c r="A12215" s="62">
        <v>51101557</v>
      </c>
      <c r="B12215" s="63" t="s">
        <v>17683</v>
      </c>
    </row>
    <row r="12216" spans="1:2" x14ac:dyDescent="0.25">
      <c r="A12216" s="62">
        <v>51101558</v>
      </c>
      <c r="B12216" s="63" t="s">
        <v>377</v>
      </c>
    </row>
    <row r="12217" spans="1:2" x14ac:dyDescent="0.25">
      <c r="A12217" s="62">
        <v>51101559</v>
      </c>
      <c r="B12217" s="63" t="s">
        <v>1812</v>
      </c>
    </row>
    <row r="12218" spans="1:2" x14ac:dyDescent="0.25">
      <c r="A12218" s="62">
        <v>51101560</v>
      </c>
      <c r="B12218" s="63" t="s">
        <v>1121</v>
      </c>
    </row>
    <row r="12219" spans="1:2" x14ac:dyDescent="0.25">
      <c r="A12219" s="62">
        <v>51101561</v>
      </c>
      <c r="B12219" s="63" t="s">
        <v>3249</v>
      </c>
    </row>
    <row r="12220" spans="1:2" x14ac:dyDescent="0.25">
      <c r="A12220" s="62">
        <v>51101562</v>
      </c>
      <c r="B12220" s="63" t="s">
        <v>3480</v>
      </c>
    </row>
    <row r="12221" spans="1:2" x14ac:dyDescent="0.25">
      <c r="A12221" s="62">
        <v>51101563</v>
      </c>
      <c r="B12221" s="63" t="s">
        <v>15561</v>
      </c>
    </row>
    <row r="12222" spans="1:2" x14ac:dyDescent="0.25">
      <c r="A12222" s="62">
        <v>51101564</v>
      </c>
      <c r="B12222" s="63" t="s">
        <v>14223</v>
      </c>
    </row>
    <row r="12223" spans="1:2" x14ac:dyDescent="0.25">
      <c r="A12223" s="62">
        <v>51101565</v>
      </c>
      <c r="B12223" s="63" t="s">
        <v>16964</v>
      </c>
    </row>
    <row r="12224" spans="1:2" x14ac:dyDescent="0.25">
      <c r="A12224" s="62">
        <v>51101566</v>
      </c>
      <c r="B12224" s="63" t="s">
        <v>16954</v>
      </c>
    </row>
    <row r="12225" spans="1:2" x14ac:dyDescent="0.25">
      <c r="A12225" s="62">
        <v>51101567</v>
      </c>
      <c r="B12225" s="63" t="s">
        <v>17867</v>
      </c>
    </row>
    <row r="12226" spans="1:2" x14ac:dyDescent="0.25">
      <c r="A12226" s="62">
        <v>51101568</v>
      </c>
      <c r="B12226" s="63" t="s">
        <v>4742</v>
      </c>
    </row>
    <row r="12227" spans="1:2" x14ac:dyDescent="0.25">
      <c r="A12227" s="62">
        <v>51101569</v>
      </c>
      <c r="B12227" s="63" t="s">
        <v>11664</v>
      </c>
    </row>
    <row r="12228" spans="1:2" x14ac:dyDescent="0.25">
      <c r="A12228" s="62">
        <v>51101570</v>
      </c>
      <c r="B12228" s="63" t="s">
        <v>18568</v>
      </c>
    </row>
    <row r="12229" spans="1:2" x14ac:dyDescent="0.25">
      <c r="A12229" s="62">
        <v>51101571</v>
      </c>
      <c r="B12229" s="63" t="s">
        <v>11810</v>
      </c>
    </row>
    <row r="12230" spans="1:2" x14ac:dyDescent="0.25">
      <c r="A12230" s="62">
        <v>51101572</v>
      </c>
      <c r="B12230" s="63" t="s">
        <v>9609</v>
      </c>
    </row>
    <row r="12231" spans="1:2" x14ac:dyDescent="0.25">
      <c r="A12231" s="62">
        <v>51101573</v>
      </c>
      <c r="B12231" s="63" t="s">
        <v>13133</v>
      </c>
    </row>
    <row r="12232" spans="1:2" x14ac:dyDescent="0.25">
      <c r="A12232" s="62">
        <v>51101574</v>
      </c>
      <c r="B12232" s="63" t="s">
        <v>15358</v>
      </c>
    </row>
    <row r="12233" spans="1:2" x14ac:dyDescent="0.25">
      <c r="A12233" s="62">
        <v>51101575</v>
      </c>
      <c r="B12233" s="63" t="s">
        <v>10573</v>
      </c>
    </row>
    <row r="12234" spans="1:2" x14ac:dyDescent="0.25">
      <c r="A12234" s="62">
        <v>51101576</v>
      </c>
      <c r="B12234" s="63" t="s">
        <v>412</v>
      </c>
    </row>
    <row r="12235" spans="1:2" x14ac:dyDescent="0.25">
      <c r="A12235" s="62">
        <v>51101577</v>
      </c>
      <c r="B12235" s="63" t="s">
        <v>16152</v>
      </c>
    </row>
    <row r="12236" spans="1:2" x14ac:dyDescent="0.25">
      <c r="A12236" s="62">
        <v>51101578</v>
      </c>
      <c r="B12236" s="63" t="s">
        <v>13857</v>
      </c>
    </row>
    <row r="12237" spans="1:2" x14ac:dyDescent="0.25">
      <c r="A12237" s="62">
        <v>51101579</v>
      </c>
      <c r="B12237" s="63" t="s">
        <v>7699</v>
      </c>
    </row>
    <row r="12238" spans="1:2" x14ac:dyDescent="0.25">
      <c r="A12238" s="62">
        <v>51101580</v>
      </c>
      <c r="B12238" s="63" t="s">
        <v>6937</v>
      </c>
    </row>
    <row r="12239" spans="1:2" x14ac:dyDescent="0.25">
      <c r="A12239" s="62">
        <v>51101581</v>
      </c>
      <c r="B12239" s="63" t="s">
        <v>474</v>
      </c>
    </row>
    <row r="12240" spans="1:2" x14ac:dyDescent="0.25">
      <c r="A12240" s="62">
        <v>51101582</v>
      </c>
      <c r="B12240" s="63" t="s">
        <v>3399</v>
      </c>
    </row>
    <row r="12241" spans="1:2" x14ac:dyDescent="0.25">
      <c r="A12241" s="62">
        <v>51101583</v>
      </c>
      <c r="B12241" s="63" t="s">
        <v>16153</v>
      </c>
    </row>
    <row r="12242" spans="1:2" x14ac:dyDescent="0.25">
      <c r="A12242" s="62">
        <v>51101584</v>
      </c>
      <c r="B12242" s="63" t="s">
        <v>4966</v>
      </c>
    </row>
    <row r="12243" spans="1:2" x14ac:dyDescent="0.25">
      <c r="A12243" s="62">
        <v>51101585</v>
      </c>
      <c r="B12243" s="63" t="s">
        <v>4833</v>
      </c>
    </row>
    <row r="12244" spans="1:2" x14ac:dyDescent="0.25">
      <c r="A12244" s="62">
        <v>51101586</v>
      </c>
      <c r="B12244" s="63" t="s">
        <v>1</v>
      </c>
    </row>
    <row r="12245" spans="1:2" x14ac:dyDescent="0.25">
      <c r="A12245" s="62">
        <v>51101587</v>
      </c>
      <c r="B12245" s="63" t="s">
        <v>13510</v>
      </c>
    </row>
    <row r="12246" spans="1:2" x14ac:dyDescent="0.25">
      <c r="A12246" s="62">
        <v>51101588</v>
      </c>
      <c r="B12246" s="63" t="s">
        <v>1011</v>
      </c>
    </row>
    <row r="12247" spans="1:2" x14ac:dyDescent="0.25">
      <c r="A12247" s="62">
        <v>51101589</v>
      </c>
      <c r="B12247" s="63" t="s">
        <v>9327</v>
      </c>
    </row>
    <row r="12248" spans="1:2" x14ac:dyDescent="0.25">
      <c r="A12248" s="62">
        <v>51101590</v>
      </c>
      <c r="B12248" s="63" t="s">
        <v>4225</v>
      </c>
    </row>
    <row r="12249" spans="1:2" x14ac:dyDescent="0.25">
      <c r="A12249" s="62">
        <v>51101591</v>
      </c>
      <c r="B12249" s="63" t="s">
        <v>13430</v>
      </c>
    </row>
    <row r="12250" spans="1:2" x14ac:dyDescent="0.25">
      <c r="A12250" s="62">
        <v>51101592</v>
      </c>
      <c r="B12250" s="63" t="s">
        <v>6683</v>
      </c>
    </row>
    <row r="12251" spans="1:2" x14ac:dyDescent="0.25">
      <c r="A12251" s="62">
        <v>51101593</v>
      </c>
      <c r="B12251" s="63" t="s">
        <v>1145</v>
      </c>
    </row>
    <row r="12252" spans="1:2" x14ac:dyDescent="0.25">
      <c r="A12252" s="62">
        <v>51101594</v>
      </c>
      <c r="B12252" s="63" t="s">
        <v>7651</v>
      </c>
    </row>
    <row r="12253" spans="1:2" x14ac:dyDescent="0.25">
      <c r="A12253" s="62">
        <v>51101595</v>
      </c>
      <c r="B12253" s="63" t="s">
        <v>13919</v>
      </c>
    </row>
    <row r="12254" spans="1:2" x14ac:dyDescent="0.25">
      <c r="A12254" s="62">
        <v>51101596</v>
      </c>
      <c r="B12254" s="63" t="s">
        <v>5289</v>
      </c>
    </row>
    <row r="12255" spans="1:2" x14ac:dyDescent="0.25">
      <c r="A12255" s="62">
        <v>51101597</v>
      </c>
      <c r="B12255" s="63" t="s">
        <v>153</v>
      </c>
    </row>
    <row r="12256" spans="1:2" x14ac:dyDescent="0.25">
      <c r="A12256" s="62">
        <v>51101598</v>
      </c>
      <c r="B12256" s="63" t="s">
        <v>17700</v>
      </c>
    </row>
    <row r="12257" spans="1:2" x14ac:dyDescent="0.25">
      <c r="A12257" s="62">
        <v>51101599</v>
      </c>
      <c r="B12257" s="63" t="s">
        <v>15465</v>
      </c>
    </row>
    <row r="12258" spans="1:2" x14ac:dyDescent="0.25">
      <c r="A12258" s="62">
        <v>51101601</v>
      </c>
      <c r="B12258" s="63" t="s">
        <v>12702</v>
      </c>
    </row>
    <row r="12259" spans="1:2" x14ac:dyDescent="0.25">
      <c r="A12259" s="62">
        <v>51101602</v>
      </c>
      <c r="B12259" s="63" t="s">
        <v>18279</v>
      </c>
    </row>
    <row r="12260" spans="1:2" x14ac:dyDescent="0.25">
      <c r="A12260" s="62">
        <v>51101603</v>
      </c>
      <c r="B12260" s="63" t="s">
        <v>3976</v>
      </c>
    </row>
    <row r="12261" spans="1:2" x14ac:dyDescent="0.25">
      <c r="A12261" s="62">
        <v>51101604</v>
      </c>
      <c r="B12261" s="63" t="s">
        <v>9792</v>
      </c>
    </row>
    <row r="12262" spans="1:2" x14ac:dyDescent="0.25">
      <c r="A12262" s="62">
        <v>51101606</v>
      </c>
      <c r="B12262" s="63" t="s">
        <v>12978</v>
      </c>
    </row>
    <row r="12263" spans="1:2" x14ac:dyDescent="0.25">
      <c r="A12263" s="62">
        <v>51101607</v>
      </c>
      <c r="B12263" s="63" t="s">
        <v>16560</v>
      </c>
    </row>
    <row r="12264" spans="1:2" x14ac:dyDescent="0.25">
      <c r="A12264" s="62">
        <v>51101610</v>
      </c>
      <c r="B12264" s="63" t="s">
        <v>17060</v>
      </c>
    </row>
    <row r="12265" spans="1:2" x14ac:dyDescent="0.25">
      <c r="A12265" s="62">
        <v>51101611</v>
      </c>
      <c r="B12265" s="63" t="s">
        <v>4205</v>
      </c>
    </row>
    <row r="12266" spans="1:2" x14ac:dyDescent="0.25">
      <c r="A12266" s="62">
        <v>51101612</v>
      </c>
      <c r="B12266" s="63" t="s">
        <v>15354</v>
      </c>
    </row>
    <row r="12267" spans="1:2" x14ac:dyDescent="0.25">
      <c r="A12267" s="62">
        <v>51101613</v>
      </c>
      <c r="B12267" s="63" t="s">
        <v>215</v>
      </c>
    </row>
    <row r="12268" spans="1:2" x14ac:dyDescent="0.25">
      <c r="A12268" s="62">
        <v>51101614</v>
      </c>
      <c r="B12268" s="63" t="s">
        <v>6144</v>
      </c>
    </row>
    <row r="12269" spans="1:2" x14ac:dyDescent="0.25">
      <c r="A12269" s="62">
        <v>51101616</v>
      </c>
      <c r="B12269" s="63" t="s">
        <v>17220</v>
      </c>
    </row>
    <row r="12270" spans="1:2" x14ac:dyDescent="0.25">
      <c r="A12270" s="62">
        <v>51101617</v>
      </c>
      <c r="B12270" s="63" t="s">
        <v>4272</v>
      </c>
    </row>
    <row r="12271" spans="1:2" x14ac:dyDescent="0.25">
      <c r="A12271" s="62">
        <v>51101618</v>
      </c>
      <c r="B12271" s="63" t="s">
        <v>9285</v>
      </c>
    </row>
    <row r="12272" spans="1:2" x14ac:dyDescent="0.25">
      <c r="A12272" s="62">
        <v>51101619</v>
      </c>
      <c r="B12272" s="63" t="s">
        <v>3883</v>
      </c>
    </row>
    <row r="12273" spans="1:2" x14ac:dyDescent="0.25">
      <c r="A12273" s="62">
        <v>51101620</v>
      </c>
      <c r="B12273" s="63" t="s">
        <v>16181</v>
      </c>
    </row>
    <row r="12274" spans="1:2" x14ac:dyDescent="0.25">
      <c r="A12274" s="62">
        <v>51101624</v>
      </c>
      <c r="B12274" s="63" t="s">
        <v>2086</v>
      </c>
    </row>
    <row r="12275" spans="1:2" x14ac:dyDescent="0.25">
      <c r="A12275" s="62">
        <v>51101625</v>
      </c>
      <c r="B12275" s="63" t="s">
        <v>4420</v>
      </c>
    </row>
    <row r="12276" spans="1:2" x14ac:dyDescent="0.25">
      <c r="A12276" s="62">
        <v>51101629</v>
      </c>
      <c r="B12276" s="63" t="s">
        <v>11121</v>
      </c>
    </row>
    <row r="12277" spans="1:2" x14ac:dyDescent="0.25">
      <c r="A12277" s="62">
        <v>51101630</v>
      </c>
      <c r="B12277" s="63" t="s">
        <v>14555</v>
      </c>
    </row>
    <row r="12278" spans="1:2" x14ac:dyDescent="0.25">
      <c r="A12278" s="62">
        <v>51101701</v>
      </c>
      <c r="B12278" s="63" t="s">
        <v>2466</v>
      </c>
    </row>
    <row r="12279" spans="1:2" x14ac:dyDescent="0.25">
      <c r="A12279" s="62">
        <v>51101702</v>
      </c>
      <c r="B12279" s="63" t="s">
        <v>3701</v>
      </c>
    </row>
    <row r="12280" spans="1:2" x14ac:dyDescent="0.25">
      <c r="A12280" s="62">
        <v>51101703</v>
      </c>
      <c r="B12280" s="63" t="s">
        <v>8138</v>
      </c>
    </row>
    <row r="12281" spans="1:2" x14ac:dyDescent="0.25">
      <c r="A12281" s="62">
        <v>51101704</v>
      </c>
      <c r="B12281" s="63" t="s">
        <v>2928</v>
      </c>
    </row>
    <row r="12282" spans="1:2" x14ac:dyDescent="0.25">
      <c r="A12282" s="62">
        <v>51101705</v>
      </c>
      <c r="B12282" s="63" t="s">
        <v>9673</v>
      </c>
    </row>
    <row r="12283" spans="1:2" x14ac:dyDescent="0.25">
      <c r="A12283" s="62">
        <v>51101706</v>
      </c>
      <c r="B12283" s="63" t="s">
        <v>11686</v>
      </c>
    </row>
    <row r="12284" spans="1:2" x14ac:dyDescent="0.25">
      <c r="A12284" s="62">
        <v>51101707</v>
      </c>
      <c r="B12284" s="63" t="s">
        <v>10503</v>
      </c>
    </row>
    <row r="12285" spans="1:2" x14ac:dyDescent="0.25">
      <c r="A12285" s="62">
        <v>51101708</v>
      </c>
      <c r="B12285" s="63" t="s">
        <v>5953</v>
      </c>
    </row>
    <row r="12286" spans="1:2" x14ac:dyDescent="0.25">
      <c r="A12286" s="62">
        <v>51101709</v>
      </c>
      <c r="B12286" s="63" t="s">
        <v>14747</v>
      </c>
    </row>
    <row r="12287" spans="1:2" x14ac:dyDescent="0.25">
      <c r="A12287" s="62">
        <v>51101710</v>
      </c>
      <c r="B12287" s="63" t="s">
        <v>10082</v>
      </c>
    </row>
    <row r="12288" spans="1:2" x14ac:dyDescent="0.25">
      <c r="A12288" s="62">
        <v>51101711</v>
      </c>
      <c r="B12288" s="63" t="s">
        <v>15619</v>
      </c>
    </row>
    <row r="12289" spans="1:2" x14ac:dyDescent="0.25">
      <c r="A12289" s="62">
        <v>51101712</v>
      </c>
      <c r="B12289" s="63" t="s">
        <v>10441</v>
      </c>
    </row>
    <row r="12290" spans="1:2" x14ac:dyDescent="0.25">
      <c r="A12290" s="62">
        <v>51101713</v>
      </c>
      <c r="B12290" s="63" t="s">
        <v>10634</v>
      </c>
    </row>
    <row r="12291" spans="1:2" x14ac:dyDescent="0.25">
      <c r="A12291" s="62">
        <v>51101714</v>
      </c>
      <c r="B12291" s="63" t="s">
        <v>16497</v>
      </c>
    </row>
    <row r="12292" spans="1:2" x14ac:dyDescent="0.25">
      <c r="A12292" s="62">
        <v>51101715</v>
      </c>
      <c r="B12292" s="63" t="s">
        <v>7685</v>
      </c>
    </row>
    <row r="12293" spans="1:2" x14ac:dyDescent="0.25">
      <c r="A12293" s="62">
        <v>51101716</v>
      </c>
      <c r="B12293" s="63" t="s">
        <v>17410</v>
      </c>
    </row>
    <row r="12294" spans="1:2" x14ac:dyDescent="0.25">
      <c r="A12294" s="62">
        <v>51101717</v>
      </c>
      <c r="B12294" s="63" t="s">
        <v>6877</v>
      </c>
    </row>
    <row r="12295" spans="1:2" x14ac:dyDescent="0.25">
      <c r="A12295" s="62">
        <v>51101718</v>
      </c>
      <c r="B12295" s="63" t="s">
        <v>4799</v>
      </c>
    </row>
    <row r="12296" spans="1:2" x14ac:dyDescent="0.25">
      <c r="A12296" s="62">
        <v>51101719</v>
      </c>
      <c r="B12296" s="63" t="s">
        <v>9978</v>
      </c>
    </row>
    <row r="12297" spans="1:2" x14ac:dyDescent="0.25">
      <c r="A12297" s="62">
        <v>51101720</v>
      </c>
      <c r="B12297" s="63" t="s">
        <v>580</v>
      </c>
    </row>
    <row r="12298" spans="1:2" x14ac:dyDescent="0.25">
      <c r="A12298" s="62">
        <v>51101801</v>
      </c>
      <c r="B12298" s="63" t="s">
        <v>2054</v>
      </c>
    </row>
    <row r="12299" spans="1:2" x14ac:dyDescent="0.25">
      <c r="A12299" s="62">
        <v>51101802</v>
      </c>
      <c r="B12299" s="63" t="s">
        <v>9648</v>
      </c>
    </row>
    <row r="12300" spans="1:2" x14ac:dyDescent="0.25">
      <c r="A12300" s="62">
        <v>51101803</v>
      </c>
      <c r="B12300" s="63" t="s">
        <v>14066</v>
      </c>
    </row>
    <row r="12301" spans="1:2" x14ac:dyDescent="0.25">
      <c r="A12301" s="62">
        <v>51101804</v>
      </c>
      <c r="B12301" s="63" t="s">
        <v>14157</v>
      </c>
    </row>
    <row r="12302" spans="1:2" x14ac:dyDescent="0.25">
      <c r="A12302" s="62">
        <v>51101805</v>
      </c>
      <c r="B12302" s="63" t="s">
        <v>15725</v>
      </c>
    </row>
    <row r="12303" spans="1:2" x14ac:dyDescent="0.25">
      <c r="A12303" s="62">
        <v>51101806</v>
      </c>
      <c r="B12303" s="63" t="s">
        <v>17818</v>
      </c>
    </row>
    <row r="12304" spans="1:2" x14ac:dyDescent="0.25">
      <c r="A12304" s="62">
        <v>51101807</v>
      </c>
      <c r="B12304" s="63" t="s">
        <v>8938</v>
      </c>
    </row>
    <row r="12305" spans="1:2" x14ac:dyDescent="0.25">
      <c r="A12305" s="62">
        <v>51101808</v>
      </c>
      <c r="B12305" s="63" t="s">
        <v>12513</v>
      </c>
    </row>
    <row r="12306" spans="1:2" x14ac:dyDescent="0.25">
      <c r="A12306" s="62">
        <v>51101809</v>
      </c>
      <c r="B12306" s="63" t="s">
        <v>4105</v>
      </c>
    </row>
    <row r="12307" spans="1:2" x14ac:dyDescent="0.25">
      <c r="A12307" s="62">
        <v>51101810</v>
      </c>
      <c r="B12307" s="63" t="s">
        <v>5487</v>
      </c>
    </row>
    <row r="12308" spans="1:2" x14ac:dyDescent="0.25">
      <c r="A12308" s="62">
        <v>51101811</v>
      </c>
      <c r="B12308" s="63" t="s">
        <v>3345</v>
      </c>
    </row>
    <row r="12309" spans="1:2" x14ac:dyDescent="0.25">
      <c r="A12309" s="62">
        <v>51101812</v>
      </c>
      <c r="B12309" s="63" t="s">
        <v>6070</v>
      </c>
    </row>
    <row r="12310" spans="1:2" x14ac:dyDescent="0.25">
      <c r="A12310" s="62">
        <v>51101813</v>
      </c>
      <c r="B12310" s="63" t="s">
        <v>14642</v>
      </c>
    </row>
    <row r="12311" spans="1:2" x14ac:dyDescent="0.25">
      <c r="A12311" s="62">
        <v>51101814</v>
      </c>
      <c r="B12311" s="63" t="s">
        <v>12801</v>
      </c>
    </row>
    <row r="12312" spans="1:2" x14ac:dyDescent="0.25">
      <c r="A12312" s="62">
        <v>51101815</v>
      </c>
      <c r="B12312" s="63" t="s">
        <v>17277</v>
      </c>
    </row>
    <row r="12313" spans="1:2" x14ac:dyDescent="0.25">
      <c r="A12313" s="62">
        <v>51101816</v>
      </c>
      <c r="B12313" s="63" t="s">
        <v>9895</v>
      </c>
    </row>
    <row r="12314" spans="1:2" x14ac:dyDescent="0.25">
      <c r="A12314" s="62">
        <v>51101817</v>
      </c>
      <c r="B12314" s="63" t="s">
        <v>15262</v>
      </c>
    </row>
    <row r="12315" spans="1:2" x14ac:dyDescent="0.25">
      <c r="A12315" s="62">
        <v>51101818</v>
      </c>
      <c r="B12315" s="63" t="s">
        <v>11914</v>
      </c>
    </row>
    <row r="12316" spans="1:2" x14ac:dyDescent="0.25">
      <c r="A12316" s="62">
        <v>51101819</v>
      </c>
      <c r="B12316" s="63" t="s">
        <v>8773</v>
      </c>
    </row>
    <row r="12317" spans="1:2" x14ac:dyDescent="0.25">
      <c r="A12317" s="62">
        <v>51101820</v>
      </c>
      <c r="B12317" s="63" t="s">
        <v>2072</v>
      </c>
    </row>
    <row r="12318" spans="1:2" x14ac:dyDescent="0.25">
      <c r="A12318" s="62">
        <v>51101821</v>
      </c>
      <c r="B12318" s="63" t="s">
        <v>8547</v>
      </c>
    </row>
    <row r="12319" spans="1:2" x14ac:dyDescent="0.25">
      <c r="A12319" s="62">
        <v>51101824</v>
      </c>
      <c r="B12319" s="63" t="s">
        <v>4496</v>
      </c>
    </row>
    <row r="12320" spans="1:2" x14ac:dyDescent="0.25">
      <c r="A12320" s="62">
        <v>51101825</v>
      </c>
      <c r="B12320" s="63" t="s">
        <v>11144</v>
      </c>
    </row>
    <row r="12321" spans="1:2" x14ac:dyDescent="0.25">
      <c r="A12321" s="62">
        <v>51101826</v>
      </c>
      <c r="B12321" s="63" t="s">
        <v>3265</v>
      </c>
    </row>
    <row r="12322" spans="1:2" x14ac:dyDescent="0.25">
      <c r="A12322" s="62">
        <v>51101827</v>
      </c>
      <c r="B12322" s="63" t="s">
        <v>10219</v>
      </c>
    </row>
    <row r="12323" spans="1:2" x14ac:dyDescent="0.25">
      <c r="A12323" s="62">
        <v>51101828</v>
      </c>
      <c r="B12323" s="63" t="s">
        <v>18375</v>
      </c>
    </row>
    <row r="12324" spans="1:2" x14ac:dyDescent="0.25">
      <c r="A12324" s="62">
        <v>51101829</v>
      </c>
      <c r="B12324" s="63" t="s">
        <v>7033</v>
      </c>
    </row>
    <row r="12325" spans="1:2" x14ac:dyDescent="0.25">
      <c r="A12325" s="62">
        <v>51101830</v>
      </c>
      <c r="B12325" s="63" t="s">
        <v>8878</v>
      </c>
    </row>
    <row r="12326" spans="1:2" x14ac:dyDescent="0.25">
      <c r="A12326" s="62">
        <v>51101831</v>
      </c>
      <c r="B12326" s="63" t="s">
        <v>4830</v>
      </c>
    </row>
    <row r="12327" spans="1:2" x14ac:dyDescent="0.25">
      <c r="A12327" s="62">
        <v>51101832</v>
      </c>
      <c r="B12327" s="63" t="s">
        <v>13179</v>
      </c>
    </row>
    <row r="12328" spans="1:2" x14ac:dyDescent="0.25">
      <c r="A12328" s="62">
        <v>51101834</v>
      </c>
      <c r="B12328" s="63" t="s">
        <v>8434</v>
      </c>
    </row>
    <row r="12329" spans="1:2" x14ac:dyDescent="0.25">
      <c r="A12329" s="62">
        <v>51101835</v>
      </c>
      <c r="B12329" s="63" t="s">
        <v>2407</v>
      </c>
    </row>
    <row r="12330" spans="1:2" x14ac:dyDescent="0.25">
      <c r="A12330" s="62">
        <v>51101836</v>
      </c>
      <c r="B12330" s="63" t="s">
        <v>12749</v>
      </c>
    </row>
    <row r="12331" spans="1:2" x14ac:dyDescent="0.25">
      <c r="A12331" s="62">
        <v>51101901</v>
      </c>
      <c r="B12331" s="63" t="s">
        <v>723</v>
      </c>
    </row>
    <row r="12332" spans="1:2" x14ac:dyDescent="0.25">
      <c r="A12332" s="62">
        <v>51101902</v>
      </c>
      <c r="B12332" s="63" t="s">
        <v>15522</v>
      </c>
    </row>
    <row r="12333" spans="1:2" x14ac:dyDescent="0.25">
      <c r="A12333" s="62">
        <v>51101903</v>
      </c>
      <c r="B12333" s="63" t="s">
        <v>5428</v>
      </c>
    </row>
    <row r="12334" spans="1:2" x14ac:dyDescent="0.25">
      <c r="A12334" s="62">
        <v>51101904</v>
      </c>
      <c r="B12334" s="63" t="s">
        <v>3145</v>
      </c>
    </row>
    <row r="12335" spans="1:2" x14ac:dyDescent="0.25">
      <c r="A12335" s="62">
        <v>51101905</v>
      </c>
      <c r="B12335" s="63" t="s">
        <v>15216</v>
      </c>
    </row>
    <row r="12336" spans="1:2" x14ac:dyDescent="0.25">
      <c r="A12336" s="62">
        <v>51101906</v>
      </c>
      <c r="B12336" s="63" t="s">
        <v>16146</v>
      </c>
    </row>
    <row r="12337" spans="1:2" x14ac:dyDescent="0.25">
      <c r="A12337" s="62">
        <v>51101907</v>
      </c>
      <c r="B12337" s="63" t="s">
        <v>4524</v>
      </c>
    </row>
    <row r="12338" spans="1:2" x14ac:dyDescent="0.25">
      <c r="A12338" s="62">
        <v>51101908</v>
      </c>
      <c r="B12338" s="63" t="s">
        <v>6342</v>
      </c>
    </row>
    <row r="12339" spans="1:2" x14ac:dyDescent="0.25">
      <c r="A12339" s="62">
        <v>51101909</v>
      </c>
      <c r="B12339" s="63" t="s">
        <v>12224</v>
      </c>
    </row>
    <row r="12340" spans="1:2" x14ac:dyDescent="0.25">
      <c r="A12340" s="62">
        <v>51101910</v>
      </c>
      <c r="B12340" s="63" t="s">
        <v>16507</v>
      </c>
    </row>
    <row r="12341" spans="1:2" x14ac:dyDescent="0.25">
      <c r="A12341" s="62">
        <v>51101911</v>
      </c>
      <c r="B12341" s="63" t="s">
        <v>10419</v>
      </c>
    </row>
    <row r="12342" spans="1:2" x14ac:dyDescent="0.25">
      <c r="A12342" s="62">
        <v>51101912</v>
      </c>
      <c r="B12342" s="63" t="s">
        <v>16979</v>
      </c>
    </row>
    <row r="12343" spans="1:2" x14ac:dyDescent="0.25">
      <c r="A12343" s="62">
        <v>51102001</v>
      </c>
      <c r="B12343" s="63" t="s">
        <v>14693</v>
      </c>
    </row>
    <row r="12344" spans="1:2" x14ac:dyDescent="0.25">
      <c r="A12344" s="62">
        <v>51102002</v>
      </c>
      <c r="B12344" s="63" t="s">
        <v>8506</v>
      </c>
    </row>
    <row r="12345" spans="1:2" x14ac:dyDescent="0.25">
      <c r="A12345" s="62">
        <v>51102003</v>
      </c>
      <c r="B12345" s="63" t="s">
        <v>8459</v>
      </c>
    </row>
    <row r="12346" spans="1:2" x14ac:dyDescent="0.25">
      <c r="A12346" s="62">
        <v>51102004</v>
      </c>
      <c r="B12346" s="63" t="s">
        <v>16490</v>
      </c>
    </row>
    <row r="12347" spans="1:2" x14ac:dyDescent="0.25">
      <c r="A12347" s="62">
        <v>51102005</v>
      </c>
      <c r="B12347" s="63" t="s">
        <v>2063</v>
      </c>
    </row>
    <row r="12348" spans="1:2" x14ac:dyDescent="0.25">
      <c r="A12348" s="62">
        <v>51102006</v>
      </c>
      <c r="B12348" s="63" t="s">
        <v>13529</v>
      </c>
    </row>
    <row r="12349" spans="1:2" x14ac:dyDescent="0.25">
      <c r="A12349" s="62">
        <v>51102007</v>
      </c>
      <c r="B12349" s="63" t="s">
        <v>15044</v>
      </c>
    </row>
    <row r="12350" spans="1:2" x14ac:dyDescent="0.25">
      <c r="A12350" s="62">
        <v>51102008</v>
      </c>
      <c r="B12350" s="63" t="s">
        <v>11041</v>
      </c>
    </row>
    <row r="12351" spans="1:2" x14ac:dyDescent="0.25">
      <c r="A12351" s="62">
        <v>51102009</v>
      </c>
      <c r="B12351" s="63" t="s">
        <v>12404</v>
      </c>
    </row>
    <row r="12352" spans="1:2" x14ac:dyDescent="0.25">
      <c r="A12352" s="62">
        <v>51102101</v>
      </c>
      <c r="B12352" s="63" t="s">
        <v>14428</v>
      </c>
    </row>
    <row r="12353" spans="1:2" x14ac:dyDescent="0.25">
      <c r="A12353" s="62">
        <v>51102102</v>
      </c>
      <c r="B12353" s="63" t="s">
        <v>6409</v>
      </c>
    </row>
    <row r="12354" spans="1:2" x14ac:dyDescent="0.25">
      <c r="A12354" s="62">
        <v>51102201</v>
      </c>
      <c r="B12354" s="63" t="s">
        <v>6592</v>
      </c>
    </row>
    <row r="12355" spans="1:2" x14ac:dyDescent="0.25">
      <c r="A12355" s="62">
        <v>51102202</v>
      </c>
      <c r="B12355" s="63" t="s">
        <v>3121</v>
      </c>
    </row>
    <row r="12356" spans="1:2" x14ac:dyDescent="0.25">
      <c r="A12356" s="62">
        <v>51102203</v>
      </c>
      <c r="B12356" s="63" t="s">
        <v>6435</v>
      </c>
    </row>
    <row r="12357" spans="1:2" x14ac:dyDescent="0.25">
      <c r="A12357" s="62">
        <v>51102204</v>
      </c>
      <c r="B12357" s="63" t="s">
        <v>9474</v>
      </c>
    </row>
    <row r="12358" spans="1:2" x14ac:dyDescent="0.25">
      <c r="A12358" s="62">
        <v>51102205</v>
      </c>
      <c r="B12358" s="63" t="s">
        <v>5150</v>
      </c>
    </row>
    <row r="12359" spans="1:2" x14ac:dyDescent="0.25">
      <c r="A12359" s="62">
        <v>51102206</v>
      </c>
      <c r="B12359" s="63" t="s">
        <v>9825</v>
      </c>
    </row>
    <row r="12360" spans="1:2" x14ac:dyDescent="0.25">
      <c r="A12360" s="62">
        <v>51102207</v>
      </c>
      <c r="B12360" s="63" t="s">
        <v>4399</v>
      </c>
    </row>
    <row r="12361" spans="1:2" x14ac:dyDescent="0.25">
      <c r="A12361" s="62">
        <v>51102208</v>
      </c>
      <c r="B12361" s="63" t="s">
        <v>10845</v>
      </c>
    </row>
    <row r="12362" spans="1:2" x14ac:dyDescent="0.25">
      <c r="A12362" s="62">
        <v>51102209</v>
      </c>
      <c r="B12362" s="63" t="s">
        <v>4964</v>
      </c>
    </row>
    <row r="12363" spans="1:2" x14ac:dyDescent="0.25">
      <c r="A12363" s="62">
        <v>51102211</v>
      </c>
      <c r="B12363" s="63" t="s">
        <v>5478</v>
      </c>
    </row>
    <row r="12364" spans="1:2" x14ac:dyDescent="0.25">
      <c r="A12364" s="62">
        <v>51102212</v>
      </c>
      <c r="B12364" s="63" t="s">
        <v>15983</v>
      </c>
    </row>
    <row r="12365" spans="1:2" x14ac:dyDescent="0.25">
      <c r="A12365" s="62">
        <v>51102213</v>
      </c>
      <c r="B12365" s="63" t="s">
        <v>12750</v>
      </c>
    </row>
    <row r="12366" spans="1:2" x14ac:dyDescent="0.25">
      <c r="A12366" s="62">
        <v>51102301</v>
      </c>
      <c r="B12366" s="63" t="s">
        <v>17960</v>
      </c>
    </row>
    <row r="12367" spans="1:2" x14ac:dyDescent="0.25">
      <c r="A12367" s="62">
        <v>51102302</v>
      </c>
      <c r="B12367" s="63" t="s">
        <v>16318</v>
      </c>
    </row>
    <row r="12368" spans="1:2" x14ac:dyDescent="0.25">
      <c r="A12368" s="62">
        <v>51102304</v>
      </c>
      <c r="B12368" s="63" t="s">
        <v>10443</v>
      </c>
    </row>
    <row r="12369" spans="1:2" x14ac:dyDescent="0.25">
      <c r="A12369" s="62">
        <v>51102305</v>
      </c>
      <c r="B12369" s="63" t="s">
        <v>13238</v>
      </c>
    </row>
    <row r="12370" spans="1:2" x14ac:dyDescent="0.25">
      <c r="A12370" s="62">
        <v>51102306</v>
      </c>
      <c r="B12370" s="63" t="s">
        <v>10523</v>
      </c>
    </row>
    <row r="12371" spans="1:2" x14ac:dyDescent="0.25">
      <c r="A12371" s="62">
        <v>51102307</v>
      </c>
      <c r="B12371" s="63" t="s">
        <v>11754</v>
      </c>
    </row>
    <row r="12372" spans="1:2" x14ac:dyDescent="0.25">
      <c r="A12372" s="62">
        <v>51102308</v>
      </c>
      <c r="B12372" s="63" t="s">
        <v>17320</v>
      </c>
    </row>
    <row r="12373" spans="1:2" x14ac:dyDescent="0.25">
      <c r="A12373" s="62">
        <v>51102309</v>
      </c>
      <c r="B12373" s="63" t="s">
        <v>7309</v>
      </c>
    </row>
    <row r="12374" spans="1:2" x14ac:dyDescent="0.25">
      <c r="A12374" s="62">
        <v>51102310</v>
      </c>
      <c r="B12374" s="63" t="s">
        <v>610</v>
      </c>
    </row>
    <row r="12375" spans="1:2" x14ac:dyDescent="0.25">
      <c r="A12375" s="62">
        <v>51102311</v>
      </c>
      <c r="B12375" s="63" t="s">
        <v>9630</v>
      </c>
    </row>
    <row r="12376" spans="1:2" x14ac:dyDescent="0.25">
      <c r="A12376" s="62">
        <v>51102312</v>
      </c>
      <c r="B12376" s="63" t="s">
        <v>9444</v>
      </c>
    </row>
    <row r="12377" spans="1:2" x14ac:dyDescent="0.25">
      <c r="A12377" s="62">
        <v>51102313</v>
      </c>
      <c r="B12377" s="63" t="s">
        <v>147</v>
      </c>
    </row>
    <row r="12378" spans="1:2" x14ac:dyDescent="0.25">
      <c r="A12378" s="62">
        <v>51102314</v>
      </c>
      <c r="B12378" s="63" t="s">
        <v>8358</v>
      </c>
    </row>
    <row r="12379" spans="1:2" x14ac:dyDescent="0.25">
      <c r="A12379" s="62">
        <v>51102315</v>
      </c>
      <c r="B12379" s="63" t="s">
        <v>9206</v>
      </c>
    </row>
    <row r="12380" spans="1:2" x14ac:dyDescent="0.25">
      <c r="A12380" s="62">
        <v>51102316</v>
      </c>
      <c r="B12380" s="63" t="s">
        <v>9389</v>
      </c>
    </row>
    <row r="12381" spans="1:2" x14ac:dyDescent="0.25">
      <c r="A12381" s="62">
        <v>51102317</v>
      </c>
      <c r="B12381" s="63" t="s">
        <v>9988</v>
      </c>
    </row>
    <row r="12382" spans="1:2" x14ac:dyDescent="0.25">
      <c r="A12382" s="62">
        <v>51102318</v>
      </c>
      <c r="B12382" s="63" t="s">
        <v>1623</v>
      </c>
    </row>
    <row r="12383" spans="1:2" x14ac:dyDescent="0.25">
      <c r="A12383" s="62">
        <v>51102319</v>
      </c>
      <c r="B12383" s="63" t="s">
        <v>10757</v>
      </c>
    </row>
    <row r="12384" spans="1:2" x14ac:dyDescent="0.25">
      <c r="A12384" s="62">
        <v>51102320</v>
      </c>
      <c r="B12384" s="63" t="s">
        <v>14325</v>
      </c>
    </row>
    <row r="12385" spans="1:2" x14ac:dyDescent="0.25">
      <c r="A12385" s="62">
        <v>51102321</v>
      </c>
      <c r="B12385" s="63" t="s">
        <v>4145</v>
      </c>
    </row>
    <row r="12386" spans="1:2" x14ac:dyDescent="0.25">
      <c r="A12386" s="62">
        <v>51102322</v>
      </c>
      <c r="B12386" s="63" t="s">
        <v>16394</v>
      </c>
    </row>
    <row r="12387" spans="1:2" x14ac:dyDescent="0.25">
      <c r="A12387" s="62">
        <v>51102323</v>
      </c>
      <c r="B12387" s="63" t="s">
        <v>38</v>
      </c>
    </row>
    <row r="12388" spans="1:2" x14ac:dyDescent="0.25">
      <c r="A12388" s="62">
        <v>51102324</v>
      </c>
      <c r="B12388" s="63" t="s">
        <v>8757</v>
      </c>
    </row>
    <row r="12389" spans="1:2" x14ac:dyDescent="0.25">
      <c r="A12389" s="62">
        <v>51102325</v>
      </c>
      <c r="B12389" s="63" t="s">
        <v>18819</v>
      </c>
    </row>
    <row r="12390" spans="1:2" x14ac:dyDescent="0.25">
      <c r="A12390" s="62">
        <v>51102326</v>
      </c>
      <c r="B12390" s="63" t="s">
        <v>5464</v>
      </c>
    </row>
    <row r="12391" spans="1:2" x14ac:dyDescent="0.25">
      <c r="A12391" s="62">
        <v>51102327</v>
      </c>
      <c r="B12391" s="63" t="s">
        <v>17952</v>
      </c>
    </row>
    <row r="12392" spans="1:2" x14ac:dyDescent="0.25">
      <c r="A12392" s="62">
        <v>51102328</v>
      </c>
      <c r="B12392" s="63" t="s">
        <v>2800</v>
      </c>
    </row>
    <row r="12393" spans="1:2" x14ac:dyDescent="0.25">
      <c r="A12393" s="62">
        <v>51102329</v>
      </c>
      <c r="B12393" s="63" t="s">
        <v>18171</v>
      </c>
    </row>
    <row r="12394" spans="1:2" x14ac:dyDescent="0.25">
      <c r="A12394" s="62">
        <v>51102330</v>
      </c>
      <c r="B12394" s="63" t="s">
        <v>16626</v>
      </c>
    </row>
    <row r="12395" spans="1:2" x14ac:dyDescent="0.25">
      <c r="A12395" s="62">
        <v>51102331</v>
      </c>
      <c r="B12395" s="63" t="s">
        <v>4066</v>
      </c>
    </row>
    <row r="12396" spans="1:2" x14ac:dyDescent="0.25">
      <c r="A12396" s="62">
        <v>51102332</v>
      </c>
      <c r="B12396" s="63" t="s">
        <v>2165</v>
      </c>
    </row>
    <row r="12397" spans="1:2" x14ac:dyDescent="0.25">
      <c r="A12397" s="62">
        <v>51102333</v>
      </c>
      <c r="B12397" s="63" t="s">
        <v>15105</v>
      </c>
    </row>
    <row r="12398" spans="1:2" x14ac:dyDescent="0.25">
      <c r="A12398" s="62">
        <v>51102334</v>
      </c>
      <c r="B12398" s="63" t="s">
        <v>230</v>
      </c>
    </row>
    <row r="12399" spans="1:2" x14ac:dyDescent="0.25">
      <c r="A12399" s="62">
        <v>51102335</v>
      </c>
      <c r="B12399" s="63" t="s">
        <v>14345</v>
      </c>
    </row>
    <row r="12400" spans="1:2" x14ac:dyDescent="0.25">
      <c r="A12400" s="62">
        <v>51102336</v>
      </c>
      <c r="B12400" s="63" t="s">
        <v>3740</v>
      </c>
    </row>
    <row r="12401" spans="1:2" x14ac:dyDescent="0.25">
      <c r="A12401" s="62">
        <v>51102402</v>
      </c>
      <c r="B12401" s="63" t="s">
        <v>18681</v>
      </c>
    </row>
    <row r="12402" spans="1:2" x14ac:dyDescent="0.25">
      <c r="A12402" s="62">
        <v>51102501</v>
      </c>
      <c r="B12402" s="63" t="s">
        <v>4309</v>
      </c>
    </row>
    <row r="12403" spans="1:2" x14ac:dyDescent="0.25">
      <c r="A12403" s="62">
        <v>51102502</v>
      </c>
      <c r="B12403" s="63" t="s">
        <v>12623</v>
      </c>
    </row>
    <row r="12404" spans="1:2" x14ac:dyDescent="0.25">
      <c r="A12404" s="62">
        <v>51102503</v>
      </c>
      <c r="B12404" s="63" t="s">
        <v>16154</v>
      </c>
    </row>
    <row r="12405" spans="1:2" x14ac:dyDescent="0.25">
      <c r="A12405" s="62">
        <v>51102505</v>
      </c>
      <c r="B12405" s="63" t="s">
        <v>7196</v>
      </c>
    </row>
    <row r="12406" spans="1:2" x14ac:dyDescent="0.25">
      <c r="A12406" s="62">
        <v>51102506</v>
      </c>
      <c r="B12406" s="63" t="s">
        <v>12373</v>
      </c>
    </row>
    <row r="12407" spans="1:2" x14ac:dyDescent="0.25">
      <c r="A12407" s="62">
        <v>51102507</v>
      </c>
      <c r="B12407" s="63" t="s">
        <v>4179</v>
      </c>
    </row>
    <row r="12408" spans="1:2" x14ac:dyDescent="0.25">
      <c r="A12408" s="62">
        <v>51102601</v>
      </c>
      <c r="B12408" s="63" t="s">
        <v>18439</v>
      </c>
    </row>
    <row r="12409" spans="1:2" x14ac:dyDescent="0.25">
      <c r="A12409" s="62">
        <v>51102701</v>
      </c>
      <c r="B12409" s="63" t="s">
        <v>14717</v>
      </c>
    </row>
    <row r="12410" spans="1:2" x14ac:dyDescent="0.25">
      <c r="A12410" s="62">
        <v>51102702</v>
      </c>
      <c r="B12410" s="63" t="s">
        <v>2405</v>
      </c>
    </row>
    <row r="12411" spans="1:2" x14ac:dyDescent="0.25">
      <c r="A12411" s="62">
        <v>51102705</v>
      </c>
      <c r="B12411" s="63" t="s">
        <v>3562</v>
      </c>
    </row>
    <row r="12412" spans="1:2" x14ac:dyDescent="0.25">
      <c r="A12412" s="62">
        <v>51102706</v>
      </c>
      <c r="B12412" s="63" t="s">
        <v>12347</v>
      </c>
    </row>
    <row r="12413" spans="1:2" x14ac:dyDescent="0.25">
      <c r="A12413" s="62">
        <v>51102707</v>
      </c>
      <c r="B12413" s="63" t="s">
        <v>15869</v>
      </c>
    </row>
    <row r="12414" spans="1:2" x14ac:dyDescent="0.25">
      <c r="A12414" s="62">
        <v>51102708</v>
      </c>
      <c r="B12414" s="63" t="s">
        <v>5346</v>
      </c>
    </row>
    <row r="12415" spans="1:2" x14ac:dyDescent="0.25">
      <c r="A12415" s="62">
        <v>51102709</v>
      </c>
      <c r="B12415" s="63" t="s">
        <v>18076</v>
      </c>
    </row>
    <row r="12416" spans="1:2" x14ac:dyDescent="0.25">
      <c r="A12416" s="62">
        <v>51102710</v>
      </c>
      <c r="B12416" s="63" t="s">
        <v>2690</v>
      </c>
    </row>
    <row r="12417" spans="1:2" x14ac:dyDescent="0.25">
      <c r="A12417" s="62">
        <v>51102711</v>
      </c>
      <c r="B12417" s="63" t="s">
        <v>15968</v>
      </c>
    </row>
    <row r="12418" spans="1:2" x14ac:dyDescent="0.25">
      <c r="A12418" s="62">
        <v>51102712</v>
      </c>
      <c r="B12418" s="63" t="s">
        <v>13189</v>
      </c>
    </row>
    <row r="12419" spans="1:2" x14ac:dyDescent="0.25">
      <c r="A12419" s="62">
        <v>51102713</v>
      </c>
      <c r="B12419" s="63" t="s">
        <v>14860</v>
      </c>
    </row>
    <row r="12420" spans="1:2" x14ac:dyDescent="0.25">
      <c r="A12420" s="62">
        <v>51102714</v>
      </c>
      <c r="B12420" s="63" t="s">
        <v>18356</v>
      </c>
    </row>
    <row r="12421" spans="1:2" x14ac:dyDescent="0.25">
      <c r="A12421" s="62">
        <v>51102715</v>
      </c>
      <c r="B12421" s="63" t="s">
        <v>12066</v>
      </c>
    </row>
    <row r="12422" spans="1:2" x14ac:dyDescent="0.25">
      <c r="A12422" s="62">
        <v>51102717</v>
      </c>
      <c r="B12422" s="63" t="s">
        <v>8778</v>
      </c>
    </row>
    <row r="12423" spans="1:2" x14ac:dyDescent="0.25">
      <c r="A12423" s="62">
        <v>51102718</v>
      </c>
      <c r="B12423" s="63" t="s">
        <v>10199</v>
      </c>
    </row>
    <row r="12424" spans="1:2" x14ac:dyDescent="0.25">
      <c r="A12424" s="62">
        <v>51102719</v>
      </c>
      <c r="B12424" s="63" t="s">
        <v>3383</v>
      </c>
    </row>
    <row r="12425" spans="1:2" x14ac:dyDescent="0.25">
      <c r="A12425" s="62">
        <v>51102720</v>
      </c>
      <c r="B12425" s="63" t="s">
        <v>14633</v>
      </c>
    </row>
    <row r="12426" spans="1:2" x14ac:dyDescent="0.25">
      <c r="A12426" s="62">
        <v>51102721</v>
      </c>
      <c r="B12426" s="63" t="s">
        <v>8360</v>
      </c>
    </row>
    <row r="12427" spans="1:2" x14ac:dyDescent="0.25">
      <c r="A12427" s="62">
        <v>51102722</v>
      </c>
      <c r="B12427" s="63" t="s">
        <v>3708</v>
      </c>
    </row>
    <row r="12428" spans="1:2" x14ac:dyDescent="0.25">
      <c r="A12428" s="62">
        <v>51102723</v>
      </c>
      <c r="B12428" s="63" t="s">
        <v>17714</v>
      </c>
    </row>
    <row r="12429" spans="1:2" x14ac:dyDescent="0.25">
      <c r="A12429" s="62">
        <v>51102724</v>
      </c>
      <c r="B12429" s="63" t="s">
        <v>7502</v>
      </c>
    </row>
    <row r="12430" spans="1:2" x14ac:dyDescent="0.25">
      <c r="A12430" s="62">
        <v>51102725</v>
      </c>
      <c r="B12430" s="63" t="s">
        <v>13454</v>
      </c>
    </row>
    <row r="12431" spans="1:2" x14ac:dyDescent="0.25">
      <c r="A12431" s="62">
        <v>51102726</v>
      </c>
      <c r="B12431" s="63" t="s">
        <v>7032</v>
      </c>
    </row>
    <row r="12432" spans="1:2" x14ac:dyDescent="0.25">
      <c r="A12432" s="62">
        <v>51102727</v>
      </c>
      <c r="B12432" s="63" t="s">
        <v>1158</v>
      </c>
    </row>
    <row r="12433" spans="1:2" x14ac:dyDescent="0.25">
      <c r="A12433" s="62">
        <v>51102728</v>
      </c>
      <c r="B12433" s="63" t="s">
        <v>18582</v>
      </c>
    </row>
    <row r="12434" spans="1:2" x14ac:dyDescent="0.25">
      <c r="A12434" s="62">
        <v>51102729</v>
      </c>
      <c r="B12434" s="63" t="s">
        <v>16715</v>
      </c>
    </row>
    <row r="12435" spans="1:2" x14ac:dyDescent="0.25">
      <c r="A12435" s="62">
        <v>51102730</v>
      </c>
      <c r="B12435" s="63" t="s">
        <v>11032</v>
      </c>
    </row>
    <row r="12436" spans="1:2" x14ac:dyDescent="0.25">
      <c r="A12436" s="62">
        <v>51111501</v>
      </c>
      <c r="B12436" s="63" t="s">
        <v>11204</v>
      </c>
    </row>
    <row r="12437" spans="1:2" x14ac:dyDescent="0.25">
      <c r="A12437" s="62">
        <v>51111502</v>
      </c>
      <c r="B12437" s="63" t="s">
        <v>5834</v>
      </c>
    </row>
    <row r="12438" spans="1:2" x14ac:dyDescent="0.25">
      <c r="A12438" s="62">
        <v>51111503</v>
      </c>
      <c r="B12438" s="63" t="s">
        <v>6843</v>
      </c>
    </row>
    <row r="12439" spans="1:2" x14ac:dyDescent="0.25">
      <c r="A12439" s="62">
        <v>51111504</v>
      </c>
      <c r="B12439" s="63" t="s">
        <v>10655</v>
      </c>
    </row>
    <row r="12440" spans="1:2" x14ac:dyDescent="0.25">
      <c r="A12440" s="62">
        <v>51111505</v>
      </c>
      <c r="B12440" s="63" t="s">
        <v>15058</v>
      </c>
    </row>
    <row r="12441" spans="1:2" x14ac:dyDescent="0.25">
      <c r="A12441" s="62">
        <v>51111506</v>
      </c>
      <c r="B12441" s="63" t="s">
        <v>8824</v>
      </c>
    </row>
    <row r="12442" spans="1:2" x14ac:dyDescent="0.25">
      <c r="A12442" s="62">
        <v>51111507</v>
      </c>
      <c r="B12442" s="63" t="s">
        <v>10540</v>
      </c>
    </row>
    <row r="12443" spans="1:2" x14ac:dyDescent="0.25">
      <c r="A12443" s="62">
        <v>51111508</v>
      </c>
      <c r="B12443" s="63" t="s">
        <v>5063</v>
      </c>
    </row>
    <row r="12444" spans="1:2" x14ac:dyDescent="0.25">
      <c r="A12444" s="62">
        <v>51111509</v>
      </c>
      <c r="B12444" s="63" t="s">
        <v>11614</v>
      </c>
    </row>
    <row r="12445" spans="1:2" x14ac:dyDescent="0.25">
      <c r="A12445" s="62">
        <v>51111510</v>
      </c>
      <c r="B12445" s="63" t="s">
        <v>12291</v>
      </c>
    </row>
    <row r="12446" spans="1:2" x14ac:dyDescent="0.25">
      <c r="A12446" s="62">
        <v>51111511</v>
      </c>
      <c r="B12446" s="63" t="s">
        <v>507</v>
      </c>
    </row>
    <row r="12447" spans="1:2" x14ac:dyDescent="0.25">
      <c r="A12447" s="62">
        <v>51111512</v>
      </c>
      <c r="B12447" s="63" t="s">
        <v>17528</v>
      </c>
    </row>
    <row r="12448" spans="1:2" x14ac:dyDescent="0.25">
      <c r="A12448" s="62">
        <v>51111513</v>
      </c>
      <c r="B12448" s="63" t="s">
        <v>2102</v>
      </c>
    </row>
    <row r="12449" spans="1:2" x14ac:dyDescent="0.25">
      <c r="A12449" s="62">
        <v>51111514</v>
      </c>
      <c r="B12449" s="63" t="s">
        <v>16011</v>
      </c>
    </row>
    <row r="12450" spans="1:2" x14ac:dyDescent="0.25">
      <c r="A12450" s="62">
        <v>51111515</v>
      </c>
      <c r="B12450" s="63" t="s">
        <v>18503</v>
      </c>
    </row>
    <row r="12451" spans="1:2" x14ac:dyDescent="0.25">
      <c r="A12451" s="62">
        <v>51111516</v>
      </c>
      <c r="B12451" s="63" t="s">
        <v>18049</v>
      </c>
    </row>
    <row r="12452" spans="1:2" x14ac:dyDescent="0.25">
      <c r="A12452" s="62">
        <v>51111517</v>
      </c>
      <c r="B12452" s="63" t="s">
        <v>8348</v>
      </c>
    </row>
    <row r="12453" spans="1:2" x14ac:dyDescent="0.25">
      <c r="A12453" s="62">
        <v>51111518</v>
      </c>
      <c r="B12453" s="63" t="s">
        <v>15802</v>
      </c>
    </row>
    <row r="12454" spans="1:2" x14ac:dyDescent="0.25">
      <c r="A12454" s="62">
        <v>51111519</v>
      </c>
      <c r="B12454" s="63" t="s">
        <v>4801</v>
      </c>
    </row>
    <row r="12455" spans="1:2" x14ac:dyDescent="0.25">
      <c r="A12455" s="62">
        <v>51111520</v>
      </c>
      <c r="B12455" s="63" t="s">
        <v>18119</v>
      </c>
    </row>
    <row r="12456" spans="1:2" x14ac:dyDescent="0.25">
      <c r="A12456" s="62">
        <v>51111521</v>
      </c>
      <c r="B12456" s="63" t="s">
        <v>15788</v>
      </c>
    </row>
    <row r="12457" spans="1:2" x14ac:dyDescent="0.25">
      <c r="A12457" s="62">
        <v>51111601</v>
      </c>
      <c r="B12457" s="63" t="s">
        <v>18828</v>
      </c>
    </row>
    <row r="12458" spans="1:2" x14ac:dyDescent="0.25">
      <c r="A12458" s="62">
        <v>51111602</v>
      </c>
      <c r="B12458" s="63" t="s">
        <v>12412</v>
      </c>
    </row>
    <row r="12459" spans="1:2" x14ac:dyDescent="0.25">
      <c r="A12459" s="62">
        <v>51111603</v>
      </c>
      <c r="B12459" s="63" t="s">
        <v>4909</v>
      </c>
    </row>
    <row r="12460" spans="1:2" x14ac:dyDescent="0.25">
      <c r="A12460" s="62">
        <v>51111604</v>
      </c>
      <c r="B12460" s="63" t="s">
        <v>14537</v>
      </c>
    </row>
    <row r="12461" spans="1:2" x14ac:dyDescent="0.25">
      <c r="A12461" s="62">
        <v>51111605</v>
      </c>
      <c r="B12461" s="63" t="s">
        <v>3739</v>
      </c>
    </row>
    <row r="12462" spans="1:2" x14ac:dyDescent="0.25">
      <c r="A12462" s="62">
        <v>51111606</v>
      </c>
      <c r="B12462" s="63" t="s">
        <v>6560</v>
      </c>
    </row>
    <row r="12463" spans="1:2" x14ac:dyDescent="0.25">
      <c r="A12463" s="62">
        <v>51111609</v>
      </c>
      <c r="B12463" s="63" t="s">
        <v>8867</v>
      </c>
    </row>
    <row r="12464" spans="1:2" x14ac:dyDescent="0.25">
      <c r="A12464" s="62">
        <v>51111610</v>
      </c>
      <c r="B12464" s="63" t="s">
        <v>212</v>
      </c>
    </row>
    <row r="12465" spans="1:2" x14ac:dyDescent="0.25">
      <c r="A12465" s="62">
        <v>51111611</v>
      </c>
      <c r="B12465" s="63" t="s">
        <v>5168</v>
      </c>
    </row>
    <row r="12466" spans="1:2" x14ac:dyDescent="0.25">
      <c r="A12466" s="62">
        <v>51111612</v>
      </c>
      <c r="B12466" s="63" t="s">
        <v>1664</v>
      </c>
    </row>
    <row r="12467" spans="1:2" x14ac:dyDescent="0.25">
      <c r="A12467" s="62">
        <v>51111613</v>
      </c>
      <c r="B12467" s="63" t="s">
        <v>9625</v>
      </c>
    </row>
    <row r="12468" spans="1:2" x14ac:dyDescent="0.25">
      <c r="A12468" s="62">
        <v>51111614</v>
      </c>
      <c r="B12468" s="63" t="s">
        <v>16585</v>
      </c>
    </row>
    <row r="12469" spans="1:2" x14ac:dyDescent="0.25">
      <c r="A12469" s="62">
        <v>51111615</v>
      </c>
      <c r="B12469" s="63" t="s">
        <v>3347</v>
      </c>
    </row>
    <row r="12470" spans="1:2" x14ac:dyDescent="0.25">
      <c r="A12470" s="62">
        <v>51111616</v>
      </c>
      <c r="B12470" s="63" t="s">
        <v>6951</v>
      </c>
    </row>
    <row r="12471" spans="1:2" x14ac:dyDescent="0.25">
      <c r="A12471" s="62">
        <v>51111617</v>
      </c>
      <c r="B12471" s="63" t="s">
        <v>7978</v>
      </c>
    </row>
    <row r="12472" spans="1:2" x14ac:dyDescent="0.25">
      <c r="A12472" s="62">
        <v>51111618</v>
      </c>
      <c r="B12472" s="63" t="s">
        <v>2719</v>
      </c>
    </row>
    <row r="12473" spans="1:2" x14ac:dyDescent="0.25">
      <c r="A12473" s="62">
        <v>51111701</v>
      </c>
      <c r="B12473" s="63" t="s">
        <v>4677</v>
      </c>
    </row>
    <row r="12474" spans="1:2" x14ac:dyDescent="0.25">
      <c r="A12474" s="62">
        <v>51111702</v>
      </c>
      <c r="B12474" s="63" t="s">
        <v>5207</v>
      </c>
    </row>
    <row r="12475" spans="1:2" x14ac:dyDescent="0.25">
      <c r="A12475" s="62">
        <v>51111703</v>
      </c>
      <c r="B12475" s="63" t="s">
        <v>11783</v>
      </c>
    </row>
    <row r="12476" spans="1:2" x14ac:dyDescent="0.25">
      <c r="A12476" s="62">
        <v>51111704</v>
      </c>
      <c r="B12476" s="63" t="s">
        <v>16059</v>
      </c>
    </row>
    <row r="12477" spans="1:2" x14ac:dyDescent="0.25">
      <c r="A12477" s="62">
        <v>51111705</v>
      </c>
      <c r="B12477" s="63" t="s">
        <v>2252</v>
      </c>
    </row>
    <row r="12478" spans="1:2" x14ac:dyDescent="0.25">
      <c r="A12478" s="62">
        <v>51111706</v>
      </c>
      <c r="B12478" s="63" t="s">
        <v>11870</v>
      </c>
    </row>
    <row r="12479" spans="1:2" x14ac:dyDescent="0.25">
      <c r="A12479" s="62">
        <v>51111707</v>
      </c>
      <c r="B12479" s="63" t="s">
        <v>11769</v>
      </c>
    </row>
    <row r="12480" spans="1:2" x14ac:dyDescent="0.25">
      <c r="A12480" s="62">
        <v>51111708</v>
      </c>
      <c r="B12480" s="63" t="s">
        <v>2373</v>
      </c>
    </row>
    <row r="12481" spans="1:2" x14ac:dyDescent="0.25">
      <c r="A12481" s="62">
        <v>51111709</v>
      </c>
      <c r="B12481" s="63" t="s">
        <v>6184</v>
      </c>
    </row>
    <row r="12482" spans="1:2" x14ac:dyDescent="0.25">
      <c r="A12482" s="62">
        <v>51111710</v>
      </c>
      <c r="B12482" s="63" t="s">
        <v>1370</v>
      </c>
    </row>
    <row r="12483" spans="1:2" x14ac:dyDescent="0.25">
      <c r="A12483" s="62">
        <v>51111711</v>
      </c>
      <c r="B12483" s="63" t="s">
        <v>10531</v>
      </c>
    </row>
    <row r="12484" spans="1:2" x14ac:dyDescent="0.25">
      <c r="A12484" s="62">
        <v>51111712</v>
      </c>
      <c r="B12484" s="63" t="s">
        <v>10603</v>
      </c>
    </row>
    <row r="12485" spans="1:2" x14ac:dyDescent="0.25">
      <c r="A12485" s="62">
        <v>51111713</v>
      </c>
      <c r="B12485" s="63" t="s">
        <v>16511</v>
      </c>
    </row>
    <row r="12486" spans="1:2" x14ac:dyDescent="0.25">
      <c r="A12486" s="62">
        <v>51111714</v>
      </c>
      <c r="B12486" s="63" t="s">
        <v>7670</v>
      </c>
    </row>
    <row r="12487" spans="1:2" x14ac:dyDescent="0.25">
      <c r="A12487" s="62">
        <v>51111715</v>
      </c>
      <c r="B12487" s="63" t="s">
        <v>8694</v>
      </c>
    </row>
    <row r="12488" spans="1:2" x14ac:dyDescent="0.25">
      <c r="A12488" s="62">
        <v>51111716</v>
      </c>
      <c r="B12488" s="63" t="s">
        <v>6464</v>
      </c>
    </row>
    <row r="12489" spans="1:2" x14ac:dyDescent="0.25">
      <c r="A12489" s="62">
        <v>51111717</v>
      </c>
      <c r="B12489" s="63" t="s">
        <v>440</v>
      </c>
    </row>
    <row r="12490" spans="1:2" x14ac:dyDescent="0.25">
      <c r="A12490" s="62">
        <v>51111718</v>
      </c>
      <c r="B12490" s="63" t="s">
        <v>7732</v>
      </c>
    </row>
    <row r="12491" spans="1:2" x14ac:dyDescent="0.25">
      <c r="A12491" s="62">
        <v>51111719</v>
      </c>
      <c r="B12491" s="63" t="s">
        <v>16708</v>
      </c>
    </row>
    <row r="12492" spans="1:2" x14ac:dyDescent="0.25">
      <c r="A12492" s="62">
        <v>51111801</v>
      </c>
      <c r="B12492" s="63" t="s">
        <v>3516</v>
      </c>
    </row>
    <row r="12493" spans="1:2" x14ac:dyDescent="0.25">
      <c r="A12493" s="62">
        <v>51111802</v>
      </c>
      <c r="B12493" s="63" t="s">
        <v>13086</v>
      </c>
    </row>
    <row r="12494" spans="1:2" x14ac:dyDescent="0.25">
      <c r="A12494" s="62">
        <v>51111803</v>
      </c>
      <c r="B12494" s="63" t="s">
        <v>7652</v>
      </c>
    </row>
    <row r="12495" spans="1:2" x14ac:dyDescent="0.25">
      <c r="A12495" s="62">
        <v>51111804</v>
      </c>
      <c r="B12495" s="63" t="s">
        <v>5711</v>
      </c>
    </row>
    <row r="12496" spans="1:2" x14ac:dyDescent="0.25">
      <c r="A12496" s="62">
        <v>51111805</v>
      </c>
      <c r="B12496" s="63" t="s">
        <v>5632</v>
      </c>
    </row>
    <row r="12497" spans="1:2" x14ac:dyDescent="0.25">
      <c r="A12497" s="62">
        <v>51111806</v>
      </c>
      <c r="B12497" s="63" t="s">
        <v>9647</v>
      </c>
    </row>
    <row r="12498" spans="1:2" x14ac:dyDescent="0.25">
      <c r="A12498" s="62">
        <v>51111807</v>
      </c>
      <c r="B12498" s="63" t="s">
        <v>14121</v>
      </c>
    </row>
    <row r="12499" spans="1:2" x14ac:dyDescent="0.25">
      <c r="A12499" s="62">
        <v>51111808</v>
      </c>
      <c r="B12499" s="63" t="s">
        <v>18330</v>
      </c>
    </row>
    <row r="12500" spans="1:2" x14ac:dyDescent="0.25">
      <c r="A12500" s="62">
        <v>51111809</v>
      </c>
      <c r="B12500" s="63" t="s">
        <v>14744</v>
      </c>
    </row>
    <row r="12501" spans="1:2" x14ac:dyDescent="0.25">
      <c r="A12501" s="62">
        <v>51111810</v>
      </c>
      <c r="B12501" s="63" t="s">
        <v>18792</v>
      </c>
    </row>
    <row r="12502" spans="1:2" x14ac:dyDescent="0.25">
      <c r="A12502" s="62">
        <v>51111811</v>
      </c>
      <c r="B12502" s="63" t="s">
        <v>14870</v>
      </c>
    </row>
    <row r="12503" spans="1:2" x14ac:dyDescent="0.25">
      <c r="A12503" s="62">
        <v>51111812</v>
      </c>
      <c r="B12503" s="63" t="s">
        <v>4805</v>
      </c>
    </row>
    <row r="12504" spans="1:2" x14ac:dyDescent="0.25">
      <c r="A12504" s="62">
        <v>51111813</v>
      </c>
      <c r="B12504" s="63" t="s">
        <v>6184</v>
      </c>
    </row>
    <row r="12505" spans="1:2" x14ac:dyDescent="0.25">
      <c r="A12505" s="62">
        <v>51111814</v>
      </c>
      <c r="B12505" s="63" t="s">
        <v>10911</v>
      </c>
    </row>
    <row r="12506" spans="1:2" x14ac:dyDescent="0.25">
      <c r="A12506" s="62">
        <v>51111815</v>
      </c>
      <c r="B12506" s="63" t="s">
        <v>12765</v>
      </c>
    </row>
    <row r="12507" spans="1:2" x14ac:dyDescent="0.25">
      <c r="A12507" s="62">
        <v>51111816</v>
      </c>
      <c r="B12507" s="63" t="s">
        <v>17664</v>
      </c>
    </row>
    <row r="12508" spans="1:2" x14ac:dyDescent="0.25">
      <c r="A12508" s="62">
        <v>51111817</v>
      </c>
      <c r="B12508" s="63" t="s">
        <v>13604</v>
      </c>
    </row>
    <row r="12509" spans="1:2" x14ac:dyDescent="0.25">
      <c r="A12509" s="62">
        <v>51111818</v>
      </c>
      <c r="B12509" s="63" t="s">
        <v>10130</v>
      </c>
    </row>
    <row r="12510" spans="1:2" x14ac:dyDescent="0.25">
      <c r="A12510" s="62">
        <v>51111819</v>
      </c>
      <c r="B12510" s="63" t="s">
        <v>9347</v>
      </c>
    </row>
    <row r="12511" spans="1:2" x14ac:dyDescent="0.25">
      <c r="A12511" s="62">
        <v>51111820</v>
      </c>
      <c r="B12511" s="63" t="s">
        <v>14303</v>
      </c>
    </row>
    <row r="12512" spans="1:2" x14ac:dyDescent="0.25">
      <c r="A12512" s="62">
        <v>51111821</v>
      </c>
      <c r="B12512" s="63" t="s">
        <v>5642</v>
      </c>
    </row>
    <row r="12513" spans="1:2" x14ac:dyDescent="0.25">
      <c r="A12513" s="62">
        <v>51111901</v>
      </c>
      <c r="B12513" s="63" t="s">
        <v>7306</v>
      </c>
    </row>
    <row r="12514" spans="1:2" x14ac:dyDescent="0.25">
      <c r="A12514" s="62">
        <v>51111902</v>
      </c>
      <c r="B12514" s="63" t="s">
        <v>2598</v>
      </c>
    </row>
    <row r="12515" spans="1:2" x14ac:dyDescent="0.25">
      <c r="A12515" s="62">
        <v>51111904</v>
      </c>
      <c r="B12515" s="63" t="s">
        <v>9883</v>
      </c>
    </row>
    <row r="12516" spans="1:2" x14ac:dyDescent="0.25">
      <c r="A12516" s="62">
        <v>51111905</v>
      </c>
      <c r="B12516" s="63" t="s">
        <v>9223</v>
      </c>
    </row>
    <row r="12517" spans="1:2" x14ac:dyDescent="0.25">
      <c r="A12517" s="62">
        <v>51111906</v>
      </c>
      <c r="B12517" s="63" t="s">
        <v>1017</v>
      </c>
    </row>
    <row r="12518" spans="1:2" x14ac:dyDescent="0.25">
      <c r="A12518" s="62">
        <v>51111907</v>
      </c>
      <c r="B12518" s="63" t="s">
        <v>18677</v>
      </c>
    </row>
    <row r="12519" spans="1:2" x14ac:dyDescent="0.25">
      <c r="A12519" s="62">
        <v>51121501</v>
      </c>
      <c r="B12519" s="63" t="s">
        <v>16946</v>
      </c>
    </row>
    <row r="12520" spans="1:2" x14ac:dyDescent="0.25">
      <c r="A12520" s="62">
        <v>51121502</v>
      </c>
      <c r="B12520" s="63" t="s">
        <v>9993</v>
      </c>
    </row>
    <row r="12521" spans="1:2" x14ac:dyDescent="0.25">
      <c r="A12521" s="62">
        <v>51121503</v>
      </c>
      <c r="B12521" s="63" t="s">
        <v>5912</v>
      </c>
    </row>
    <row r="12522" spans="1:2" x14ac:dyDescent="0.25">
      <c r="A12522" s="62">
        <v>51121504</v>
      </c>
      <c r="B12522" s="63" t="s">
        <v>13746</v>
      </c>
    </row>
    <row r="12523" spans="1:2" x14ac:dyDescent="0.25">
      <c r="A12523" s="62">
        <v>51121506</v>
      </c>
      <c r="B12523" s="63" t="s">
        <v>11034</v>
      </c>
    </row>
    <row r="12524" spans="1:2" x14ac:dyDescent="0.25">
      <c r="A12524" s="62">
        <v>51121507</v>
      </c>
      <c r="B12524" s="63" t="s">
        <v>6434</v>
      </c>
    </row>
    <row r="12525" spans="1:2" x14ac:dyDescent="0.25">
      <c r="A12525" s="62">
        <v>51121509</v>
      </c>
      <c r="B12525" s="63" t="s">
        <v>1460</v>
      </c>
    </row>
    <row r="12526" spans="1:2" x14ac:dyDescent="0.25">
      <c r="A12526" s="62">
        <v>51121510</v>
      </c>
      <c r="B12526" s="63" t="s">
        <v>10431</v>
      </c>
    </row>
    <row r="12527" spans="1:2" x14ac:dyDescent="0.25">
      <c r="A12527" s="62">
        <v>51121511</v>
      </c>
      <c r="B12527" s="63" t="s">
        <v>12686</v>
      </c>
    </row>
    <row r="12528" spans="1:2" x14ac:dyDescent="0.25">
      <c r="A12528" s="62">
        <v>51121512</v>
      </c>
      <c r="B12528" s="63" t="s">
        <v>16324</v>
      </c>
    </row>
    <row r="12529" spans="1:2" x14ac:dyDescent="0.25">
      <c r="A12529" s="62">
        <v>51121513</v>
      </c>
      <c r="B12529" s="63" t="s">
        <v>13858</v>
      </c>
    </row>
    <row r="12530" spans="1:2" x14ac:dyDescent="0.25">
      <c r="A12530" s="62">
        <v>51121514</v>
      </c>
      <c r="B12530" s="63" t="s">
        <v>14069</v>
      </c>
    </row>
    <row r="12531" spans="1:2" x14ac:dyDescent="0.25">
      <c r="A12531" s="62">
        <v>51121515</v>
      </c>
      <c r="B12531" s="63" t="s">
        <v>9569</v>
      </c>
    </row>
    <row r="12532" spans="1:2" x14ac:dyDescent="0.25">
      <c r="A12532" s="62">
        <v>51121516</v>
      </c>
      <c r="B12532" s="63" t="s">
        <v>14474</v>
      </c>
    </row>
    <row r="12533" spans="1:2" x14ac:dyDescent="0.25">
      <c r="A12533" s="62">
        <v>51121517</v>
      </c>
      <c r="B12533" s="63" t="s">
        <v>16519</v>
      </c>
    </row>
    <row r="12534" spans="1:2" x14ac:dyDescent="0.25">
      <c r="A12534" s="62">
        <v>51121518</v>
      </c>
      <c r="B12534" s="63" t="s">
        <v>11175</v>
      </c>
    </row>
    <row r="12535" spans="1:2" x14ac:dyDescent="0.25">
      <c r="A12535" s="62">
        <v>51121519</v>
      </c>
      <c r="B12535" s="63" t="s">
        <v>1757</v>
      </c>
    </row>
    <row r="12536" spans="1:2" x14ac:dyDescent="0.25">
      <c r="A12536" s="62">
        <v>51121520</v>
      </c>
      <c r="B12536" s="63" t="s">
        <v>4672</v>
      </c>
    </row>
    <row r="12537" spans="1:2" x14ac:dyDescent="0.25">
      <c r="A12537" s="62">
        <v>51121521</v>
      </c>
      <c r="B12537" s="63" t="s">
        <v>3965</v>
      </c>
    </row>
    <row r="12538" spans="1:2" x14ac:dyDescent="0.25">
      <c r="A12538" s="62">
        <v>51121522</v>
      </c>
      <c r="B12538" s="63" t="s">
        <v>6714</v>
      </c>
    </row>
    <row r="12539" spans="1:2" x14ac:dyDescent="0.25">
      <c r="A12539" s="62">
        <v>51121523</v>
      </c>
      <c r="B12539" s="63" t="s">
        <v>15265</v>
      </c>
    </row>
    <row r="12540" spans="1:2" x14ac:dyDescent="0.25">
      <c r="A12540" s="62">
        <v>51121601</v>
      </c>
      <c r="B12540" s="63" t="s">
        <v>11288</v>
      </c>
    </row>
    <row r="12541" spans="1:2" x14ac:dyDescent="0.25">
      <c r="A12541" s="62">
        <v>51121602</v>
      </c>
      <c r="B12541" s="63" t="s">
        <v>2897</v>
      </c>
    </row>
    <row r="12542" spans="1:2" x14ac:dyDescent="0.25">
      <c r="A12542" s="62">
        <v>51121603</v>
      </c>
      <c r="B12542" s="63" t="s">
        <v>13514</v>
      </c>
    </row>
    <row r="12543" spans="1:2" x14ac:dyDescent="0.25">
      <c r="A12543" s="62">
        <v>51121604</v>
      </c>
      <c r="B12543" s="63" t="s">
        <v>2872</v>
      </c>
    </row>
    <row r="12544" spans="1:2" x14ac:dyDescent="0.25">
      <c r="A12544" s="62">
        <v>51121607</v>
      </c>
      <c r="B12544" s="63" t="s">
        <v>583</v>
      </c>
    </row>
    <row r="12545" spans="1:2" x14ac:dyDescent="0.25">
      <c r="A12545" s="62">
        <v>51121608</v>
      </c>
      <c r="B12545" s="63" t="s">
        <v>17383</v>
      </c>
    </row>
    <row r="12546" spans="1:2" x14ac:dyDescent="0.25">
      <c r="A12546" s="62">
        <v>51121609</v>
      </c>
      <c r="B12546" s="63" t="s">
        <v>12012</v>
      </c>
    </row>
    <row r="12547" spans="1:2" x14ac:dyDescent="0.25">
      <c r="A12547" s="62">
        <v>51121610</v>
      </c>
      <c r="B12547" s="63" t="s">
        <v>2717</v>
      </c>
    </row>
    <row r="12548" spans="1:2" x14ac:dyDescent="0.25">
      <c r="A12548" s="62">
        <v>51121611</v>
      </c>
      <c r="B12548" s="63" t="s">
        <v>11837</v>
      </c>
    </row>
    <row r="12549" spans="1:2" x14ac:dyDescent="0.25">
      <c r="A12549" s="62">
        <v>51121614</v>
      </c>
      <c r="B12549" s="63" t="s">
        <v>8369</v>
      </c>
    </row>
    <row r="12550" spans="1:2" x14ac:dyDescent="0.25">
      <c r="A12550" s="62">
        <v>51121615</v>
      </c>
      <c r="B12550" s="63" t="s">
        <v>12548</v>
      </c>
    </row>
    <row r="12551" spans="1:2" x14ac:dyDescent="0.25">
      <c r="A12551" s="62">
        <v>51121616</v>
      </c>
      <c r="B12551" s="63" t="s">
        <v>9939</v>
      </c>
    </row>
    <row r="12552" spans="1:2" x14ac:dyDescent="0.25">
      <c r="A12552" s="62">
        <v>51121701</v>
      </c>
      <c r="B12552" s="63" t="s">
        <v>12754</v>
      </c>
    </row>
    <row r="12553" spans="1:2" x14ac:dyDescent="0.25">
      <c r="A12553" s="62">
        <v>51121702</v>
      </c>
      <c r="B12553" s="63" t="s">
        <v>11382</v>
      </c>
    </row>
    <row r="12554" spans="1:2" x14ac:dyDescent="0.25">
      <c r="A12554" s="62">
        <v>51121703</v>
      </c>
      <c r="B12554" s="63" t="s">
        <v>12698</v>
      </c>
    </row>
    <row r="12555" spans="1:2" x14ac:dyDescent="0.25">
      <c r="A12555" s="62">
        <v>51121704</v>
      </c>
      <c r="B12555" s="63" t="s">
        <v>17046</v>
      </c>
    </row>
    <row r="12556" spans="1:2" x14ac:dyDescent="0.25">
      <c r="A12556" s="62">
        <v>51121705</v>
      </c>
      <c r="B12556" s="63" t="s">
        <v>15975</v>
      </c>
    </row>
    <row r="12557" spans="1:2" x14ac:dyDescent="0.25">
      <c r="A12557" s="62">
        <v>51121706</v>
      </c>
      <c r="B12557" s="63" t="s">
        <v>10579</v>
      </c>
    </row>
    <row r="12558" spans="1:2" x14ac:dyDescent="0.25">
      <c r="A12558" s="62">
        <v>51121707</v>
      </c>
      <c r="B12558" s="63" t="s">
        <v>4861</v>
      </c>
    </row>
    <row r="12559" spans="1:2" x14ac:dyDescent="0.25">
      <c r="A12559" s="62">
        <v>51121708</v>
      </c>
      <c r="B12559" s="63" t="s">
        <v>13765</v>
      </c>
    </row>
    <row r="12560" spans="1:2" x14ac:dyDescent="0.25">
      <c r="A12560" s="62">
        <v>51121709</v>
      </c>
      <c r="B12560" s="63" t="s">
        <v>13230</v>
      </c>
    </row>
    <row r="12561" spans="1:2" x14ac:dyDescent="0.25">
      <c r="A12561" s="62">
        <v>51121710</v>
      </c>
      <c r="B12561" s="63" t="s">
        <v>10615</v>
      </c>
    </row>
    <row r="12562" spans="1:2" x14ac:dyDescent="0.25">
      <c r="A12562" s="62">
        <v>51121711</v>
      </c>
      <c r="B12562" s="63" t="s">
        <v>13146</v>
      </c>
    </row>
    <row r="12563" spans="1:2" x14ac:dyDescent="0.25">
      <c r="A12563" s="62">
        <v>51121713</v>
      </c>
      <c r="B12563" s="63" t="s">
        <v>16939</v>
      </c>
    </row>
    <row r="12564" spans="1:2" x14ac:dyDescent="0.25">
      <c r="A12564" s="62">
        <v>51121714</v>
      </c>
      <c r="B12564" s="63" t="s">
        <v>9560</v>
      </c>
    </row>
    <row r="12565" spans="1:2" x14ac:dyDescent="0.25">
      <c r="A12565" s="62">
        <v>51121715</v>
      </c>
      <c r="B12565" s="63" t="s">
        <v>18320</v>
      </c>
    </row>
    <row r="12566" spans="1:2" x14ac:dyDescent="0.25">
      <c r="A12566" s="62">
        <v>51121716</v>
      </c>
      <c r="B12566" s="63" t="s">
        <v>16831</v>
      </c>
    </row>
    <row r="12567" spans="1:2" x14ac:dyDescent="0.25">
      <c r="A12567" s="62">
        <v>51121717</v>
      </c>
      <c r="B12567" s="63" t="s">
        <v>7124</v>
      </c>
    </row>
    <row r="12568" spans="1:2" x14ac:dyDescent="0.25">
      <c r="A12568" s="62">
        <v>51121718</v>
      </c>
      <c r="B12568" s="63" t="s">
        <v>15172</v>
      </c>
    </row>
    <row r="12569" spans="1:2" x14ac:dyDescent="0.25">
      <c r="A12569" s="62">
        <v>51121721</v>
      </c>
      <c r="B12569" s="63" t="s">
        <v>7336</v>
      </c>
    </row>
    <row r="12570" spans="1:2" x14ac:dyDescent="0.25">
      <c r="A12570" s="62">
        <v>51121722</v>
      </c>
      <c r="B12570" s="63" t="s">
        <v>18501</v>
      </c>
    </row>
    <row r="12571" spans="1:2" x14ac:dyDescent="0.25">
      <c r="A12571" s="62">
        <v>51121724</v>
      </c>
      <c r="B12571" s="63" t="s">
        <v>15721</v>
      </c>
    </row>
    <row r="12572" spans="1:2" x14ac:dyDescent="0.25">
      <c r="A12572" s="62">
        <v>51121725</v>
      </c>
      <c r="B12572" s="63" t="s">
        <v>2636</v>
      </c>
    </row>
    <row r="12573" spans="1:2" x14ac:dyDescent="0.25">
      <c r="A12573" s="62">
        <v>51121726</v>
      </c>
      <c r="B12573" s="63" t="s">
        <v>4978</v>
      </c>
    </row>
    <row r="12574" spans="1:2" x14ac:dyDescent="0.25">
      <c r="A12574" s="62">
        <v>51121727</v>
      </c>
      <c r="B12574" s="63" t="s">
        <v>1103</v>
      </c>
    </row>
    <row r="12575" spans="1:2" x14ac:dyDescent="0.25">
      <c r="A12575" s="62">
        <v>51121728</v>
      </c>
      <c r="B12575" s="63" t="s">
        <v>15657</v>
      </c>
    </row>
    <row r="12576" spans="1:2" x14ac:dyDescent="0.25">
      <c r="A12576" s="62">
        <v>51121729</v>
      </c>
      <c r="B12576" s="63" t="s">
        <v>15499</v>
      </c>
    </row>
    <row r="12577" spans="1:2" x14ac:dyDescent="0.25">
      <c r="A12577" s="62">
        <v>51121730</v>
      </c>
      <c r="B12577" s="63" t="s">
        <v>1773</v>
      </c>
    </row>
    <row r="12578" spans="1:2" x14ac:dyDescent="0.25">
      <c r="A12578" s="62">
        <v>51121731</v>
      </c>
      <c r="B12578" s="63" t="s">
        <v>16701</v>
      </c>
    </row>
    <row r="12579" spans="1:2" x14ac:dyDescent="0.25">
      <c r="A12579" s="62">
        <v>51121732</v>
      </c>
      <c r="B12579" s="63" t="s">
        <v>1163</v>
      </c>
    </row>
    <row r="12580" spans="1:2" x14ac:dyDescent="0.25">
      <c r="A12580" s="62">
        <v>51121733</v>
      </c>
      <c r="B12580" s="63" t="s">
        <v>8044</v>
      </c>
    </row>
    <row r="12581" spans="1:2" x14ac:dyDescent="0.25">
      <c r="A12581" s="62">
        <v>51121734</v>
      </c>
      <c r="B12581" s="63" t="s">
        <v>11125</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16746</v>
      </c>
    </row>
    <row r="12585" spans="1:2" x14ac:dyDescent="0.25">
      <c r="A12585" s="62">
        <v>51121739</v>
      </c>
      <c r="B12585" s="63" t="s">
        <v>16202</v>
      </c>
    </row>
    <row r="12586" spans="1:2" x14ac:dyDescent="0.25">
      <c r="A12586" s="62">
        <v>51121740</v>
      </c>
      <c r="B12586" s="63" t="s">
        <v>16551</v>
      </c>
    </row>
    <row r="12587" spans="1:2" x14ac:dyDescent="0.25">
      <c r="A12587" s="62">
        <v>51121741</v>
      </c>
      <c r="B12587" s="63" t="s">
        <v>7611</v>
      </c>
    </row>
    <row r="12588" spans="1:2" x14ac:dyDescent="0.25">
      <c r="A12588" s="62">
        <v>51121742</v>
      </c>
      <c r="B12588" s="63" t="s">
        <v>5753</v>
      </c>
    </row>
    <row r="12589" spans="1:2" x14ac:dyDescent="0.25">
      <c r="A12589" s="62">
        <v>51121743</v>
      </c>
      <c r="B12589" s="63" t="s">
        <v>400</v>
      </c>
    </row>
    <row r="12590" spans="1:2" x14ac:dyDescent="0.25">
      <c r="A12590" s="62">
        <v>51121744</v>
      </c>
      <c r="B12590" s="63" t="s">
        <v>4178</v>
      </c>
    </row>
    <row r="12591" spans="1:2" x14ac:dyDescent="0.25">
      <c r="A12591" s="62">
        <v>51121745</v>
      </c>
      <c r="B12591" s="63" t="s">
        <v>3430</v>
      </c>
    </row>
    <row r="12592" spans="1:2" x14ac:dyDescent="0.25">
      <c r="A12592" s="62">
        <v>51121746</v>
      </c>
      <c r="B12592" s="63" t="s">
        <v>3907</v>
      </c>
    </row>
    <row r="12593" spans="1:2" x14ac:dyDescent="0.25">
      <c r="A12593" s="62">
        <v>51121747</v>
      </c>
      <c r="B12593" s="63" t="s">
        <v>15428</v>
      </c>
    </row>
    <row r="12594" spans="1:2" x14ac:dyDescent="0.25">
      <c r="A12594" s="62">
        <v>51121748</v>
      </c>
      <c r="B12594" s="63" t="s">
        <v>1721</v>
      </c>
    </row>
    <row r="12595" spans="1:2" x14ac:dyDescent="0.25">
      <c r="A12595" s="62">
        <v>51121749</v>
      </c>
      <c r="B12595" s="63" t="s">
        <v>18537</v>
      </c>
    </row>
    <row r="12596" spans="1:2" x14ac:dyDescent="0.25">
      <c r="A12596" s="62">
        <v>51121750</v>
      </c>
      <c r="B12596" s="63" t="s">
        <v>14626</v>
      </c>
    </row>
    <row r="12597" spans="1:2" x14ac:dyDescent="0.25">
      <c r="A12597" s="62">
        <v>51121751</v>
      </c>
      <c r="B12597" s="63" t="s">
        <v>14778</v>
      </c>
    </row>
    <row r="12598" spans="1:2" x14ac:dyDescent="0.25">
      <c r="A12598" s="62">
        <v>51121752</v>
      </c>
      <c r="B12598" s="63" t="s">
        <v>17177</v>
      </c>
    </row>
    <row r="12599" spans="1:2" x14ac:dyDescent="0.25">
      <c r="A12599" s="62">
        <v>51121753</v>
      </c>
      <c r="B12599" s="63" t="s">
        <v>12091</v>
      </c>
    </row>
    <row r="12600" spans="1:2" x14ac:dyDescent="0.25">
      <c r="A12600" s="62">
        <v>51121754</v>
      </c>
      <c r="B12600" s="63" t="s">
        <v>7715</v>
      </c>
    </row>
    <row r="12601" spans="1:2" x14ac:dyDescent="0.25">
      <c r="A12601" s="62">
        <v>51121755</v>
      </c>
      <c r="B12601" s="63" t="s">
        <v>13338</v>
      </c>
    </row>
    <row r="12602" spans="1:2" x14ac:dyDescent="0.25">
      <c r="A12602" s="62">
        <v>51121756</v>
      </c>
      <c r="B12602" s="63" t="s">
        <v>12405</v>
      </c>
    </row>
    <row r="12603" spans="1:2" x14ac:dyDescent="0.25">
      <c r="A12603" s="62">
        <v>51121757</v>
      </c>
      <c r="B12603" s="63" t="s">
        <v>13434</v>
      </c>
    </row>
    <row r="12604" spans="1:2" x14ac:dyDescent="0.25">
      <c r="A12604" s="62">
        <v>51121758</v>
      </c>
      <c r="B12604" s="63" t="s">
        <v>17324</v>
      </c>
    </row>
    <row r="12605" spans="1:2" x14ac:dyDescent="0.25">
      <c r="A12605" s="62">
        <v>51121759</v>
      </c>
      <c r="B12605" s="63" t="s">
        <v>9518</v>
      </c>
    </row>
    <row r="12606" spans="1:2" x14ac:dyDescent="0.25">
      <c r="A12606" s="62">
        <v>51121760</v>
      </c>
      <c r="B12606" s="63" t="s">
        <v>6830</v>
      </c>
    </row>
    <row r="12607" spans="1:2" x14ac:dyDescent="0.25">
      <c r="A12607" s="62">
        <v>51121761</v>
      </c>
      <c r="B12607" s="63" t="s">
        <v>13444</v>
      </c>
    </row>
    <row r="12608" spans="1:2" x14ac:dyDescent="0.25">
      <c r="A12608" s="62">
        <v>51121762</v>
      </c>
      <c r="B12608" s="63" t="s">
        <v>8654</v>
      </c>
    </row>
    <row r="12609" spans="1:2" x14ac:dyDescent="0.25">
      <c r="A12609" s="62">
        <v>51121763</v>
      </c>
      <c r="B12609" s="63" t="s">
        <v>3540</v>
      </c>
    </row>
    <row r="12610" spans="1:2" x14ac:dyDescent="0.25">
      <c r="A12610" s="62">
        <v>51121764</v>
      </c>
      <c r="B12610" s="63" t="s">
        <v>12096</v>
      </c>
    </row>
    <row r="12611" spans="1:2" x14ac:dyDescent="0.25">
      <c r="A12611" s="62">
        <v>51121765</v>
      </c>
      <c r="B12611" s="63" t="s">
        <v>6558</v>
      </c>
    </row>
    <row r="12612" spans="1:2" x14ac:dyDescent="0.25">
      <c r="A12612" s="62">
        <v>51121801</v>
      </c>
      <c r="B12612" s="63" t="s">
        <v>5415</v>
      </c>
    </row>
    <row r="12613" spans="1:2" x14ac:dyDescent="0.25">
      <c r="A12613" s="62">
        <v>51121802</v>
      </c>
      <c r="B12613" s="63" t="s">
        <v>18229</v>
      </c>
    </row>
    <row r="12614" spans="1:2" x14ac:dyDescent="0.25">
      <c r="A12614" s="62">
        <v>51121803</v>
      </c>
      <c r="B12614" s="63" t="s">
        <v>17412</v>
      </c>
    </row>
    <row r="12615" spans="1:2" x14ac:dyDescent="0.25">
      <c r="A12615" s="62">
        <v>51121804</v>
      </c>
      <c r="B12615" s="63" t="s">
        <v>4231</v>
      </c>
    </row>
    <row r="12616" spans="1:2" x14ac:dyDescent="0.25">
      <c r="A12616" s="62">
        <v>51121805</v>
      </c>
      <c r="B12616" s="63" t="s">
        <v>10997</v>
      </c>
    </row>
    <row r="12617" spans="1:2" x14ac:dyDescent="0.25">
      <c r="A12617" s="62">
        <v>51121806</v>
      </c>
      <c r="B12617" s="63" t="s">
        <v>7507</v>
      </c>
    </row>
    <row r="12618" spans="1:2" x14ac:dyDescent="0.25">
      <c r="A12618" s="62">
        <v>51121807</v>
      </c>
      <c r="B12618" s="63" t="s">
        <v>6921</v>
      </c>
    </row>
    <row r="12619" spans="1:2" x14ac:dyDescent="0.25">
      <c r="A12619" s="62">
        <v>51121808</v>
      </c>
      <c r="B12619" s="63" t="s">
        <v>14383</v>
      </c>
    </row>
    <row r="12620" spans="1:2" x14ac:dyDescent="0.25">
      <c r="A12620" s="62">
        <v>51121809</v>
      </c>
      <c r="B12620" s="63" t="s">
        <v>8181</v>
      </c>
    </row>
    <row r="12621" spans="1:2" x14ac:dyDescent="0.25">
      <c r="A12621" s="62">
        <v>51121810</v>
      </c>
      <c r="B12621" s="63" t="s">
        <v>17887</v>
      </c>
    </row>
    <row r="12622" spans="1:2" x14ac:dyDescent="0.25">
      <c r="A12622" s="62">
        <v>51121811</v>
      </c>
      <c r="B12622" s="63" t="s">
        <v>8385</v>
      </c>
    </row>
    <row r="12623" spans="1:2" x14ac:dyDescent="0.25">
      <c r="A12623" s="62">
        <v>51121812</v>
      </c>
      <c r="B12623" s="63" t="s">
        <v>2917</v>
      </c>
    </row>
    <row r="12624" spans="1:2" x14ac:dyDescent="0.25">
      <c r="A12624" s="62">
        <v>51121813</v>
      </c>
      <c r="B12624" s="63" t="s">
        <v>15573</v>
      </c>
    </row>
    <row r="12625" spans="1:2" x14ac:dyDescent="0.25">
      <c r="A12625" s="62">
        <v>51121814</v>
      </c>
      <c r="B12625" s="63" t="s">
        <v>14309</v>
      </c>
    </row>
    <row r="12626" spans="1:2" x14ac:dyDescent="0.25">
      <c r="A12626" s="62">
        <v>51121815</v>
      </c>
      <c r="B12626" s="63" t="s">
        <v>4085</v>
      </c>
    </row>
    <row r="12627" spans="1:2" x14ac:dyDescent="0.25">
      <c r="A12627" s="62">
        <v>51121816</v>
      </c>
      <c r="B12627" s="63" t="s">
        <v>14361</v>
      </c>
    </row>
    <row r="12628" spans="1:2" x14ac:dyDescent="0.25">
      <c r="A12628" s="62">
        <v>51121817</v>
      </c>
      <c r="B12628" s="63" t="s">
        <v>3898</v>
      </c>
    </row>
    <row r="12629" spans="1:2" x14ac:dyDescent="0.25">
      <c r="A12629" s="62">
        <v>51121818</v>
      </c>
      <c r="B12629" s="63" t="s">
        <v>13568</v>
      </c>
    </row>
    <row r="12630" spans="1:2" x14ac:dyDescent="0.25">
      <c r="A12630" s="62">
        <v>51121819</v>
      </c>
      <c r="B12630" s="63" t="s">
        <v>18462</v>
      </c>
    </row>
    <row r="12631" spans="1:2" x14ac:dyDescent="0.25">
      <c r="A12631" s="62">
        <v>51121820</v>
      </c>
      <c r="B12631" s="63" t="s">
        <v>9803</v>
      </c>
    </row>
    <row r="12632" spans="1:2" x14ac:dyDescent="0.25">
      <c r="A12632" s="62">
        <v>51121901</v>
      </c>
      <c r="B12632" s="63" t="s">
        <v>13760</v>
      </c>
    </row>
    <row r="12633" spans="1:2" x14ac:dyDescent="0.25">
      <c r="A12633" s="62">
        <v>51121902</v>
      </c>
      <c r="B12633" s="63" t="s">
        <v>16609</v>
      </c>
    </row>
    <row r="12634" spans="1:2" x14ac:dyDescent="0.25">
      <c r="A12634" s="62">
        <v>51121903</v>
      </c>
      <c r="B12634" s="63" t="s">
        <v>10776</v>
      </c>
    </row>
    <row r="12635" spans="1:2" x14ac:dyDescent="0.25">
      <c r="A12635" s="62">
        <v>51121904</v>
      </c>
      <c r="B12635" s="63" t="s">
        <v>10576</v>
      </c>
    </row>
    <row r="12636" spans="1:2" x14ac:dyDescent="0.25">
      <c r="A12636" s="62">
        <v>51121905</v>
      </c>
      <c r="B12636" s="63" t="s">
        <v>13997</v>
      </c>
    </row>
    <row r="12637" spans="1:2" x14ac:dyDescent="0.25">
      <c r="A12637" s="62">
        <v>51121906</v>
      </c>
      <c r="B12637" s="63" t="s">
        <v>18146</v>
      </c>
    </row>
    <row r="12638" spans="1:2" x14ac:dyDescent="0.25">
      <c r="A12638" s="62">
        <v>51121907</v>
      </c>
      <c r="B12638" s="63" t="s">
        <v>3847</v>
      </c>
    </row>
    <row r="12639" spans="1:2" x14ac:dyDescent="0.25">
      <c r="A12639" s="62">
        <v>51121908</v>
      </c>
      <c r="B12639" s="63" t="s">
        <v>281</v>
      </c>
    </row>
    <row r="12640" spans="1:2" x14ac:dyDescent="0.25">
      <c r="A12640" s="62">
        <v>51122101</v>
      </c>
      <c r="B12640" s="63" t="s">
        <v>2181</v>
      </c>
    </row>
    <row r="12641" spans="1:2" x14ac:dyDescent="0.25">
      <c r="A12641" s="62">
        <v>51122102</v>
      </c>
      <c r="B12641" s="63" t="s">
        <v>4198</v>
      </c>
    </row>
    <row r="12642" spans="1:2" x14ac:dyDescent="0.25">
      <c r="A12642" s="62">
        <v>51122103</v>
      </c>
      <c r="B12642" s="63" t="s">
        <v>12172</v>
      </c>
    </row>
    <row r="12643" spans="1:2" x14ac:dyDescent="0.25">
      <c r="A12643" s="62">
        <v>51122104</v>
      </c>
      <c r="B12643" s="63" t="s">
        <v>10066</v>
      </c>
    </row>
    <row r="12644" spans="1:2" x14ac:dyDescent="0.25">
      <c r="A12644" s="62">
        <v>51122105</v>
      </c>
      <c r="B12644" s="63" t="s">
        <v>3569</v>
      </c>
    </row>
    <row r="12645" spans="1:2" x14ac:dyDescent="0.25">
      <c r="A12645" s="62">
        <v>51122107</v>
      </c>
      <c r="B12645" s="63" t="s">
        <v>7277</v>
      </c>
    </row>
    <row r="12646" spans="1:2" x14ac:dyDescent="0.25">
      <c r="A12646" s="62">
        <v>51122108</v>
      </c>
      <c r="B12646" s="63" t="s">
        <v>3707</v>
      </c>
    </row>
    <row r="12647" spans="1:2" x14ac:dyDescent="0.25">
      <c r="A12647" s="62">
        <v>51122109</v>
      </c>
      <c r="B12647" s="63" t="s">
        <v>13113</v>
      </c>
    </row>
    <row r="12648" spans="1:2" x14ac:dyDescent="0.25">
      <c r="A12648" s="62">
        <v>51122110</v>
      </c>
      <c r="B12648" s="63" t="s">
        <v>1515</v>
      </c>
    </row>
    <row r="12649" spans="1:2" x14ac:dyDescent="0.25">
      <c r="A12649" s="62">
        <v>51122111</v>
      </c>
      <c r="B12649" s="63" t="s">
        <v>2198</v>
      </c>
    </row>
    <row r="12650" spans="1:2" x14ac:dyDescent="0.25">
      <c r="A12650" s="62">
        <v>51122112</v>
      </c>
      <c r="B12650" s="63" t="s">
        <v>14844</v>
      </c>
    </row>
    <row r="12651" spans="1:2" x14ac:dyDescent="0.25">
      <c r="A12651" s="62">
        <v>51122201</v>
      </c>
      <c r="B12651" s="63" t="s">
        <v>5451</v>
      </c>
    </row>
    <row r="12652" spans="1:2" x14ac:dyDescent="0.25">
      <c r="A12652" s="62">
        <v>51122301</v>
      </c>
      <c r="B12652" s="63" t="s">
        <v>4009</v>
      </c>
    </row>
    <row r="12653" spans="1:2" x14ac:dyDescent="0.25">
      <c r="A12653" s="62">
        <v>51131501</v>
      </c>
      <c r="B12653" s="63" t="s">
        <v>16763</v>
      </c>
    </row>
    <row r="12654" spans="1:2" x14ac:dyDescent="0.25">
      <c r="A12654" s="62">
        <v>51131502</v>
      </c>
      <c r="B12654" s="63" t="s">
        <v>11772</v>
      </c>
    </row>
    <row r="12655" spans="1:2" x14ac:dyDescent="0.25">
      <c r="A12655" s="62">
        <v>51131503</v>
      </c>
      <c r="B12655" s="63" t="s">
        <v>15111</v>
      </c>
    </row>
    <row r="12656" spans="1:2" x14ac:dyDescent="0.25">
      <c r="A12656" s="62">
        <v>51131504</v>
      </c>
      <c r="B12656" s="63" t="s">
        <v>499</v>
      </c>
    </row>
    <row r="12657" spans="1:2" x14ac:dyDescent="0.25">
      <c r="A12657" s="62">
        <v>51131505</v>
      </c>
      <c r="B12657" s="63" t="s">
        <v>8771</v>
      </c>
    </row>
    <row r="12658" spans="1:2" x14ac:dyDescent="0.25">
      <c r="A12658" s="62">
        <v>51131506</v>
      </c>
      <c r="B12658" s="63" t="s">
        <v>10635</v>
      </c>
    </row>
    <row r="12659" spans="1:2" x14ac:dyDescent="0.25">
      <c r="A12659" s="62">
        <v>51131507</v>
      </c>
      <c r="B12659" s="63" t="s">
        <v>5893</v>
      </c>
    </row>
    <row r="12660" spans="1:2" x14ac:dyDescent="0.25">
      <c r="A12660" s="62">
        <v>51131508</v>
      </c>
      <c r="B12660" s="63" t="s">
        <v>4223</v>
      </c>
    </row>
    <row r="12661" spans="1:2" x14ac:dyDescent="0.25">
      <c r="A12661" s="62">
        <v>51131509</v>
      </c>
      <c r="B12661" s="63" t="s">
        <v>12730</v>
      </c>
    </row>
    <row r="12662" spans="1:2" x14ac:dyDescent="0.25">
      <c r="A12662" s="62">
        <v>51131510</v>
      </c>
      <c r="B12662" s="63" t="s">
        <v>5537</v>
      </c>
    </row>
    <row r="12663" spans="1:2" x14ac:dyDescent="0.25">
      <c r="A12663" s="62">
        <v>51131511</v>
      </c>
      <c r="B12663" s="63" t="s">
        <v>3270</v>
      </c>
    </row>
    <row r="12664" spans="1:2" x14ac:dyDescent="0.25">
      <c r="A12664" s="62">
        <v>51131512</v>
      </c>
      <c r="B12664" s="63" t="s">
        <v>15814</v>
      </c>
    </row>
    <row r="12665" spans="1:2" x14ac:dyDescent="0.25">
      <c r="A12665" s="62">
        <v>51131513</v>
      </c>
      <c r="B12665" s="63" t="s">
        <v>9069</v>
      </c>
    </row>
    <row r="12666" spans="1:2" x14ac:dyDescent="0.25">
      <c r="A12666" s="62">
        <v>51131514</v>
      </c>
      <c r="B12666" s="63" t="s">
        <v>17345</v>
      </c>
    </row>
    <row r="12667" spans="1:2" x14ac:dyDescent="0.25">
      <c r="A12667" s="62">
        <v>51131515</v>
      </c>
      <c r="B12667" s="63" t="s">
        <v>5634</v>
      </c>
    </row>
    <row r="12668" spans="1:2" x14ac:dyDescent="0.25">
      <c r="A12668" s="62">
        <v>51131516</v>
      </c>
      <c r="B12668" s="63" t="s">
        <v>14675</v>
      </c>
    </row>
    <row r="12669" spans="1:2" x14ac:dyDescent="0.25">
      <c r="A12669" s="62">
        <v>51131601</v>
      </c>
      <c r="B12669" s="63" t="s">
        <v>822</v>
      </c>
    </row>
    <row r="12670" spans="1:2" x14ac:dyDescent="0.25">
      <c r="A12670" s="62">
        <v>51131602</v>
      </c>
      <c r="B12670" s="63" t="s">
        <v>13332</v>
      </c>
    </row>
    <row r="12671" spans="1:2" x14ac:dyDescent="0.25">
      <c r="A12671" s="62">
        <v>51131603</v>
      </c>
      <c r="B12671" s="63" t="s">
        <v>3732</v>
      </c>
    </row>
    <row r="12672" spans="1:2" x14ac:dyDescent="0.25">
      <c r="A12672" s="62">
        <v>51131604</v>
      </c>
      <c r="B12672" s="63" t="s">
        <v>12160</v>
      </c>
    </row>
    <row r="12673" spans="1:2" x14ac:dyDescent="0.25">
      <c r="A12673" s="62">
        <v>51131605</v>
      </c>
      <c r="B12673" s="63" t="s">
        <v>11681</v>
      </c>
    </row>
    <row r="12674" spans="1:2" x14ac:dyDescent="0.25">
      <c r="A12674" s="62">
        <v>51131606</v>
      </c>
      <c r="B12674" s="63" t="s">
        <v>1229</v>
      </c>
    </row>
    <row r="12675" spans="1:2" x14ac:dyDescent="0.25">
      <c r="A12675" s="62">
        <v>51131607</v>
      </c>
      <c r="B12675" s="63" t="s">
        <v>1354</v>
      </c>
    </row>
    <row r="12676" spans="1:2" x14ac:dyDescent="0.25">
      <c r="A12676" s="62">
        <v>51131608</v>
      </c>
      <c r="B12676" s="63" t="s">
        <v>17803</v>
      </c>
    </row>
    <row r="12677" spans="1:2" x14ac:dyDescent="0.25">
      <c r="A12677" s="62">
        <v>51131609</v>
      </c>
      <c r="B12677" s="63" t="s">
        <v>18336</v>
      </c>
    </row>
    <row r="12678" spans="1:2" x14ac:dyDescent="0.25">
      <c r="A12678" s="62">
        <v>51131610</v>
      </c>
      <c r="B12678" s="63" t="s">
        <v>902</v>
      </c>
    </row>
    <row r="12679" spans="1:2" x14ac:dyDescent="0.25">
      <c r="A12679" s="62">
        <v>51131611</v>
      </c>
      <c r="B12679" s="63" t="s">
        <v>6800</v>
      </c>
    </row>
    <row r="12680" spans="1:2" x14ac:dyDescent="0.25">
      <c r="A12680" s="62">
        <v>51131612</v>
      </c>
      <c r="B12680" s="63" t="s">
        <v>10474</v>
      </c>
    </row>
    <row r="12681" spans="1:2" x14ac:dyDescent="0.25">
      <c r="A12681" s="62">
        <v>51131613</v>
      </c>
      <c r="B12681" s="63" t="s">
        <v>2699</v>
      </c>
    </row>
    <row r="12682" spans="1:2" x14ac:dyDescent="0.25">
      <c r="A12682" s="62">
        <v>51131614</v>
      </c>
      <c r="B12682" s="63" t="s">
        <v>6858</v>
      </c>
    </row>
    <row r="12683" spans="1:2" x14ac:dyDescent="0.25">
      <c r="A12683" s="62">
        <v>51131615</v>
      </c>
      <c r="B12683" s="63" t="s">
        <v>16978</v>
      </c>
    </row>
    <row r="12684" spans="1:2" x14ac:dyDescent="0.25">
      <c r="A12684" s="62">
        <v>51131616</v>
      </c>
      <c r="B12684" s="63" t="s">
        <v>11415</v>
      </c>
    </row>
    <row r="12685" spans="1:2" x14ac:dyDescent="0.25">
      <c r="A12685" s="62">
        <v>51131617</v>
      </c>
      <c r="B12685" s="63" t="s">
        <v>2883</v>
      </c>
    </row>
    <row r="12686" spans="1:2" x14ac:dyDescent="0.25">
      <c r="A12686" s="62">
        <v>51131701</v>
      </c>
      <c r="B12686" s="63" t="s">
        <v>15939</v>
      </c>
    </row>
    <row r="12687" spans="1:2" x14ac:dyDescent="0.25">
      <c r="A12687" s="62">
        <v>51131702</v>
      </c>
      <c r="B12687" s="63" t="s">
        <v>1287</v>
      </c>
    </row>
    <row r="12688" spans="1:2" x14ac:dyDescent="0.25">
      <c r="A12688" s="62">
        <v>51131703</v>
      </c>
      <c r="B12688" s="63" t="s">
        <v>18752</v>
      </c>
    </row>
    <row r="12689" spans="1:2" x14ac:dyDescent="0.25">
      <c r="A12689" s="62">
        <v>51131704</v>
      </c>
      <c r="B12689" s="63" t="s">
        <v>11481</v>
      </c>
    </row>
    <row r="12690" spans="1:2" x14ac:dyDescent="0.25">
      <c r="A12690" s="62">
        <v>51131705</v>
      </c>
      <c r="B12690" s="63" t="s">
        <v>10785</v>
      </c>
    </row>
    <row r="12691" spans="1:2" x14ac:dyDescent="0.25">
      <c r="A12691" s="62">
        <v>51131706</v>
      </c>
      <c r="B12691" s="63" t="s">
        <v>3941</v>
      </c>
    </row>
    <row r="12692" spans="1:2" x14ac:dyDescent="0.25">
      <c r="A12692" s="62">
        <v>51131707</v>
      </c>
      <c r="B12692" s="63" t="s">
        <v>8126</v>
      </c>
    </row>
    <row r="12693" spans="1:2" x14ac:dyDescent="0.25">
      <c r="A12693" s="62">
        <v>51131708</v>
      </c>
      <c r="B12693" s="63" t="s">
        <v>10641</v>
      </c>
    </row>
    <row r="12694" spans="1:2" x14ac:dyDescent="0.25">
      <c r="A12694" s="62">
        <v>51131709</v>
      </c>
      <c r="B12694" s="63" t="s">
        <v>1942</v>
      </c>
    </row>
    <row r="12695" spans="1:2" x14ac:dyDescent="0.25">
      <c r="A12695" s="62">
        <v>51131710</v>
      </c>
      <c r="B12695" s="63" t="s">
        <v>14300</v>
      </c>
    </row>
    <row r="12696" spans="1:2" x14ac:dyDescent="0.25">
      <c r="A12696" s="62">
        <v>51131711</v>
      </c>
      <c r="B12696" s="63" t="s">
        <v>12126</v>
      </c>
    </row>
    <row r="12697" spans="1:2" x14ac:dyDescent="0.25">
      <c r="A12697" s="62">
        <v>51131712</v>
      </c>
      <c r="B12697" s="63" t="s">
        <v>10616</v>
      </c>
    </row>
    <row r="12698" spans="1:2" x14ac:dyDescent="0.25">
      <c r="A12698" s="62">
        <v>51131713</v>
      </c>
      <c r="B12698" s="63" t="s">
        <v>8627</v>
      </c>
    </row>
    <row r="12699" spans="1:2" x14ac:dyDescent="0.25">
      <c r="A12699" s="62">
        <v>51131714</v>
      </c>
      <c r="B12699" s="63" t="s">
        <v>3108</v>
      </c>
    </row>
    <row r="12700" spans="1:2" x14ac:dyDescent="0.25">
      <c r="A12700" s="62">
        <v>51131715</v>
      </c>
      <c r="B12700" s="63" t="s">
        <v>5264</v>
      </c>
    </row>
    <row r="12701" spans="1:2" x14ac:dyDescent="0.25">
      <c r="A12701" s="62">
        <v>51131716</v>
      </c>
      <c r="B12701" s="63" t="s">
        <v>2485</v>
      </c>
    </row>
    <row r="12702" spans="1:2" x14ac:dyDescent="0.25">
      <c r="A12702" s="62">
        <v>51131801</v>
      </c>
      <c r="B12702" s="63" t="s">
        <v>1385</v>
      </c>
    </row>
    <row r="12703" spans="1:2" x14ac:dyDescent="0.25">
      <c r="A12703" s="62">
        <v>51131802</v>
      </c>
      <c r="B12703" s="63" t="s">
        <v>7625</v>
      </c>
    </row>
    <row r="12704" spans="1:2" x14ac:dyDescent="0.25">
      <c r="A12704" s="62">
        <v>51131803</v>
      </c>
      <c r="B12704" s="63" t="s">
        <v>6740</v>
      </c>
    </row>
    <row r="12705" spans="1:2" x14ac:dyDescent="0.25">
      <c r="A12705" s="62">
        <v>51131804</v>
      </c>
      <c r="B12705" s="63" t="s">
        <v>12336</v>
      </c>
    </row>
    <row r="12706" spans="1:2" x14ac:dyDescent="0.25">
      <c r="A12706" s="62">
        <v>51131805</v>
      </c>
      <c r="B12706" s="63" t="s">
        <v>13109</v>
      </c>
    </row>
    <row r="12707" spans="1:2" x14ac:dyDescent="0.25">
      <c r="A12707" s="62">
        <v>51131806</v>
      </c>
      <c r="B12707" s="63" t="s">
        <v>15434</v>
      </c>
    </row>
    <row r="12708" spans="1:2" x14ac:dyDescent="0.25">
      <c r="A12708" s="62">
        <v>51131807</v>
      </c>
      <c r="B12708" s="63" t="s">
        <v>10727</v>
      </c>
    </row>
    <row r="12709" spans="1:2" x14ac:dyDescent="0.25">
      <c r="A12709" s="62">
        <v>51131808</v>
      </c>
      <c r="B12709" s="63" t="s">
        <v>4319</v>
      </c>
    </row>
    <row r="12710" spans="1:2" x14ac:dyDescent="0.25">
      <c r="A12710" s="62">
        <v>51131809</v>
      </c>
      <c r="B12710" s="63" t="s">
        <v>17643</v>
      </c>
    </row>
    <row r="12711" spans="1:2" x14ac:dyDescent="0.25">
      <c r="A12711" s="62">
        <v>51131901</v>
      </c>
      <c r="B12711" s="63" t="s">
        <v>1223</v>
      </c>
    </row>
    <row r="12712" spans="1:2" x14ac:dyDescent="0.25">
      <c r="A12712" s="62">
        <v>51131903</v>
      </c>
      <c r="B12712" s="63" t="s">
        <v>15070</v>
      </c>
    </row>
    <row r="12713" spans="1:2" x14ac:dyDescent="0.25">
      <c r="A12713" s="62">
        <v>51131904</v>
      </c>
      <c r="B12713" s="63" t="s">
        <v>12996</v>
      </c>
    </row>
    <row r="12714" spans="1:2" x14ac:dyDescent="0.25">
      <c r="A12714" s="62">
        <v>51131905</v>
      </c>
      <c r="B12714" s="63" t="s">
        <v>1517</v>
      </c>
    </row>
    <row r="12715" spans="1:2" x14ac:dyDescent="0.25">
      <c r="A12715" s="62">
        <v>51131906</v>
      </c>
      <c r="B12715" s="63" t="s">
        <v>18269</v>
      </c>
    </row>
    <row r="12716" spans="1:2" x14ac:dyDescent="0.25">
      <c r="A12716" s="62">
        <v>51131907</v>
      </c>
      <c r="B12716" s="63" t="s">
        <v>3998</v>
      </c>
    </row>
    <row r="12717" spans="1:2" x14ac:dyDescent="0.25">
      <c r="A12717" s="62">
        <v>51131908</v>
      </c>
      <c r="B12717" s="63" t="s">
        <v>14619</v>
      </c>
    </row>
    <row r="12718" spans="1:2" x14ac:dyDescent="0.25">
      <c r="A12718" s="62">
        <v>51131909</v>
      </c>
      <c r="B12718" s="63" t="s">
        <v>18454</v>
      </c>
    </row>
    <row r="12719" spans="1:2" x14ac:dyDescent="0.25">
      <c r="A12719" s="62">
        <v>51131910</v>
      </c>
      <c r="B12719" s="63" t="s">
        <v>9211</v>
      </c>
    </row>
    <row r="12720" spans="1:2" x14ac:dyDescent="0.25">
      <c r="A12720" s="62">
        <v>51132001</v>
      </c>
      <c r="B12720" s="63" t="s">
        <v>2227</v>
      </c>
    </row>
    <row r="12721" spans="1:2" x14ac:dyDescent="0.25">
      <c r="A12721" s="62">
        <v>51141501</v>
      </c>
      <c r="B12721" s="63" t="s">
        <v>13706</v>
      </c>
    </row>
    <row r="12722" spans="1:2" x14ac:dyDescent="0.25">
      <c r="A12722" s="62">
        <v>51141502</v>
      </c>
      <c r="B12722" s="63" t="s">
        <v>9158</v>
      </c>
    </row>
    <row r="12723" spans="1:2" x14ac:dyDescent="0.25">
      <c r="A12723" s="62">
        <v>51141503</v>
      </c>
      <c r="B12723" s="63" t="s">
        <v>7583</v>
      </c>
    </row>
    <row r="12724" spans="1:2" x14ac:dyDescent="0.25">
      <c r="A12724" s="62">
        <v>51141504</v>
      </c>
      <c r="B12724" s="63" t="s">
        <v>14104</v>
      </c>
    </row>
    <row r="12725" spans="1:2" x14ac:dyDescent="0.25">
      <c r="A12725" s="62">
        <v>51141505</v>
      </c>
      <c r="B12725" s="63" t="s">
        <v>387</v>
      </c>
    </row>
    <row r="12726" spans="1:2" x14ac:dyDescent="0.25">
      <c r="A12726" s="62">
        <v>51141506</v>
      </c>
      <c r="B12726" s="63" t="s">
        <v>4427</v>
      </c>
    </row>
    <row r="12727" spans="1:2" x14ac:dyDescent="0.25">
      <c r="A12727" s="62">
        <v>51141507</v>
      </c>
      <c r="B12727" s="63" t="s">
        <v>7711</v>
      </c>
    </row>
    <row r="12728" spans="1:2" x14ac:dyDescent="0.25">
      <c r="A12728" s="62">
        <v>51141508</v>
      </c>
      <c r="B12728" s="63" t="s">
        <v>12888</v>
      </c>
    </row>
    <row r="12729" spans="1:2" x14ac:dyDescent="0.25">
      <c r="A12729" s="62">
        <v>51141509</v>
      </c>
      <c r="B12729" s="63" t="s">
        <v>1251</v>
      </c>
    </row>
    <row r="12730" spans="1:2" x14ac:dyDescent="0.25">
      <c r="A12730" s="62">
        <v>51141510</v>
      </c>
      <c r="B12730" s="63" t="s">
        <v>1115</v>
      </c>
    </row>
    <row r="12731" spans="1:2" x14ac:dyDescent="0.25">
      <c r="A12731" s="62">
        <v>51141511</v>
      </c>
      <c r="B12731" s="63" t="s">
        <v>15366</v>
      </c>
    </row>
    <row r="12732" spans="1:2" x14ac:dyDescent="0.25">
      <c r="A12732" s="62">
        <v>51141512</v>
      </c>
      <c r="B12732" s="63" t="s">
        <v>16285</v>
      </c>
    </row>
    <row r="12733" spans="1:2" x14ac:dyDescent="0.25">
      <c r="A12733" s="62">
        <v>51141513</v>
      </c>
      <c r="B12733" s="63" t="s">
        <v>12972</v>
      </c>
    </row>
    <row r="12734" spans="1:2" x14ac:dyDescent="0.25">
      <c r="A12734" s="62">
        <v>51141514</v>
      </c>
      <c r="B12734" s="63" t="s">
        <v>15002</v>
      </c>
    </row>
    <row r="12735" spans="1:2" x14ac:dyDescent="0.25">
      <c r="A12735" s="62">
        <v>51141515</v>
      </c>
      <c r="B12735" s="63" t="s">
        <v>5132</v>
      </c>
    </row>
    <row r="12736" spans="1:2" x14ac:dyDescent="0.25">
      <c r="A12736" s="62">
        <v>51141516</v>
      </c>
      <c r="B12736" s="63" t="s">
        <v>7325</v>
      </c>
    </row>
    <row r="12737" spans="1:2" x14ac:dyDescent="0.25">
      <c r="A12737" s="62">
        <v>51141517</v>
      </c>
      <c r="B12737" s="63" t="s">
        <v>13969</v>
      </c>
    </row>
    <row r="12738" spans="1:2" x14ac:dyDescent="0.25">
      <c r="A12738" s="62">
        <v>51141518</v>
      </c>
      <c r="B12738" s="63" t="s">
        <v>6844</v>
      </c>
    </row>
    <row r="12739" spans="1:2" x14ac:dyDescent="0.25">
      <c r="A12739" s="62">
        <v>51141519</v>
      </c>
      <c r="B12739" s="63" t="s">
        <v>3529</v>
      </c>
    </row>
    <row r="12740" spans="1:2" x14ac:dyDescent="0.25">
      <c r="A12740" s="62">
        <v>51141520</v>
      </c>
      <c r="B12740" s="63" t="s">
        <v>8275</v>
      </c>
    </row>
    <row r="12741" spans="1:2" x14ac:dyDescent="0.25">
      <c r="A12741" s="62">
        <v>51141521</v>
      </c>
      <c r="B12741" s="63" t="s">
        <v>8373</v>
      </c>
    </row>
    <row r="12742" spans="1:2" x14ac:dyDescent="0.25">
      <c r="A12742" s="62">
        <v>51141522</v>
      </c>
      <c r="B12742" s="63" t="s">
        <v>14938</v>
      </c>
    </row>
    <row r="12743" spans="1:2" x14ac:dyDescent="0.25">
      <c r="A12743" s="62">
        <v>51141523</v>
      </c>
      <c r="B12743" s="63" t="s">
        <v>2307</v>
      </c>
    </row>
    <row r="12744" spans="1:2" x14ac:dyDescent="0.25">
      <c r="A12744" s="62">
        <v>51141524</v>
      </c>
      <c r="B12744" s="63" t="s">
        <v>4441</v>
      </c>
    </row>
    <row r="12745" spans="1:2" x14ac:dyDescent="0.25">
      <c r="A12745" s="62">
        <v>51141525</v>
      </c>
      <c r="B12745" s="63" t="s">
        <v>15639</v>
      </c>
    </row>
    <row r="12746" spans="1:2" x14ac:dyDescent="0.25">
      <c r="A12746" s="62">
        <v>51141526</v>
      </c>
      <c r="B12746" s="63" t="s">
        <v>3261</v>
      </c>
    </row>
    <row r="12747" spans="1:2" x14ac:dyDescent="0.25">
      <c r="A12747" s="62">
        <v>51141527</v>
      </c>
      <c r="B12747" s="63" t="s">
        <v>4160</v>
      </c>
    </row>
    <row r="12748" spans="1:2" x14ac:dyDescent="0.25">
      <c r="A12748" s="62">
        <v>51141528</v>
      </c>
      <c r="B12748" s="63" t="s">
        <v>7016</v>
      </c>
    </row>
    <row r="12749" spans="1:2" x14ac:dyDescent="0.25">
      <c r="A12749" s="62">
        <v>51141529</v>
      </c>
      <c r="B12749" s="63" t="s">
        <v>16260</v>
      </c>
    </row>
    <row r="12750" spans="1:2" x14ac:dyDescent="0.25">
      <c r="A12750" s="62">
        <v>51141530</v>
      </c>
      <c r="B12750" s="63" t="s">
        <v>3036</v>
      </c>
    </row>
    <row r="12751" spans="1:2" x14ac:dyDescent="0.25">
      <c r="A12751" s="62">
        <v>51141531</v>
      </c>
      <c r="B12751" s="63" t="s">
        <v>803</v>
      </c>
    </row>
    <row r="12752" spans="1:2" x14ac:dyDescent="0.25">
      <c r="A12752" s="62">
        <v>51141532</v>
      </c>
      <c r="B12752" s="63" t="s">
        <v>11232</v>
      </c>
    </row>
    <row r="12753" spans="1:2" x14ac:dyDescent="0.25">
      <c r="A12753" s="62">
        <v>51141533</v>
      </c>
      <c r="B12753" s="63" t="s">
        <v>5678</v>
      </c>
    </row>
    <row r="12754" spans="1:2" x14ac:dyDescent="0.25">
      <c r="A12754" s="62">
        <v>51141601</v>
      </c>
      <c r="B12754" s="63" t="s">
        <v>277</v>
      </c>
    </row>
    <row r="12755" spans="1:2" x14ac:dyDescent="0.25">
      <c r="A12755" s="62">
        <v>51141602</v>
      </c>
      <c r="B12755" s="63" t="s">
        <v>7673</v>
      </c>
    </row>
    <row r="12756" spans="1:2" x14ac:dyDescent="0.25">
      <c r="A12756" s="62">
        <v>51141603</v>
      </c>
      <c r="B12756" s="63" t="s">
        <v>10901</v>
      </c>
    </row>
    <row r="12757" spans="1:2" x14ac:dyDescent="0.25">
      <c r="A12757" s="62">
        <v>51141604</v>
      </c>
      <c r="B12757" s="63" t="s">
        <v>7380</v>
      </c>
    </row>
    <row r="12758" spans="1:2" x14ac:dyDescent="0.25">
      <c r="A12758" s="62">
        <v>51141605</v>
      </c>
      <c r="B12758" s="63" t="s">
        <v>8733</v>
      </c>
    </row>
    <row r="12759" spans="1:2" x14ac:dyDescent="0.25">
      <c r="A12759" s="62">
        <v>51141606</v>
      </c>
      <c r="B12759" s="63" t="s">
        <v>13850</v>
      </c>
    </row>
    <row r="12760" spans="1:2" x14ac:dyDescent="0.25">
      <c r="A12760" s="62">
        <v>51141607</v>
      </c>
      <c r="B12760" s="63" t="s">
        <v>3195</v>
      </c>
    </row>
    <row r="12761" spans="1:2" x14ac:dyDescent="0.25">
      <c r="A12761" s="62">
        <v>51141608</v>
      </c>
      <c r="B12761" s="63" t="s">
        <v>14740</v>
      </c>
    </row>
    <row r="12762" spans="1:2" x14ac:dyDescent="0.25">
      <c r="A12762" s="62">
        <v>51141609</v>
      </c>
      <c r="B12762" s="63" t="s">
        <v>7170</v>
      </c>
    </row>
    <row r="12763" spans="1:2" x14ac:dyDescent="0.25">
      <c r="A12763" s="62">
        <v>51141610</v>
      </c>
      <c r="B12763" s="63" t="s">
        <v>12112</v>
      </c>
    </row>
    <row r="12764" spans="1:2" x14ac:dyDescent="0.25">
      <c r="A12764" s="62">
        <v>51141611</v>
      </c>
      <c r="B12764" s="63" t="s">
        <v>8376</v>
      </c>
    </row>
    <row r="12765" spans="1:2" x14ac:dyDescent="0.25">
      <c r="A12765" s="62">
        <v>51141612</v>
      </c>
      <c r="B12765" s="63" t="s">
        <v>15948</v>
      </c>
    </row>
    <row r="12766" spans="1:2" x14ac:dyDescent="0.25">
      <c r="A12766" s="62">
        <v>51141613</v>
      </c>
      <c r="B12766" s="63" t="s">
        <v>18234</v>
      </c>
    </row>
    <row r="12767" spans="1:2" x14ac:dyDescent="0.25">
      <c r="A12767" s="62">
        <v>51141614</v>
      </c>
      <c r="B12767" s="63" t="s">
        <v>3132</v>
      </c>
    </row>
    <row r="12768" spans="1:2" x14ac:dyDescent="0.25">
      <c r="A12768" s="62">
        <v>51141615</v>
      </c>
      <c r="B12768" s="63" t="s">
        <v>10455</v>
      </c>
    </row>
    <row r="12769" spans="1:2" x14ac:dyDescent="0.25">
      <c r="A12769" s="62">
        <v>51141616</v>
      </c>
      <c r="B12769" s="63" t="s">
        <v>14652</v>
      </c>
    </row>
    <row r="12770" spans="1:2" x14ac:dyDescent="0.25">
      <c r="A12770" s="62">
        <v>51141617</v>
      </c>
      <c r="B12770" s="63" t="s">
        <v>6581</v>
      </c>
    </row>
    <row r="12771" spans="1:2" x14ac:dyDescent="0.25">
      <c r="A12771" s="62">
        <v>51141618</v>
      </c>
      <c r="B12771" s="63" t="s">
        <v>4589</v>
      </c>
    </row>
    <row r="12772" spans="1:2" x14ac:dyDescent="0.25">
      <c r="A12772" s="62">
        <v>51141619</v>
      </c>
      <c r="B12772" s="63" t="s">
        <v>8756</v>
      </c>
    </row>
    <row r="12773" spans="1:2" x14ac:dyDescent="0.25">
      <c r="A12773" s="62">
        <v>51141620</v>
      </c>
      <c r="B12773" s="63" t="s">
        <v>14078</v>
      </c>
    </row>
    <row r="12774" spans="1:2" x14ac:dyDescent="0.25">
      <c r="A12774" s="62">
        <v>51141621</v>
      </c>
      <c r="B12774" s="63" t="s">
        <v>3428</v>
      </c>
    </row>
    <row r="12775" spans="1:2" x14ac:dyDescent="0.25">
      <c r="A12775" s="62">
        <v>51141622</v>
      </c>
      <c r="B12775" s="63" t="s">
        <v>5042</v>
      </c>
    </row>
    <row r="12776" spans="1:2" x14ac:dyDescent="0.25">
      <c r="A12776" s="62">
        <v>51141623</v>
      </c>
      <c r="B12776" s="63" t="s">
        <v>8470</v>
      </c>
    </row>
    <row r="12777" spans="1:2" x14ac:dyDescent="0.25">
      <c r="A12777" s="62">
        <v>51141624</v>
      </c>
      <c r="B12777" s="63" t="s">
        <v>83</v>
      </c>
    </row>
    <row r="12778" spans="1:2" x14ac:dyDescent="0.25">
      <c r="A12778" s="62">
        <v>51141625</v>
      </c>
      <c r="B12778" s="63" t="s">
        <v>5411</v>
      </c>
    </row>
    <row r="12779" spans="1:2" x14ac:dyDescent="0.25">
      <c r="A12779" s="62">
        <v>51141626</v>
      </c>
      <c r="B12779" s="63" t="s">
        <v>6246</v>
      </c>
    </row>
    <row r="12780" spans="1:2" x14ac:dyDescent="0.25">
      <c r="A12780" s="62">
        <v>51141627</v>
      </c>
      <c r="B12780" s="63" t="s">
        <v>14600</v>
      </c>
    </row>
    <row r="12781" spans="1:2" x14ac:dyDescent="0.25">
      <c r="A12781" s="62">
        <v>51141628</v>
      </c>
      <c r="B12781" s="63" t="s">
        <v>393</v>
      </c>
    </row>
    <row r="12782" spans="1:2" x14ac:dyDescent="0.25">
      <c r="A12782" s="62">
        <v>51141629</v>
      </c>
      <c r="B12782" s="63" t="s">
        <v>5070</v>
      </c>
    </row>
    <row r="12783" spans="1:2" x14ac:dyDescent="0.25">
      <c r="A12783" s="62">
        <v>51141630</v>
      </c>
      <c r="B12783" s="63" t="s">
        <v>17795</v>
      </c>
    </row>
    <row r="12784" spans="1:2" x14ac:dyDescent="0.25">
      <c r="A12784" s="62">
        <v>51141631</v>
      </c>
      <c r="B12784" s="63" t="s">
        <v>5798</v>
      </c>
    </row>
    <row r="12785" spans="1:2" x14ac:dyDescent="0.25">
      <c r="A12785" s="62">
        <v>51141632</v>
      </c>
      <c r="B12785" s="63" t="s">
        <v>12842</v>
      </c>
    </row>
    <row r="12786" spans="1:2" x14ac:dyDescent="0.25">
      <c r="A12786" s="62">
        <v>51141633</v>
      </c>
      <c r="B12786" s="63" t="s">
        <v>15668</v>
      </c>
    </row>
    <row r="12787" spans="1:2" x14ac:dyDescent="0.25">
      <c r="A12787" s="62">
        <v>51141701</v>
      </c>
      <c r="B12787" s="63" t="s">
        <v>15847</v>
      </c>
    </row>
    <row r="12788" spans="1:2" x14ac:dyDescent="0.25">
      <c r="A12788" s="62">
        <v>51141702</v>
      </c>
      <c r="B12788" s="63" t="s">
        <v>15091</v>
      </c>
    </row>
    <row r="12789" spans="1:2" x14ac:dyDescent="0.25">
      <c r="A12789" s="62">
        <v>51141703</v>
      </c>
      <c r="B12789" s="63" t="s">
        <v>3259</v>
      </c>
    </row>
    <row r="12790" spans="1:2" x14ac:dyDescent="0.25">
      <c r="A12790" s="62">
        <v>51141704</v>
      </c>
      <c r="B12790" s="63" t="s">
        <v>2693</v>
      </c>
    </row>
    <row r="12791" spans="1:2" x14ac:dyDescent="0.25">
      <c r="A12791" s="62">
        <v>51141705</v>
      </c>
      <c r="B12791" s="63" t="s">
        <v>1214</v>
      </c>
    </row>
    <row r="12792" spans="1:2" x14ac:dyDescent="0.25">
      <c r="A12792" s="62">
        <v>51141706</v>
      </c>
      <c r="B12792" s="63" t="s">
        <v>15232</v>
      </c>
    </row>
    <row r="12793" spans="1:2" x14ac:dyDescent="0.25">
      <c r="A12793" s="62">
        <v>51141707</v>
      </c>
      <c r="B12793" s="63" t="s">
        <v>16051</v>
      </c>
    </row>
    <row r="12794" spans="1:2" x14ac:dyDescent="0.25">
      <c r="A12794" s="62">
        <v>51141708</v>
      </c>
      <c r="B12794" s="63" t="s">
        <v>17176</v>
      </c>
    </row>
    <row r="12795" spans="1:2" x14ac:dyDescent="0.25">
      <c r="A12795" s="62">
        <v>51141709</v>
      </c>
      <c r="B12795" s="63" t="s">
        <v>16465</v>
      </c>
    </row>
    <row r="12796" spans="1:2" x14ac:dyDescent="0.25">
      <c r="A12796" s="62">
        <v>51141710</v>
      </c>
      <c r="B12796" s="63" t="s">
        <v>1620</v>
      </c>
    </row>
    <row r="12797" spans="1:2" x14ac:dyDescent="0.25">
      <c r="A12797" s="62">
        <v>51141711</v>
      </c>
      <c r="B12797" s="63" t="s">
        <v>513</v>
      </c>
    </row>
    <row r="12798" spans="1:2" x14ac:dyDescent="0.25">
      <c r="A12798" s="62">
        <v>51141712</v>
      </c>
      <c r="B12798" s="63" t="s">
        <v>8710</v>
      </c>
    </row>
    <row r="12799" spans="1:2" x14ac:dyDescent="0.25">
      <c r="A12799" s="62">
        <v>51141713</v>
      </c>
      <c r="B12799" s="63" t="s">
        <v>3456</v>
      </c>
    </row>
    <row r="12800" spans="1:2" x14ac:dyDescent="0.25">
      <c r="A12800" s="62">
        <v>51141714</v>
      </c>
      <c r="B12800" s="63" t="s">
        <v>18167</v>
      </c>
    </row>
    <row r="12801" spans="1:2" x14ac:dyDescent="0.25">
      <c r="A12801" s="62">
        <v>51141715</v>
      </c>
      <c r="B12801" s="63" t="s">
        <v>871</v>
      </c>
    </row>
    <row r="12802" spans="1:2" x14ac:dyDescent="0.25">
      <c r="A12802" s="62">
        <v>51141716</v>
      </c>
      <c r="B12802" s="63" t="s">
        <v>16851</v>
      </c>
    </row>
    <row r="12803" spans="1:2" x14ac:dyDescent="0.25">
      <c r="A12803" s="62">
        <v>51141717</v>
      </c>
      <c r="B12803" s="63" t="s">
        <v>1809</v>
      </c>
    </row>
    <row r="12804" spans="1:2" x14ac:dyDescent="0.25">
      <c r="A12804" s="62">
        <v>51141718</v>
      </c>
      <c r="B12804" s="63" t="s">
        <v>348</v>
      </c>
    </row>
    <row r="12805" spans="1:2" x14ac:dyDescent="0.25">
      <c r="A12805" s="62">
        <v>51141719</v>
      </c>
      <c r="B12805" s="63" t="s">
        <v>7326</v>
      </c>
    </row>
    <row r="12806" spans="1:2" x14ac:dyDescent="0.25">
      <c r="A12806" s="62">
        <v>51141720</v>
      </c>
      <c r="B12806" s="63" t="s">
        <v>10795</v>
      </c>
    </row>
    <row r="12807" spans="1:2" x14ac:dyDescent="0.25">
      <c r="A12807" s="62">
        <v>51141721</v>
      </c>
      <c r="B12807" s="63" t="s">
        <v>18417</v>
      </c>
    </row>
    <row r="12808" spans="1:2" x14ac:dyDescent="0.25">
      <c r="A12808" s="62">
        <v>51141722</v>
      </c>
      <c r="B12808" s="63" t="s">
        <v>17027</v>
      </c>
    </row>
    <row r="12809" spans="1:2" x14ac:dyDescent="0.25">
      <c r="A12809" s="62">
        <v>51141723</v>
      </c>
      <c r="B12809" s="63" t="s">
        <v>14610</v>
      </c>
    </row>
    <row r="12810" spans="1:2" x14ac:dyDescent="0.25">
      <c r="A12810" s="62">
        <v>51141724</v>
      </c>
      <c r="B12810" s="63" t="s">
        <v>17141</v>
      </c>
    </row>
    <row r="12811" spans="1:2" x14ac:dyDescent="0.25">
      <c r="A12811" s="62">
        <v>51141725</v>
      </c>
      <c r="B12811" s="63" t="s">
        <v>975</v>
      </c>
    </row>
    <row r="12812" spans="1:2" x14ac:dyDescent="0.25">
      <c r="A12812" s="62">
        <v>51141726</v>
      </c>
      <c r="B12812" s="63" t="s">
        <v>5047</v>
      </c>
    </row>
    <row r="12813" spans="1:2" x14ac:dyDescent="0.25">
      <c r="A12813" s="62">
        <v>51141727</v>
      </c>
      <c r="B12813" s="63" t="s">
        <v>17931</v>
      </c>
    </row>
    <row r="12814" spans="1:2" x14ac:dyDescent="0.25">
      <c r="A12814" s="62">
        <v>51141728</v>
      </c>
      <c r="B12814" s="63" t="s">
        <v>15209</v>
      </c>
    </row>
    <row r="12815" spans="1:2" x14ac:dyDescent="0.25">
      <c r="A12815" s="62">
        <v>51141729</v>
      </c>
      <c r="B12815" s="63" t="s">
        <v>7059</v>
      </c>
    </row>
    <row r="12816" spans="1:2" x14ac:dyDescent="0.25">
      <c r="A12816" s="62">
        <v>51141801</v>
      </c>
      <c r="B12816" s="63" t="s">
        <v>1987</v>
      </c>
    </row>
    <row r="12817" spans="1:2" x14ac:dyDescent="0.25">
      <c r="A12817" s="62">
        <v>51141802</v>
      </c>
      <c r="B12817" s="63" t="s">
        <v>12792</v>
      </c>
    </row>
    <row r="12818" spans="1:2" x14ac:dyDescent="0.25">
      <c r="A12818" s="62">
        <v>51141803</v>
      </c>
      <c r="B12818" s="63" t="s">
        <v>3909</v>
      </c>
    </row>
    <row r="12819" spans="1:2" x14ac:dyDescent="0.25">
      <c r="A12819" s="62">
        <v>51141804</v>
      </c>
      <c r="B12819" s="63" t="s">
        <v>10313</v>
      </c>
    </row>
    <row r="12820" spans="1:2" x14ac:dyDescent="0.25">
      <c r="A12820" s="62">
        <v>51141805</v>
      </c>
      <c r="B12820" s="63" t="s">
        <v>14816</v>
      </c>
    </row>
    <row r="12821" spans="1:2" x14ac:dyDescent="0.25">
      <c r="A12821" s="62">
        <v>51141806</v>
      </c>
      <c r="B12821" s="63" t="s">
        <v>11929</v>
      </c>
    </row>
    <row r="12822" spans="1:2" x14ac:dyDescent="0.25">
      <c r="A12822" s="62">
        <v>51141807</v>
      </c>
      <c r="B12822" s="63" t="s">
        <v>11597</v>
      </c>
    </row>
    <row r="12823" spans="1:2" x14ac:dyDescent="0.25">
      <c r="A12823" s="62">
        <v>51141808</v>
      </c>
      <c r="B12823" s="63" t="s">
        <v>11433</v>
      </c>
    </row>
    <row r="12824" spans="1:2" x14ac:dyDescent="0.25">
      <c r="A12824" s="62">
        <v>51141809</v>
      </c>
      <c r="B12824" s="63" t="s">
        <v>6020</v>
      </c>
    </row>
    <row r="12825" spans="1:2" x14ac:dyDescent="0.25">
      <c r="A12825" s="62">
        <v>51141810</v>
      </c>
      <c r="B12825" s="63" t="s">
        <v>2706</v>
      </c>
    </row>
    <row r="12826" spans="1:2" x14ac:dyDescent="0.25">
      <c r="A12826" s="62">
        <v>51141811</v>
      </c>
      <c r="B12826" s="63" t="s">
        <v>14989</v>
      </c>
    </row>
    <row r="12827" spans="1:2" x14ac:dyDescent="0.25">
      <c r="A12827" s="62">
        <v>51141812</v>
      </c>
      <c r="B12827" s="63" t="s">
        <v>11441</v>
      </c>
    </row>
    <row r="12828" spans="1:2" x14ac:dyDescent="0.25">
      <c r="A12828" s="62">
        <v>51141813</v>
      </c>
      <c r="B12828" s="63" t="s">
        <v>6779</v>
      </c>
    </row>
    <row r="12829" spans="1:2" x14ac:dyDescent="0.25">
      <c r="A12829" s="62">
        <v>51141814</v>
      </c>
      <c r="B12829" s="63" t="s">
        <v>2728</v>
      </c>
    </row>
    <row r="12830" spans="1:2" x14ac:dyDescent="0.25">
      <c r="A12830" s="62">
        <v>51141815</v>
      </c>
      <c r="B12830" s="63" t="s">
        <v>6173</v>
      </c>
    </row>
    <row r="12831" spans="1:2" x14ac:dyDescent="0.25">
      <c r="A12831" s="62">
        <v>51141816</v>
      </c>
      <c r="B12831" s="63" t="s">
        <v>6990</v>
      </c>
    </row>
    <row r="12832" spans="1:2" x14ac:dyDescent="0.25">
      <c r="A12832" s="62">
        <v>51141817</v>
      </c>
      <c r="B12832" s="63" t="s">
        <v>2067</v>
      </c>
    </row>
    <row r="12833" spans="1:2" x14ac:dyDescent="0.25">
      <c r="A12833" s="62">
        <v>51141818</v>
      </c>
      <c r="B12833" s="63" t="s">
        <v>13675</v>
      </c>
    </row>
    <row r="12834" spans="1:2" x14ac:dyDescent="0.25">
      <c r="A12834" s="62">
        <v>51141819</v>
      </c>
      <c r="B12834" s="63" t="s">
        <v>6764</v>
      </c>
    </row>
    <row r="12835" spans="1:2" x14ac:dyDescent="0.25">
      <c r="A12835" s="62">
        <v>51141820</v>
      </c>
      <c r="B12835" s="63" t="s">
        <v>9321</v>
      </c>
    </row>
    <row r="12836" spans="1:2" x14ac:dyDescent="0.25">
      <c r="A12836" s="62">
        <v>51141821</v>
      </c>
      <c r="B12836" s="63" t="s">
        <v>6043</v>
      </c>
    </row>
    <row r="12837" spans="1:2" x14ac:dyDescent="0.25">
      <c r="A12837" s="62">
        <v>51141822</v>
      </c>
      <c r="B12837" s="63" t="s">
        <v>13009</v>
      </c>
    </row>
    <row r="12838" spans="1:2" x14ac:dyDescent="0.25">
      <c r="A12838" s="62">
        <v>51141903</v>
      </c>
      <c r="B12838" s="63" t="s">
        <v>13671</v>
      </c>
    </row>
    <row r="12839" spans="1:2" x14ac:dyDescent="0.25">
      <c r="A12839" s="62">
        <v>51141904</v>
      </c>
      <c r="B12839" s="63" t="s">
        <v>10837</v>
      </c>
    </row>
    <row r="12840" spans="1:2" x14ac:dyDescent="0.25">
      <c r="A12840" s="62">
        <v>51141907</v>
      </c>
      <c r="B12840" s="63" t="s">
        <v>18464</v>
      </c>
    </row>
    <row r="12841" spans="1:2" x14ac:dyDescent="0.25">
      <c r="A12841" s="62">
        <v>51141908</v>
      </c>
      <c r="B12841" s="63" t="s">
        <v>10233</v>
      </c>
    </row>
    <row r="12842" spans="1:2" x14ac:dyDescent="0.25">
      <c r="A12842" s="62">
        <v>51141910</v>
      </c>
      <c r="B12842" s="63" t="s">
        <v>7451</v>
      </c>
    </row>
    <row r="12843" spans="1:2" x14ac:dyDescent="0.25">
      <c r="A12843" s="62">
        <v>51141911</v>
      </c>
      <c r="B12843" s="63" t="s">
        <v>6221</v>
      </c>
    </row>
    <row r="12844" spans="1:2" x14ac:dyDescent="0.25">
      <c r="A12844" s="62">
        <v>51141912</v>
      </c>
      <c r="B12844" s="63" t="s">
        <v>3796</v>
      </c>
    </row>
    <row r="12845" spans="1:2" x14ac:dyDescent="0.25">
      <c r="A12845" s="62">
        <v>51141913</v>
      </c>
      <c r="B12845" s="63" t="s">
        <v>10975</v>
      </c>
    </row>
    <row r="12846" spans="1:2" x14ac:dyDescent="0.25">
      <c r="A12846" s="62">
        <v>51141914</v>
      </c>
      <c r="B12846" s="63" t="s">
        <v>18486</v>
      </c>
    </row>
    <row r="12847" spans="1:2" x14ac:dyDescent="0.25">
      <c r="A12847" s="62">
        <v>51141915</v>
      </c>
      <c r="B12847" s="63" t="s">
        <v>16081</v>
      </c>
    </row>
    <row r="12848" spans="1:2" x14ac:dyDescent="0.25">
      <c r="A12848" s="62">
        <v>51141916</v>
      </c>
      <c r="B12848" s="63" t="s">
        <v>7139</v>
      </c>
    </row>
    <row r="12849" spans="1:2" x14ac:dyDescent="0.25">
      <c r="A12849" s="62">
        <v>51141917</v>
      </c>
      <c r="B12849" s="63" t="s">
        <v>16380</v>
      </c>
    </row>
    <row r="12850" spans="1:2" x14ac:dyDescent="0.25">
      <c r="A12850" s="62">
        <v>51141918</v>
      </c>
      <c r="B12850" s="63" t="s">
        <v>10732</v>
      </c>
    </row>
    <row r="12851" spans="1:2" x14ac:dyDescent="0.25">
      <c r="A12851" s="62">
        <v>51141919</v>
      </c>
      <c r="B12851" s="63" t="s">
        <v>13538</v>
      </c>
    </row>
    <row r="12852" spans="1:2" x14ac:dyDescent="0.25">
      <c r="A12852" s="62">
        <v>51141920</v>
      </c>
      <c r="B12852" s="63" t="s">
        <v>14213</v>
      </c>
    </row>
    <row r="12853" spans="1:2" x14ac:dyDescent="0.25">
      <c r="A12853" s="62">
        <v>51141921</v>
      </c>
      <c r="B12853" s="63" t="s">
        <v>2095</v>
      </c>
    </row>
    <row r="12854" spans="1:2" x14ac:dyDescent="0.25">
      <c r="A12854" s="62">
        <v>51141922</v>
      </c>
      <c r="B12854" s="63" t="s">
        <v>16592</v>
      </c>
    </row>
    <row r="12855" spans="1:2" x14ac:dyDescent="0.25">
      <c r="A12855" s="62">
        <v>51142001</v>
      </c>
      <c r="B12855" s="63" t="s">
        <v>3142</v>
      </c>
    </row>
    <row r="12856" spans="1:2" x14ac:dyDescent="0.25">
      <c r="A12856" s="62">
        <v>51142002</v>
      </c>
      <c r="B12856" s="63" t="s">
        <v>2301</v>
      </c>
    </row>
    <row r="12857" spans="1:2" x14ac:dyDescent="0.25">
      <c r="A12857" s="62">
        <v>51142003</v>
      </c>
      <c r="B12857" s="63" t="s">
        <v>13505</v>
      </c>
    </row>
    <row r="12858" spans="1:2" x14ac:dyDescent="0.25">
      <c r="A12858" s="62">
        <v>51142004</v>
      </c>
      <c r="B12858" s="63" t="s">
        <v>3870</v>
      </c>
    </row>
    <row r="12859" spans="1:2" x14ac:dyDescent="0.25">
      <c r="A12859" s="62">
        <v>51142005</v>
      </c>
      <c r="B12859" s="63" t="s">
        <v>14001</v>
      </c>
    </row>
    <row r="12860" spans="1:2" x14ac:dyDescent="0.25">
      <c r="A12860" s="62">
        <v>51142006</v>
      </c>
      <c r="B12860" s="63" t="s">
        <v>15978</v>
      </c>
    </row>
    <row r="12861" spans="1:2" x14ac:dyDescent="0.25">
      <c r="A12861" s="62">
        <v>51142009</v>
      </c>
      <c r="B12861" s="63" t="s">
        <v>3518</v>
      </c>
    </row>
    <row r="12862" spans="1:2" x14ac:dyDescent="0.25">
      <c r="A12862" s="62">
        <v>51142010</v>
      </c>
      <c r="B12862" s="63" t="s">
        <v>5706</v>
      </c>
    </row>
    <row r="12863" spans="1:2" x14ac:dyDescent="0.25">
      <c r="A12863" s="62">
        <v>51142011</v>
      </c>
      <c r="B12863" s="63" t="s">
        <v>7242</v>
      </c>
    </row>
    <row r="12864" spans="1:2" x14ac:dyDescent="0.25">
      <c r="A12864" s="62">
        <v>51142012</v>
      </c>
      <c r="B12864" s="63" t="s">
        <v>16680</v>
      </c>
    </row>
    <row r="12865" spans="1:2" x14ac:dyDescent="0.25">
      <c r="A12865" s="62">
        <v>51142013</v>
      </c>
      <c r="B12865" s="63" t="s">
        <v>15528</v>
      </c>
    </row>
    <row r="12866" spans="1:2" x14ac:dyDescent="0.25">
      <c r="A12866" s="62">
        <v>51142014</v>
      </c>
      <c r="B12866" s="63" t="s">
        <v>4676</v>
      </c>
    </row>
    <row r="12867" spans="1:2" x14ac:dyDescent="0.25">
      <c r="A12867" s="62">
        <v>51142015</v>
      </c>
      <c r="B12867" s="63" t="s">
        <v>7974</v>
      </c>
    </row>
    <row r="12868" spans="1:2" x14ac:dyDescent="0.25">
      <c r="A12868" s="62">
        <v>51142016</v>
      </c>
      <c r="B12868" s="63" t="s">
        <v>7485</v>
      </c>
    </row>
    <row r="12869" spans="1:2" x14ac:dyDescent="0.25">
      <c r="A12869" s="62">
        <v>51142017</v>
      </c>
      <c r="B12869" s="63" t="s">
        <v>12366</v>
      </c>
    </row>
    <row r="12870" spans="1:2" x14ac:dyDescent="0.25">
      <c r="A12870" s="62">
        <v>51142018</v>
      </c>
      <c r="B12870" s="63" t="s">
        <v>8808</v>
      </c>
    </row>
    <row r="12871" spans="1:2" x14ac:dyDescent="0.25">
      <c r="A12871" s="62">
        <v>51142101</v>
      </c>
      <c r="B12871" s="63" t="s">
        <v>7472</v>
      </c>
    </row>
    <row r="12872" spans="1:2" x14ac:dyDescent="0.25">
      <c r="A12872" s="62">
        <v>51142102</v>
      </c>
      <c r="B12872" s="63" t="s">
        <v>18762</v>
      </c>
    </row>
    <row r="12873" spans="1:2" x14ac:dyDescent="0.25">
      <c r="A12873" s="62">
        <v>51142103</v>
      </c>
      <c r="B12873" s="63" t="s">
        <v>11058</v>
      </c>
    </row>
    <row r="12874" spans="1:2" x14ac:dyDescent="0.25">
      <c r="A12874" s="62">
        <v>51142104</v>
      </c>
      <c r="B12874" s="63" t="s">
        <v>2694</v>
      </c>
    </row>
    <row r="12875" spans="1:2" x14ac:dyDescent="0.25">
      <c r="A12875" s="62">
        <v>51142105</v>
      </c>
      <c r="B12875" s="63" t="s">
        <v>10271</v>
      </c>
    </row>
    <row r="12876" spans="1:2" x14ac:dyDescent="0.25">
      <c r="A12876" s="62">
        <v>51142106</v>
      </c>
      <c r="B12876" s="63" t="s">
        <v>6882</v>
      </c>
    </row>
    <row r="12877" spans="1:2" x14ac:dyDescent="0.25">
      <c r="A12877" s="62">
        <v>51142107</v>
      </c>
      <c r="B12877" s="63" t="s">
        <v>5091</v>
      </c>
    </row>
    <row r="12878" spans="1:2" x14ac:dyDescent="0.25">
      <c r="A12878" s="62">
        <v>51142108</v>
      </c>
      <c r="B12878" s="63" t="s">
        <v>16199</v>
      </c>
    </row>
    <row r="12879" spans="1:2" x14ac:dyDescent="0.25">
      <c r="A12879" s="62">
        <v>51142109</v>
      </c>
      <c r="B12879" s="63" t="s">
        <v>1847</v>
      </c>
    </row>
    <row r="12880" spans="1:2" x14ac:dyDescent="0.25">
      <c r="A12880" s="62">
        <v>51142110</v>
      </c>
      <c r="B12880" s="63" t="s">
        <v>6475</v>
      </c>
    </row>
    <row r="12881" spans="1:2" x14ac:dyDescent="0.25">
      <c r="A12881" s="62">
        <v>51142111</v>
      </c>
      <c r="B12881" s="63" t="s">
        <v>3454</v>
      </c>
    </row>
    <row r="12882" spans="1:2" x14ac:dyDescent="0.25">
      <c r="A12882" s="62">
        <v>51142112</v>
      </c>
      <c r="B12882" s="63" t="s">
        <v>6706</v>
      </c>
    </row>
    <row r="12883" spans="1:2" x14ac:dyDescent="0.25">
      <c r="A12883" s="62">
        <v>51142113</v>
      </c>
      <c r="B12883" s="63" t="s">
        <v>6149</v>
      </c>
    </row>
    <row r="12884" spans="1:2" x14ac:dyDescent="0.25">
      <c r="A12884" s="62">
        <v>51142114</v>
      </c>
      <c r="B12884" s="63" t="s">
        <v>15766</v>
      </c>
    </row>
    <row r="12885" spans="1:2" x14ac:dyDescent="0.25">
      <c r="A12885" s="62">
        <v>51142116</v>
      </c>
      <c r="B12885" s="63" t="s">
        <v>15885</v>
      </c>
    </row>
    <row r="12886" spans="1:2" x14ac:dyDescent="0.25">
      <c r="A12886" s="62">
        <v>51142117</v>
      </c>
      <c r="B12886" s="63" t="s">
        <v>15102</v>
      </c>
    </row>
    <row r="12887" spans="1:2" x14ac:dyDescent="0.25">
      <c r="A12887" s="62">
        <v>51142118</v>
      </c>
      <c r="B12887" s="63" t="s">
        <v>10772</v>
      </c>
    </row>
    <row r="12888" spans="1:2" x14ac:dyDescent="0.25">
      <c r="A12888" s="62">
        <v>51142119</v>
      </c>
      <c r="B12888" s="63" t="s">
        <v>9122</v>
      </c>
    </row>
    <row r="12889" spans="1:2" x14ac:dyDescent="0.25">
      <c r="A12889" s="62">
        <v>51142120</v>
      </c>
      <c r="B12889" s="63" t="s">
        <v>16015</v>
      </c>
    </row>
    <row r="12890" spans="1:2" x14ac:dyDescent="0.25">
      <c r="A12890" s="62">
        <v>51142121</v>
      </c>
      <c r="B12890" s="63" t="s">
        <v>14381</v>
      </c>
    </row>
    <row r="12891" spans="1:2" x14ac:dyDescent="0.25">
      <c r="A12891" s="62">
        <v>51142122</v>
      </c>
      <c r="B12891" s="63" t="s">
        <v>13153</v>
      </c>
    </row>
    <row r="12892" spans="1:2" x14ac:dyDescent="0.25">
      <c r="A12892" s="62">
        <v>51142123</v>
      </c>
      <c r="B12892" s="63" t="s">
        <v>10201</v>
      </c>
    </row>
    <row r="12893" spans="1:2" x14ac:dyDescent="0.25">
      <c r="A12893" s="62">
        <v>51142124</v>
      </c>
      <c r="B12893" s="63" t="s">
        <v>16217</v>
      </c>
    </row>
    <row r="12894" spans="1:2" x14ac:dyDescent="0.25">
      <c r="A12894" s="62">
        <v>51142125</v>
      </c>
      <c r="B12894" s="63" t="s">
        <v>11850</v>
      </c>
    </row>
    <row r="12895" spans="1:2" x14ac:dyDescent="0.25">
      <c r="A12895" s="62">
        <v>51142126</v>
      </c>
      <c r="B12895" s="63" t="s">
        <v>17168</v>
      </c>
    </row>
    <row r="12896" spans="1:2" x14ac:dyDescent="0.25">
      <c r="A12896" s="62">
        <v>51142127</v>
      </c>
      <c r="B12896" s="63" t="s">
        <v>16631</v>
      </c>
    </row>
    <row r="12897" spans="1:2" x14ac:dyDescent="0.25">
      <c r="A12897" s="62">
        <v>51142128</v>
      </c>
      <c r="B12897" s="63" t="s">
        <v>13083</v>
      </c>
    </row>
    <row r="12898" spans="1:2" x14ac:dyDescent="0.25">
      <c r="A12898" s="62">
        <v>51142129</v>
      </c>
      <c r="B12898" s="63" t="s">
        <v>10126</v>
      </c>
    </row>
    <row r="12899" spans="1:2" x14ac:dyDescent="0.25">
      <c r="A12899" s="62">
        <v>51142130</v>
      </c>
      <c r="B12899" s="63" t="s">
        <v>1982</v>
      </c>
    </row>
    <row r="12900" spans="1:2" x14ac:dyDescent="0.25">
      <c r="A12900" s="62">
        <v>51142131</v>
      </c>
      <c r="B12900" s="63" t="s">
        <v>16145</v>
      </c>
    </row>
    <row r="12901" spans="1:2" x14ac:dyDescent="0.25">
      <c r="A12901" s="62">
        <v>51142132</v>
      </c>
      <c r="B12901" s="63" t="s">
        <v>486</v>
      </c>
    </row>
    <row r="12902" spans="1:2" x14ac:dyDescent="0.25">
      <c r="A12902" s="62">
        <v>51142133</v>
      </c>
      <c r="B12902" s="63" t="s">
        <v>10633</v>
      </c>
    </row>
    <row r="12903" spans="1:2" x14ac:dyDescent="0.25">
      <c r="A12903" s="62">
        <v>51142134</v>
      </c>
      <c r="B12903" s="63" t="s">
        <v>3070</v>
      </c>
    </row>
    <row r="12904" spans="1:2" x14ac:dyDescent="0.25">
      <c r="A12904" s="62">
        <v>51142135</v>
      </c>
      <c r="B12904" s="63" t="s">
        <v>8947</v>
      </c>
    </row>
    <row r="12905" spans="1:2" x14ac:dyDescent="0.25">
      <c r="A12905" s="62">
        <v>51142136</v>
      </c>
      <c r="B12905" s="63" t="s">
        <v>545</v>
      </c>
    </row>
    <row r="12906" spans="1:2" x14ac:dyDescent="0.25">
      <c r="A12906" s="62">
        <v>51142137</v>
      </c>
      <c r="B12906" s="63" t="s">
        <v>10230</v>
      </c>
    </row>
    <row r="12907" spans="1:2" x14ac:dyDescent="0.25">
      <c r="A12907" s="62">
        <v>51142138</v>
      </c>
      <c r="B12907" s="63" t="s">
        <v>3501</v>
      </c>
    </row>
    <row r="12908" spans="1:2" x14ac:dyDescent="0.25">
      <c r="A12908" s="62">
        <v>51142139</v>
      </c>
      <c r="B12908" s="63" t="s">
        <v>8171</v>
      </c>
    </row>
    <row r="12909" spans="1:2" x14ac:dyDescent="0.25">
      <c r="A12909" s="62">
        <v>51142140</v>
      </c>
      <c r="B12909" s="63" t="s">
        <v>11575</v>
      </c>
    </row>
    <row r="12910" spans="1:2" x14ac:dyDescent="0.25">
      <c r="A12910" s="62">
        <v>51142141</v>
      </c>
      <c r="B12910" s="63" t="s">
        <v>1549</v>
      </c>
    </row>
    <row r="12911" spans="1:2" x14ac:dyDescent="0.25">
      <c r="A12911" s="62">
        <v>51142142</v>
      </c>
      <c r="B12911" s="63" t="s">
        <v>15188</v>
      </c>
    </row>
    <row r="12912" spans="1:2" x14ac:dyDescent="0.25">
      <c r="A12912" s="62">
        <v>51142143</v>
      </c>
      <c r="B12912" s="63" t="s">
        <v>2877</v>
      </c>
    </row>
    <row r="12913" spans="1:2" x14ac:dyDescent="0.25">
      <c r="A12913" s="62">
        <v>51142144</v>
      </c>
      <c r="B12913" s="63" t="s">
        <v>9663</v>
      </c>
    </row>
    <row r="12914" spans="1:2" x14ac:dyDescent="0.25">
      <c r="A12914" s="62">
        <v>51142145</v>
      </c>
      <c r="B12914" s="63" t="s">
        <v>11941</v>
      </c>
    </row>
    <row r="12915" spans="1:2" x14ac:dyDescent="0.25">
      <c r="A12915" s="62">
        <v>51142146</v>
      </c>
      <c r="B12915" s="63" t="s">
        <v>10004</v>
      </c>
    </row>
    <row r="12916" spans="1:2" x14ac:dyDescent="0.25">
      <c r="A12916" s="62">
        <v>51142147</v>
      </c>
      <c r="B12916" s="63" t="s">
        <v>5959</v>
      </c>
    </row>
    <row r="12917" spans="1:2" x14ac:dyDescent="0.25">
      <c r="A12917" s="62">
        <v>51142148</v>
      </c>
      <c r="B12917" s="63" t="s">
        <v>16131</v>
      </c>
    </row>
    <row r="12918" spans="1:2" x14ac:dyDescent="0.25">
      <c r="A12918" s="62">
        <v>51142149</v>
      </c>
      <c r="B12918" s="63" t="s">
        <v>8892</v>
      </c>
    </row>
    <row r="12919" spans="1:2" x14ac:dyDescent="0.25">
      <c r="A12919" s="62">
        <v>51142201</v>
      </c>
      <c r="B12919" s="63" t="s">
        <v>4197</v>
      </c>
    </row>
    <row r="12920" spans="1:2" x14ac:dyDescent="0.25">
      <c r="A12920" s="62">
        <v>51142202</v>
      </c>
      <c r="B12920" s="63" t="s">
        <v>8458</v>
      </c>
    </row>
    <row r="12921" spans="1:2" x14ac:dyDescent="0.25">
      <c r="A12921" s="62">
        <v>51142203</v>
      </c>
      <c r="B12921" s="63" t="s">
        <v>11863</v>
      </c>
    </row>
    <row r="12922" spans="1:2" x14ac:dyDescent="0.25">
      <c r="A12922" s="62">
        <v>51142205</v>
      </c>
      <c r="B12922" s="63" t="s">
        <v>6639</v>
      </c>
    </row>
    <row r="12923" spans="1:2" x14ac:dyDescent="0.25">
      <c r="A12923" s="62">
        <v>51142206</v>
      </c>
      <c r="B12923" s="63" t="s">
        <v>11882</v>
      </c>
    </row>
    <row r="12924" spans="1:2" x14ac:dyDescent="0.25">
      <c r="A12924" s="62">
        <v>51142207</v>
      </c>
      <c r="B12924" s="63" t="s">
        <v>10639</v>
      </c>
    </row>
    <row r="12925" spans="1:2" x14ac:dyDescent="0.25">
      <c r="A12925" s="62">
        <v>51142208</v>
      </c>
      <c r="B12925" s="63" t="s">
        <v>2677</v>
      </c>
    </row>
    <row r="12926" spans="1:2" x14ac:dyDescent="0.25">
      <c r="A12926" s="62">
        <v>51142209</v>
      </c>
      <c r="B12926" s="63" t="s">
        <v>16109</v>
      </c>
    </row>
    <row r="12927" spans="1:2" x14ac:dyDescent="0.25">
      <c r="A12927" s="62">
        <v>51142210</v>
      </c>
      <c r="B12927" s="63" t="s">
        <v>15214</v>
      </c>
    </row>
    <row r="12928" spans="1:2" x14ac:dyDescent="0.25">
      <c r="A12928" s="62">
        <v>51142211</v>
      </c>
      <c r="B12928" s="63" t="s">
        <v>6701</v>
      </c>
    </row>
    <row r="12929" spans="1:2" x14ac:dyDescent="0.25">
      <c r="A12929" s="62">
        <v>51142212</v>
      </c>
      <c r="B12929" s="63" t="s">
        <v>10712</v>
      </c>
    </row>
    <row r="12930" spans="1:2" x14ac:dyDescent="0.25">
      <c r="A12930" s="62">
        <v>51142213</v>
      </c>
      <c r="B12930" s="63" t="s">
        <v>7206</v>
      </c>
    </row>
    <row r="12931" spans="1:2" x14ac:dyDescent="0.25">
      <c r="A12931" s="62">
        <v>51142214</v>
      </c>
      <c r="B12931" s="63" t="s">
        <v>10947</v>
      </c>
    </row>
    <row r="12932" spans="1:2" x14ac:dyDescent="0.25">
      <c r="A12932" s="62">
        <v>51142215</v>
      </c>
      <c r="B12932" s="63" t="s">
        <v>445</v>
      </c>
    </row>
    <row r="12933" spans="1:2" x14ac:dyDescent="0.25">
      <c r="A12933" s="62">
        <v>51142216</v>
      </c>
      <c r="B12933" s="63" t="s">
        <v>10559</v>
      </c>
    </row>
    <row r="12934" spans="1:2" x14ac:dyDescent="0.25">
      <c r="A12934" s="62">
        <v>51142217</v>
      </c>
      <c r="B12934" s="63" t="s">
        <v>7512</v>
      </c>
    </row>
    <row r="12935" spans="1:2" x14ac:dyDescent="0.25">
      <c r="A12935" s="62">
        <v>51142218</v>
      </c>
      <c r="B12935" s="63" t="s">
        <v>2331</v>
      </c>
    </row>
    <row r="12936" spans="1:2" x14ac:dyDescent="0.25">
      <c r="A12936" s="62">
        <v>51142219</v>
      </c>
      <c r="B12936" s="63" t="s">
        <v>5233</v>
      </c>
    </row>
    <row r="12937" spans="1:2" x14ac:dyDescent="0.25">
      <c r="A12937" s="62">
        <v>51142220</v>
      </c>
      <c r="B12937" s="63" t="s">
        <v>1707</v>
      </c>
    </row>
    <row r="12938" spans="1:2" x14ac:dyDescent="0.25">
      <c r="A12938" s="62">
        <v>51142221</v>
      </c>
      <c r="B12938" s="63" t="s">
        <v>1359</v>
      </c>
    </row>
    <row r="12939" spans="1:2" x14ac:dyDescent="0.25">
      <c r="A12939" s="62">
        <v>51142222</v>
      </c>
      <c r="B12939" s="63" t="s">
        <v>15836</v>
      </c>
    </row>
    <row r="12940" spans="1:2" x14ac:dyDescent="0.25">
      <c r="A12940" s="62">
        <v>51142223</v>
      </c>
      <c r="B12940" s="63" t="s">
        <v>5141</v>
      </c>
    </row>
    <row r="12941" spans="1:2" x14ac:dyDescent="0.25">
      <c r="A12941" s="62">
        <v>51142224</v>
      </c>
      <c r="B12941" s="63" t="s">
        <v>15175</v>
      </c>
    </row>
    <row r="12942" spans="1:2" x14ac:dyDescent="0.25">
      <c r="A12942" s="62">
        <v>51142225</v>
      </c>
      <c r="B12942" s="63" t="s">
        <v>11611</v>
      </c>
    </row>
    <row r="12943" spans="1:2" x14ac:dyDescent="0.25">
      <c r="A12943" s="62">
        <v>51142226</v>
      </c>
      <c r="B12943" s="63" t="s">
        <v>15801</v>
      </c>
    </row>
    <row r="12944" spans="1:2" x14ac:dyDescent="0.25">
      <c r="A12944" s="62">
        <v>51142227</v>
      </c>
      <c r="B12944" s="63" t="s">
        <v>14583</v>
      </c>
    </row>
    <row r="12945" spans="1:2" x14ac:dyDescent="0.25">
      <c r="A12945" s="62">
        <v>51142228</v>
      </c>
      <c r="B12945" s="63" t="s">
        <v>17565</v>
      </c>
    </row>
    <row r="12946" spans="1:2" x14ac:dyDescent="0.25">
      <c r="A12946" s="62">
        <v>51142229</v>
      </c>
      <c r="B12946" s="63" t="s">
        <v>7803</v>
      </c>
    </row>
    <row r="12947" spans="1:2" x14ac:dyDescent="0.25">
      <c r="A12947" s="62">
        <v>51142230</v>
      </c>
      <c r="B12947" s="63" t="s">
        <v>8616</v>
      </c>
    </row>
    <row r="12948" spans="1:2" x14ac:dyDescent="0.25">
      <c r="A12948" s="62">
        <v>51142231</v>
      </c>
      <c r="B12948" s="63" t="s">
        <v>16430</v>
      </c>
    </row>
    <row r="12949" spans="1:2" x14ac:dyDescent="0.25">
      <c r="A12949" s="62">
        <v>51142232</v>
      </c>
      <c r="B12949" s="63" t="s">
        <v>2370</v>
      </c>
    </row>
    <row r="12950" spans="1:2" x14ac:dyDescent="0.25">
      <c r="A12950" s="62">
        <v>51142233</v>
      </c>
      <c r="B12950" s="63" t="s">
        <v>8405</v>
      </c>
    </row>
    <row r="12951" spans="1:2" x14ac:dyDescent="0.25">
      <c r="A12951" s="62">
        <v>51142234</v>
      </c>
      <c r="B12951" s="63" t="s">
        <v>12098</v>
      </c>
    </row>
    <row r="12952" spans="1:2" x14ac:dyDescent="0.25">
      <c r="A12952" s="62">
        <v>51142235</v>
      </c>
      <c r="B12952" s="63" t="s">
        <v>12040</v>
      </c>
    </row>
    <row r="12953" spans="1:2" x14ac:dyDescent="0.25">
      <c r="A12953" s="62">
        <v>51142236</v>
      </c>
      <c r="B12953" s="63" t="s">
        <v>5127</v>
      </c>
    </row>
    <row r="12954" spans="1:2" x14ac:dyDescent="0.25">
      <c r="A12954" s="62">
        <v>51142237</v>
      </c>
      <c r="B12954" s="63" t="s">
        <v>1791</v>
      </c>
    </row>
    <row r="12955" spans="1:2" x14ac:dyDescent="0.25">
      <c r="A12955" s="62">
        <v>51142301</v>
      </c>
      <c r="B12955" s="63" t="s">
        <v>8628</v>
      </c>
    </row>
    <row r="12956" spans="1:2" x14ac:dyDescent="0.25">
      <c r="A12956" s="62">
        <v>51142302</v>
      </c>
      <c r="B12956" s="63" t="s">
        <v>17152</v>
      </c>
    </row>
    <row r="12957" spans="1:2" x14ac:dyDescent="0.25">
      <c r="A12957" s="62">
        <v>51142303</v>
      </c>
      <c r="B12957" s="63" t="s">
        <v>623</v>
      </c>
    </row>
    <row r="12958" spans="1:2" x14ac:dyDescent="0.25">
      <c r="A12958" s="62">
        <v>51142304</v>
      </c>
      <c r="B12958" s="63" t="s">
        <v>18483</v>
      </c>
    </row>
    <row r="12959" spans="1:2" x14ac:dyDescent="0.25">
      <c r="A12959" s="62">
        <v>51142305</v>
      </c>
      <c r="B12959" s="63" t="s">
        <v>10578</v>
      </c>
    </row>
    <row r="12960" spans="1:2" x14ac:dyDescent="0.25">
      <c r="A12960" s="62">
        <v>51142401</v>
      </c>
      <c r="B12960" s="63" t="s">
        <v>1513</v>
      </c>
    </row>
    <row r="12961" spans="1:2" x14ac:dyDescent="0.25">
      <c r="A12961" s="62">
        <v>51142402</v>
      </c>
      <c r="B12961" s="63" t="s">
        <v>15480</v>
      </c>
    </row>
    <row r="12962" spans="1:2" x14ac:dyDescent="0.25">
      <c r="A12962" s="62">
        <v>51142403</v>
      </c>
      <c r="B12962" s="63" t="s">
        <v>6156</v>
      </c>
    </row>
    <row r="12963" spans="1:2" x14ac:dyDescent="0.25">
      <c r="A12963" s="62">
        <v>51142404</v>
      </c>
      <c r="B12963" s="63" t="s">
        <v>16279</v>
      </c>
    </row>
    <row r="12964" spans="1:2" x14ac:dyDescent="0.25">
      <c r="A12964" s="62">
        <v>51142405</v>
      </c>
      <c r="B12964" s="63" t="s">
        <v>10399</v>
      </c>
    </row>
    <row r="12965" spans="1:2" x14ac:dyDescent="0.25">
      <c r="A12965" s="62">
        <v>51142406</v>
      </c>
      <c r="B12965" s="63" t="s">
        <v>4981</v>
      </c>
    </row>
    <row r="12966" spans="1:2" x14ac:dyDescent="0.25">
      <c r="A12966" s="62">
        <v>51142407</v>
      </c>
      <c r="B12966" s="63" t="s">
        <v>14655</v>
      </c>
    </row>
    <row r="12967" spans="1:2" x14ac:dyDescent="0.25">
      <c r="A12967" s="62">
        <v>51142408</v>
      </c>
      <c r="B12967" s="63" t="s">
        <v>7700</v>
      </c>
    </row>
    <row r="12968" spans="1:2" x14ac:dyDescent="0.25">
      <c r="A12968" s="62">
        <v>51142409</v>
      </c>
      <c r="B12968" s="63" t="s">
        <v>2678</v>
      </c>
    </row>
    <row r="12969" spans="1:2" x14ac:dyDescent="0.25">
      <c r="A12969" s="62">
        <v>51142410</v>
      </c>
      <c r="B12969" s="63" t="s">
        <v>15195</v>
      </c>
    </row>
    <row r="12970" spans="1:2" x14ac:dyDescent="0.25">
      <c r="A12970" s="62">
        <v>51142411</v>
      </c>
      <c r="B12970" s="63" t="s">
        <v>3299</v>
      </c>
    </row>
    <row r="12971" spans="1:2" x14ac:dyDescent="0.25">
      <c r="A12971" s="62">
        <v>51142412</v>
      </c>
      <c r="B12971" s="63" t="s">
        <v>5235</v>
      </c>
    </row>
    <row r="12972" spans="1:2" x14ac:dyDescent="0.25">
      <c r="A12972" s="62">
        <v>51142413</v>
      </c>
      <c r="B12972" s="63" t="s">
        <v>3460</v>
      </c>
    </row>
    <row r="12973" spans="1:2" x14ac:dyDescent="0.25">
      <c r="A12973" s="62">
        <v>51142414</v>
      </c>
      <c r="B12973" s="63" t="s">
        <v>4954</v>
      </c>
    </row>
    <row r="12974" spans="1:2" x14ac:dyDescent="0.25">
      <c r="A12974" s="62">
        <v>51142501</v>
      </c>
      <c r="B12974" s="63" t="s">
        <v>12050</v>
      </c>
    </row>
    <row r="12975" spans="1:2" x14ac:dyDescent="0.25">
      <c r="A12975" s="62">
        <v>51142502</v>
      </c>
      <c r="B12975" s="63" t="s">
        <v>9119</v>
      </c>
    </row>
    <row r="12976" spans="1:2" x14ac:dyDescent="0.25">
      <c r="A12976" s="62">
        <v>51142503</v>
      </c>
      <c r="B12976" s="63" t="s">
        <v>6402</v>
      </c>
    </row>
    <row r="12977" spans="1:2" x14ac:dyDescent="0.25">
      <c r="A12977" s="62">
        <v>51142504</v>
      </c>
      <c r="B12977" s="63" t="s">
        <v>14635</v>
      </c>
    </row>
    <row r="12978" spans="1:2" x14ac:dyDescent="0.25">
      <c r="A12978" s="62">
        <v>51142505</v>
      </c>
      <c r="B12978" s="63" t="s">
        <v>18319</v>
      </c>
    </row>
    <row r="12979" spans="1:2" x14ac:dyDescent="0.25">
      <c r="A12979" s="62">
        <v>51142506</v>
      </c>
      <c r="B12979" s="63" t="s">
        <v>5683</v>
      </c>
    </row>
    <row r="12980" spans="1:2" x14ac:dyDescent="0.25">
      <c r="A12980" s="62">
        <v>51142507</v>
      </c>
      <c r="B12980" s="63" t="s">
        <v>11731</v>
      </c>
    </row>
    <row r="12981" spans="1:2" x14ac:dyDescent="0.25">
      <c r="A12981" s="62">
        <v>51142508</v>
      </c>
      <c r="B12981" s="63" t="s">
        <v>17140</v>
      </c>
    </row>
    <row r="12982" spans="1:2" x14ac:dyDescent="0.25">
      <c r="A12982" s="62">
        <v>51142509</v>
      </c>
      <c r="B12982" s="63" t="s">
        <v>5682</v>
      </c>
    </row>
    <row r="12983" spans="1:2" x14ac:dyDescent="0.25">
      <c r="A12983" s="62">
        <v>51142510</v>
      </c>
      <c r="B12983" s="63" t="s">
        <v>3434</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11720</v>
      </c>
    </row>
    <row r="12987" spans="1:2" x14ac:dyDescent="0.25">
      <c r="A12987" s="62">
        <v>51142604</v>
      </c>
      <c r="B12987" s="63" t="s">
        <v>10065</v>
      </c>
    </row>
    <row r="12988" spans="1:2" x14ac:dyDescent="0.25">
      <c r="A12988" s="62">
        <v>51142605</v>
      </c>
      <c r="B12988" s="63" t="s">
        <v>15120</v>
      </c>
    </row>
    <row r="12989" spans="1:2" x14ac:dyDescent="0.25">
      <c r="A12989" s="62">
        <v>51142606</v>
      </c>
      <c r="B12989" s="63" t="s">
        <v>7585</v>
      </c>
    </row>
    <row r="12990" spans="1:2" x14ac:dyDescent="0.25">
      <c r="A12990" s="62">
        <v>51142607</v>
      </c>
      <c r="B12990" s="63" t="s">
        <v>13648</v>
      </c>
    </row>
    <row r="12991" spans="1:2" x14ac:dyDescent="0.25">
      <c r="A12991" s="62">
        <v>51142608</v>
      </c>
      <c r="B12991" s="63" t="s">
        <v>11650</v>
      </c>
    </row>
    <row r="12992" spans="1:2" x14ac:dyDescent="0.25">
      <c r="A12992" s="62">
        <v>51142609</v>
      </c>
      <c r="B12992" s="63" t="s">
        <v>4860</v>
      </c>
    </row>
    <row r="12993" spans="1:2" x14ac:dyDescent="0.25">
      <c r="A12993" s="62">
        <v>51142610</v>
      </c>
      <c r="B12993" s="63" t="s">
        <v>3236</v>
      </c>
    </row>
    <row r="12994" spans="1:2" x14ac:dyDescent="0.25">
      <c r="A12994" s="62">
        <v>51142611</v>
      </c>
      <c r="B12994" s="63" t="s">
        <v>12683</v>
      </c>
    </row>
    <row r="12995" spans="1:2" x14ac:dyDescent="0.25">
      <c r="A12995" s="62">
        <v>51142612</v>
      </c>
      <c r="B12995" s="63" t="s">
        <v>11005</v>
      </c>
    </row>
    <row r="12996" spans="1:2" x14ac:dyDescent="0.25">
      <c r="A12996" s="62">
        <v>51142613</v>
      </c>
      <c r="B12996" s="63" t="s">
        <v>16974</v>
      </c>
    </row>
    <row r="12997" spans="1:2" x14ac:dyDescent="0.25">
      <c r="A12997" s="62">
        <v>51142614</v>
      </c>
      <c r="B12997" s="63" t="s">
        <v>11400</v>
      </c>
    </row>
    <row r="12998" spans="1:2" x14ac:dyDescent="0.25">
      <c r="A12998" s="62">
        <v>51142615</v>
      </c>
      <c r="B12998" s="63" t="s">
        <v>16711</v>
      </c>
    </row>
    <row r="12999" spans="1:2" x14ac:dyDescent="0.25">
      <c r="A12999" s="62">
        <v>51142616</v>
      </c>
      <c r="B12999" s="63" t="s">
        <v>898</v>
      </c>
    </row>
    <row r="13000" spans="1:2" x14ac:dyDescent="0.25">
      <c r="A13000" s="62">
        <v>51142617</v>
      </c>
      <c r="B13000" s="63" t="s">
        <v>17848</v>
      </c>
    </row>
    <row r="13001" spans="1:2" x14ac:dyDescent="0.25">
      <c r="A13001" s="62">
        <v>51142618</v>
      </c>
      <c r="B13001" s="63" t="s">
        <v>3078</v>
      </c>
    </row>
    <row r="13002" spans="1:2" x14ac:dyDescent="0.25">
      <c r="A13002" s="62">
        <v>51142619</v>
      </c>
      <c r="B13002" s="63" t="s">
        <v>2578</v>
      </c>
    </row>
    <row r="13003" spans="1:2" x14ac:dyDescent="0.25">
      <c r="A13003" s="62">
        <v>51142701</v>
      </c>
      <c r="B13003" s="63" t="s">
        <v>2778</v>
      </c>
    </row>
    <row r="13004" spans="1:2" x14ac:dyDescent="0.25">
      <c r="A13004" s="62">
        <v>51142702</v>
      </c>
      <c r="B13004" s="63" t="s">
        <v>8139</v>
      </c>
    </row>
    <row r="13005" spans="1:2" x14ac:dyDescent="0.25">
      <c r="A13005" s="62">
        <v>51142801</v>
      </c>
      <c r="B13005" s="63" t="s">
        <v>14550</v>
      </c>
    </row>
    <row r="13006" spans="1:2" x14ac:dyDescent="0.25">
      <c r="A13006" s="62">
        <v>51142901</v>
      </c>
      <c r="B13006" s="63" t="s">
        <v>4856</v>
      </c>
    </row>
    <row r="13007" spans="1:2" x14ac:dyDescent="0.25">
      <c r="A13007" s="62">
        <v>51142902</v>
      </c>
      <c r="B13007" s="63" t="s">
        <v>13614</v>
      </c>
    </row>
    <row r="13008" spans="1:2" x14ac:dyDescent="0.25">
      <c r="A13008" s="62">
        <v>51142903</v>
      </c>
      <c r="B13008" s="63" t="s">
        <v>3405</v>
      </c>
    </row>
    <row r="13009" spans="1:2" x14ac:dyDescent="0.25">
      <c r="A13009" s="62">
        <v>51142904</v>
      </c>
      <c r="B13009" s="63" t="s">
        <v>17227</v>
      </c>
    </row>
    <row r="13010" spans="1:2" x14ac:dyDescent="0.25">
      <c r="A13010" s="62">
        <v>51142905</v>
      </c>
      <c r="B13010" s="63" t="s">
        <v>13190</v>
      </c>
    </row>
    <row r="13011" spans="1:2" x14ac:dyDescent="0.25">
      <c r="A13011" s="62">
        <v>51142906</v>
      </c>
      <c r="B13011" s="63" t="s">
        <v>6477</v>
      </c>
    </row>
    <row r="13012" spans="1:2" x14ac:dyDescent="0.25">
      <c r="A13012" s="62">
        <v>51142907</v>
      </c>
      <c r="B13012" s="63" t="s">
        <v>1254</v>
      </c>
    </row>
    <row r="13013" spans="1:2" x14ac:dyDescent="0.25">
      <c r="A13013" s="62">
        <v>51142908</v>
      </c>
      <c r="B13013" s="63" t="s">
        <v>18758</v>
      </c>
    </row>
    <row r="13014" spans="1:2" x14ac:dyDescent="0.25">
      <c r="A13014" s="62">
        <v>51142909</v>
      </c>
      <c r="B13014" s="63" t="s">
        <v>1454</v>
      </c>
    </row>
    <row r="13015" spans="1:2" x14ac:dyDescent="0.25">
      <c r="A13015" s="62">
        <v>51142910</v>
      </c>
      <c r="B13015" s="63" t="s">
        <v>9840</v>
      </c>
    </row>
    <row r="13016" spans="1:2" x14ac:dyDescent="0.25">
      <c r="A13016" s="62">
        <v>51142911</v>
      </c>
      <c r="B13016" s="63" t="s">
        <v>14588</v>
      </c>
    </row>
    <row r="13017" spans="1:2" x14ac:dyDescent="0.25">
      <c r="A13017" s="62">
        <v>51142912</v>
      </c>
      <c r="B13017" s="63" t="s">
        <v>1009</v>
      </c>
    </row>
    <row r="13018" spans="1:2" x14ac:dyDescent="0.25">
      <c r="A13018" s="62">
        <v>51142913</v>
      </c>
      <c r="B13018" s="63" t="s">
        <v>6398</v>
      </c>
    </row>
    <row r="13019" spans="1:2" x14ac:dyDescent="0.25">
      <c r="A13019" s="62">
        <v>51142914</v>
      </c>
      <c r="B13019" s="63" t="s">
        <v>13685</v>
      </c>
    </row>
    <row r="13020" spans="1:2" x14ac:dyDescent="0.25">
      <c r="A13020" s="62">
        <v>51142915</v>
      </c>
      <c r="B13020" s="63" t="s">
        <v>12699</v>
      </c>
    </row>
    <row r="13021" spans="1:2" x14ac:dyDescent="0.25">
      <c r="A13021" s="62">
        <v>51142916</v>
      </c>
      <c r="B13021" s="63" t="s">
        <v>7690</v>
      </c>
    </row>
    <row r="13022" spans="1:2" x14ac:dyDescent="0.25">
      <c r="A13022" s="62">
        <v>51142917</v>
      </c>
      <c r="B13022" s="63" t="s">
        <v>10044</v>
      </c>
    </row>
    <row r="13023" spans="1:2" x14ac:dyDescent="0.25">
      <c r="A13023" s="62">
        <v>51142918</v>
      </c>
      <c r="B13023" s="63" t="s">
        <v>8023</v>
      </c>
    </row>
    <row r="13024" spans="1:2" x14ac:dyDescent="0.25">
      <c r="A13024" s="62">
        <v>51142919</v>
      </c>
      <c r="B13024" s="63" t="s">
        <v>10969</v>
      </c>
    </row>
    <row r="13025" spans="1:2" x14ac:dyDescent="0.25">
      <c r="A13025" s="62">
        <v>51142920</v>
      </c>
      <c r="B13025" s="63" t="s">
        <v>2308</v>
      </c>
    </row>
    <row r="13026" spans="1:2" x14ac:dyDescent="0.25">
      <c r="A13026" s="62">
        <v>51142921</v>
      </c>
      <c r="B13026" s="63" t="s">
        <v>14470</v>
      </c>
    </row>
    <row r="13027" spans="1:2" x14ac:dyDescent="0.25">
      <c r="A13027" s="62">
        <v>51142922</v>
      </c>
      <c r="B13027" s="63" t="s">
        <v>6755</v>
      </c>
    </row>
    <row r="13028" spans="1:2" x14ac:dyDescent="0.25">
      <c r="A13028" s="62">
        <v>51142923</v>
      </c>
      <c r="B13028" s="63" t="s">
        <v>3327</v>
      </c>
    </row>
    <row r="13029" spans="1:2" x14ac:dyDescent="0.25">
      <c r="A13029" s="62">
        <v>51142924</v>
      </c>
      <c r="B13029" s="63" t="s">
        <v>5396</v>
      </c>
    </row>
    <row r="13030" spans="1:2" x14ac:dyDescent="0.25">
      <c r="A13030" s="62">
        <v>51142925</v>
      </c>
      <c r="B13030" s="63" t="s">
        <v>18572</v>
      </c>
    </row>
    <row r="13031" spans="1:2" x14ac:dyDescent="0.25">
      <c r="A13031" s="62">
        <v>51142926</v>
      </c>
      <c r="B13031" s="63" t="s">
        <v>185</v>
      </c>
    </row>
    <row r="13032" spans="1:2" x14ac:dyDescent="0.25">
      <c r="A13032" s="62">
        <v>51142927</v>
      </c>
      <c r="B13032" s="63" t="s">
        <v>10758</v>
      </c>
    </row>
    <row r="13033" spans="1:2" x14ac:dyDescent="0.25">
      <c r="A13033" s="62">
        <v>51142928</v>
      </c>
      <c r="B13033" s="63" t="s">
        <v>5595</v>
      </c>
    </row>
    <row r="13034" spans="1:2" x14ac:dyDescent="0.25">
      <c r="A13034" s="62">
        <v>51142929</v>
      </c>
      <c r="B13034" s="63" t="s">
        <v>7638</v>
      </c>
    </row>
    <row r="13035" spans="1:2" x14ac:dyDescent="0.25">
      <c r="A13035" s="62">
        <v>51142930</v>
      </c>
      <c r="B13035" s="63" t="s">
        <v>18329</v>
      </c>
    </row>
    <row r="13036" spans="1:2" x14ac:dyDescent="0.25">
      <c r="A13036" s="62">
        <v>51142931</v>
      </c>
      <c r="B13036" s="63" t="s">
        <v>2552</v>
      </c>
    </row>
    <row r="13037" spans="1:2" x14ac:dyDescent="0.25">
      <c r="A13037" s="62">
        <v>51142932</v>
      </c>
      <c r="B13037" s="63" t="s">
        <v>2981</v>
      </c>
    </row>
    <row r="13038" spans="1:2" x14ac:dyDescent="0.25">
      <c r="A13038" s="62">
        <v>51142933</v>
      </c>
      <c r="B13038" s="63" t="s">
        <v>4728</v>
      </c>
    </row>
    <row r="13039" spans="1:2" x14ac:dyDescent="0.25">
      <c r="A13039" s="62">
        <v>51142934</v>
      </c>
      <c r="B13039" s="63" t="s">
        <v>5774</v>
      </c>
    </row>
    <row r="13040" spans="1:2" x14ac:dyDescent="0.25">
      <c r="A13040" s="62">
        <v>51142935</v>
      </c>
      <c r="B13040" s="63" t="s">
        <v>4538</v>
      </c>
    </row>
    <row r="13041" spans="1:2" x14ac:dyDescent="0.25">
      <c r="A13041" s="62">
        <v>51142936</v>
      </c>
      <c r="B13041" s="63" t="s">
        <v>15837</v>
      </c>
    </row>
    <row r="13042" spans="1:2" x14ac:dyDescent="0.25">
      <c r="A13042" s="62">
        <v>51142937</v>
      </c>
      <c r="B13042" s="63" t="s">
        <v>2573</v>
      </c>
    </row>
    <row r="13043" spans="1:2" x14ac:dyDescent="0.25">
      <c r="A13043" s="62">
        <v>51142938</v>
      </c>
      <c r="B13043" s="63" t="s">
        <v>11953</v>
      </c>
    </row>
    <row r="13044" spans="1:2" x14ac:dyDescent="0.25">
      <c r="A13044" s="62">
        <v>51142939</v>
      </c>
      <c r="B13044" s="63" t="s">
        <v>14765</v>
      </c>
    </row>
    <row r="13045" spans="1:2" x14ac:dyDescent="0.25">
      <c r="A13045" s="62">
        <v>51142940</v>
      </c>
      <c r="B13045" s="63" t="s">
        <v>17771</v>
      </c>
    </row>
    <row r="13046" spans="1:2" x14ac:dyDescent="0.25">
      <c r="A13046" s="62">
        <v>51142941</v>
      </c>
      <c r="B13046" s="63" t="s">
        <v>11483</v>
      </c>
    </row>
    <row r="13047" spans="1:2" x14ac:dyDescent="0.25">
      <c r="A13047" s="62">
        <v>51142942</v>
      </c>
      <c r="B13047" s="63" t="s">
        <v>3441</v>
      </c>
    </row>
    <row r="13048" spans="1:2" x14ac:dyDescent="0.25">
      <c r="A13048" s="62">
        <v>51142943</v>
      </c>
      <c r="B13048" s="63" t="s">
        <v>9719</v>
      </c>
    </row>
    <row r="13049" spans="1:2" x14ac:dyDescent="0.25">
      <c r="A13049" s="62">
        <v>51142944</v>
      </c>
      <c r="B13049" s="63" t="s">
        <v>2284</v>
      </c>
    </row>
    <row r="13050" spans="1:2" x14ac:dyDescent="0.25">
      <c r="A13050" s="62">
        <v>51142945</v>
      </c>
      <c r="B13050" s="63" t="s">
        <v>5649</v>
      </c>
    </row>
    <row r="13051" spans="1:2" x14ac:dyDescent="0.25">
      <c r="A13051" s="62">
        <v>51142946</v>
      </c>
      <c r="B13051" s="63" t="s">
        <v>4786</v>
      </c>
    </row>
    <row r="13052" spans="1:2" x14ac:dyDescent="0.25">
      <c r="A13052" s="62">
        <v>51142947</v>
      </c>
      <c r="B13052" s="63" t="s">
        <v>12641</v>
      </c>
    </row>
    <row r="13053" spans="1:2" x14ac:dyDescent="0.25">
      <c r="A13053" s="62">
        <v>51151501</v>
      </c>
      <c r="B13053" s="63" t="s">
        <v>6664</v>
      </c>
    </row>
    <row r="13054" spans="1:2" x14ac:dyDescent="0.25">
      <c r="A13054" s="62">
        <v>51151502</v>
      </c>
      <c r="B13054" s="63" t="s">
        <v>2988</v>
      </c>
    </row>
    <row r="13055" spans="1:2" x14ac:dyDescent="0.25">
      <c r="A13055" s="62">
        <v>51151503</v>
      </c>
      <c r="B13055" s="63" t="s">
        <v>4418</v>
      </c>
    </row>
    <row r="13056" spans="1:2" x14ac:dyDescent="0.25">
      <c r="A13056" s="62">
        <v>51151504</v>
      </c>
      <c r="B13056" s="63" t="s">
        <v>16968</v>
      </c>
    </row>
    <row r="13057" spans="1:2" x14ac:dyDescent="0.25">
      <c r="A13057" s="62">
        <v>51151505</v>
      </c>
      <c r="B13057" s="63" t="s">
        <v>15381</v>
      </c>
    </row>
    <row r="13058" spans="1:2" x14ac:dyDescent="0.25">
      <c r="A13058" s="62">
        <v>51151506</v>
      </c>
      <c r="B13058" s="63" t="s">
        <v>7355</v>
      </c>
    </row>
    <row r="13059" spans="1:2" x14ac:dyDescent="0.25">
      <c r="A13059" s="62">
        <v>51151507</v>
      </c>
      <c r="B13059" s="63" t="s">
        <v>5810</v>
      </c>
    </row>
    <row r="13060" spans="1:2" x14ac:dyDescent="0.25">
      <c r="A13060" s="62">
        <v>51151508</v>
      </c>
      <c r="B13060" s="63" t="s">
        <v>4266</v>
      </c>
    </row>
    <row r="13061" spans="1:2" x14ac:dyDescent="0.25">
      <c r="A13061" s="62">
        <v>51151509</v>
      </c>
      <c r="B13061" s="63" t="s">
        <v>18461</v>
      </c>
    </row>
    <row r="13062" spans="1:2" x14ac:dyDescent="0.25">
      <c r="A13062" s="62">
        <v>51151510</v>
      </c>
      <c r="B13062" s="63" t="s">
        <v>13347</v>
      </c>
    </row>
    <row r="13063" spans="1:2" x14ac:dyDescent="0.25">
      <c r="A13063" s="62">
        <v>51151511</v>
      </c>
      <c r="B13063" s="63" t="s">
        <v>17657</v>
      </c>
    </row>
    <row r="13064" spans="1:2" x14ac:dyDescent="0.25">
      <c r="A13064" s="62">
        <v>51151512</v>
      </c>
      <c r="B13064" s="63" t="s">
        <v>3072</v>
      </c>
    </row>
    <row r="13065" spans="1:2" x14ac:dyDescent="0.25">
      <c r="A13065" s="62">
        <v>51151513</v>
      </c>
      <c r="B13065" s="63" t="s">
        <v>1277</v>
      </c>
    </row>
    <row r="13066" spans="1:2" x14ac:dyDescent="0.25">
      <c r="A13066" s="62">
        <v>51151514</v>
      </c>
      <c r="B13066" s="63" t="s">
        <v>11109</v>
      </c>
    </row>
    <row r="13067" spans="1:2" x14ac:dyDescent="0.25">
      <c r="A13067" s="62">
        <v>51151515</v>
      </c>
      <c r="B13067" s="63" t="s">
        <v>11777</v>
      </c>
    </row>
    <row r="13068" spans="1:2" x14ac:dyDescent="0.25">
      <c r="A13068" s="62">
        <v>51151516</v>
      </c>
      <c r="B13068" s="63" t="s">
        <v>11834</v>
      </c>
    </row>
    <row r="13069" spans="1:2" x14ac:dyDescent="0.25">
      <c r="A13069" s="62">
        <v>51151517</v>
      </c>
      <c r="B13069" s="63" t="s">
        <v>16204</v>
      </c>
    </row>
    <row r="13070" spans="1:2" x14ac:dyDescent="0.25">
      <c r="A13070" s="62">
        <v>51151518</v>
      </c>
      <c r="B13070" s="63" t="s">
        <v>11324</v>
      </c>
    </row>
    <row r="13071" spans="1:2" x14ac:dyDescent="0.25">
      <c r="A13071" s="62">
        <v>51151601</v>
      </c>
      <c r="B13071" s="63" t="s">
        <v>16189</v>
      </c>
    </row>
    <row r="13072" spans="1:2" x14ac:dyDescent="0.25">
      <c r="A13072" s="62">
        <v>51151602</v>
      </c>
      <c r="B13072" s="63" t="s">
        <v>4247</v>
      </c>
    </row>
    <row r="13073" spans="1:2" x14ac:dyDescent="0.25">
      <c r="A13073" s="62">
        <v>51151603</v>
      </c>
      <c r="B13073" s="63" t="s">
        <v>5512</v>
      </c>
    </row>
    <row r="13074" spans="1:2" x14ac:dyDescent="0.25">
      <c r="A13074" s="62">
        <v>51151604</v>
      </c>
      <c r="B13074" s="63" t="s">
        <v>9511</v>
      </c>
    </row>
    <row r="13075" spans="1:2" x14ac:dyDescent="0.25">
      <c r="A13075" s="62">
        <v>51151605</v>
      </c>
      <c r="B13075" s="63" t="s">
        <v>9777</v>
      </c>
    </row>
    <row r="13076" spans="1:2" x14ac:dyDescent="0.25">
      <c r="A13076" s="62">
        <v>51151606</v>
      </c>
      <c r="B13076" s="63" t="s">
        <v>2738</v>
      </c>
    </row>
    <row r="13077" spans="1:2" x14ac:dyDescent="0.25">
      <c r="A13077" s="62">
        <v>51151607</v>
      </c>
      <c r="B13077" s="63" t="s">
        <v>1357</v>
      </c>
    </row>
    <row r="13078" spans="1:2" x14ac:dyDescent="0.25">
      <c r="A13078" s="62">
        <v>51151608</v>
      </c>
      <c r="B13078" s="63" t="s">
        <v>10137</v>
      </c>
    </row>
    <row r="13079" spans="1:2" x14ac:dyDescent="0.25">
      <c r="A13079" s="62">
        <v>51151609</v>
      </c>
      <c r="B13079" s="63" t="s">
        <v>5170</v>
      </c>
    </row>
    <row r="13080" spans="1:2" x14ac:dyDescent="0.25">
      <c r="A13080" s="62">
        <v>51151610</v>
      </c>
      <c r="B13080" s="63" t="s">
        <v>1192</v>
      </c>
    </row>
    <row r="13081" spans="1:2" x14ac:dyDescent="0.25">
      <c r="A13081" s="62">
        <v>51151611</v>
      </c>
      <c r="B13081" s="63" t="s">
        <v>4608</v>
      </c>
    </row>
    <row r="13082" spans="1:2" x14ac:dyDescent="0.25">
      <c r="A13082" s="62">
        <v>51151612</v>
      </c>
      <c r="B13082" s="63" t="s">
        <v>18599</v>
      </c>
    </row>
    <row r="13083" spans="1:2" x14ac:dyDescent="0.25">
      <c r="A13083" s="62">
        <v>51151613</v>
      </c>
      <c r="B13083" s="63" t="s">
        <v>12868</v>
      </c>
    </row>
    <row r="13084" spans="1:2" x14ac:dyDescent="0.25">
      <c r="A13084" s="62">
        <v>51151614</v>
      </c>
      <c r="B13084" s="63" t="s">
        <v>5067</v>
      </c>
    </row>
    <row r="13085" spans="1:2" x14ac:dyDescent="0.25">
      <c r="A13085" s="62">
        <v>51151615</v>
      </c>
      <c r="B13085" s="63" t="s">
        <v>2289</v>
      </c>
    </row>
    <row r="13086" spans="1:2" x14ac:dyDescent="0.25">
      <c r="A13086" s="62">
        <v>51151616</v>
      </c>
      <c r="B13086" s="63" t="s">
        <v>17078</v>
      </c>
    </row>
    <row r="13087" spans="1:2" x14ac:dyDescent="0.25">
      <c r="A13087" s="62">
        <v>51151701</v>
      </c>
      <c r="B13087" s="63" t="s">
        <v>7997</v>
      </c>
    </row>
    <row r="13088" spans="1:2" x14ac:dyDescent="0.25">
      <c r="A13088" s="62">
        <v>51151702</v>
      </c>
      <c r="B13088" s="63" t="s">
        <v>2549</v>
      </c>
    </row>
    <row r="13089" spans="1:2" x14ac:dyDescent="0.25">
      <c r="A13089" s="62">
        <v>51151703</v>
      </c>
      <c r="B13089" s="63" t="s">
        <v>9238</v>
      </c>
    </row>
    <row r="13090" spans="1:2" x14ac:dyDescent="0.25">
      <c r="A13090" s="62">
        <v>51151704</v>
      </c>
      <c r="B13090" s="63" t="s">
        <v>3208</v>
      </c>
    </row>
    <row r="13091" spans="1:2" x14ac:dyDescent="0.25">
      <c r="A13091" s="62">
        <v>51151705</v>
      </c>
      <c r="B13091" s="63" t="s">
        <v>3742</v>
      </c>
    </row>
    <row r="13092" spans="1:2" x14ac:dyDescent="0.25">
      <c r="A13092" s="62">
        <v>51151706</v>
      </c>
      <c r="B13092" s="63" t="s">
        <v>3062</v>
      </c>
    </row>
    <row r="13093" spans="1:2" x14ac:dyDescent="0.25">
      <c r="A13093" s="62">
        <v>51151707</v>
      </c>
      <c r="B13093" s="63" t="s">
        <v>12747</v>
      </c>
    </row>
    <row r="13094" spans="1:2" x14ac:dyDescent="0.25">
      <c r="A13094" s="62">
        <v>51151708</v>
      </c>
      <c r="B13094" s="63" t="s">
        <v>2148</v>
      </c>
    </row>
    <row r="13095" spans="1:2" x14ac:dyDescent="0.25">
      <c r="A13095" s="62">
        <v>51151709</v>
      </c>
      <c r="B13095" s="63" t="s">
        <v>2329</v>
      </c>
    </row>
    <row r="13096" spans="1:2" x14ac:dyDescent="0.25">
      <c r="A13096" s="62">
        <v>51151710</v>
      </c>
      <c r="B13096" s="63" t="s">
        <v>9517</v>
      </c>
    </row>
    <row r="13097" spans="1:2" x14ac:dyDescent="0.25">
      <c r="A13097" s="62">
        <v>51151711</v>
      </c>
      <c r="B13097" s="63" t="s">
        <v>6016</v>
      </c>
    </row>
    <row r="13098" spans="1:2" x14ac:dyDescent="0.25">
      <c r="A13098" s="62">
        <v>51151712</v>
      </c>
      <c r="B13098" s="63" t="s">
        <v>9645</v>
      </c>
    </row>
    <row r="13099" spans="1:2" x14ac:dyDescent="0.25">
      <c r="A13099" s="62">
        <v>51151713</v>
      </c>
      <c r="B13099" s="63" t="s">
        <v>3080</v>
      </c>
    </row>
    <row r="13100" spans="1:2" x14ac:dyDescent="0.25">
      <c r="A13100" s="62">
        <v>51151714</v>
      </c>
      <c r="B13100" s="63" t="s">
        <v>5066</v>
      </c>
    </row>
    <row r="13101" spans="1:2" x14ac:dyDescent="0.25">
      <c r="A13101" s="62">
        <v>51151715</v>
      </c>
      <c r="B13101" s="63" t="s">
        <v>14935</v>
      </c>
    </row>
    <row r="13102" spans="1:2" x14ac:dyDescent="0.25">
      <c r="A13102" s="62">
        <v>51151716</v>
      </c>
      <c r="B13102" s="63" t="s">
        <v>15473</v>
      </c>
    </row>
    <row r="13103" spans="1:2" x14ac:dyDescent="0.25">
      <c r="A13103" s="62">
        <v>51151717</v>
      </c>
      <c r="B13103" s="63" t="s">
        <v>16000</v>
      </c>
    </row>
    <row r="13104" spans="1:2" x14ac:dyDescent="0.25">
      <c r="A13104" s="62">
        <v>51151718</v>
      </c>
      <c r="B13104" s="63" t="s">
        <v>9019</v>
      </c>
    </row>
    <row r="13105" spans="1:2" x14ac:dyDescent="0.25">
      <c r="A13105" s="62">
        <v>51151719</v>
      </c>
      <c r="B13105" s="63" t="s">
        <v>4977</v>
      </c>
    </row>
    <row r="13106" spans="1:2" x14ac:dyDescent="0.25">
      <c r="A13106" s="62">
        <v>51151720</v>
      </c>
      <c r="B13106" s="63" t="s">
        <v>3133</v>
      </c>
    </row>
    <row r="13107" spans="1:2" x14ac:dyDescent="0.25">
      <c r="A13107" s="62">
        <v>51151721</v>
      </c>
      <c r="B13107" s="63" t="s">
        <v>2993</v>
      </c>
    </row>
    <row r="13108" spans="1:2" x14ac:dyDescent="0.25">
      <c r="A13108" s="62">
        <v>51151722</v>
      </c>
      <c r="B13108" s="63" t="s">
        <v>16903</v>
      </c>
    </row>
    <row r="13109" spans="1:2" x14ac:dyDescent="0.25">
      <c r="A13109" s="62">
        <v>51151723</v>
      </c>
      <c r="B13109" s="63" t="s">
        <v>14679</v>
      </c>
    </row>
    <row r="13110" spans="1:2" x14ac:dyDescent="0.25">
      <c r="A13110" s="62">
        <v>51151724</v>
      </c>
      <c r="B13110" s="63" t="s">
        <v>679</v>
      </c>
    </row>
    <row r="13111" spans="1:2" x14ac:dyDescent="0.25">
      <c r="A13111" s="62">
        <v>51151725</v>
      </c>
      <c r="B13111" s="63" t="s">
        <v>5540</v>
      </c>
    </row>
    <row r="13112" spans="1:2" x14ac:dyDescent="0.25">
      <c r="A13112" s="62">
        <v>51151726</v>
      </c>
      <c r="B13112" s="63" t="s">
        <v>11359</v>
      </c>
    </row>
    <row r="13113" spans="1:2" x14ac:dyDescent="0.25">
      <c r="A13113" s="62">
        <v>51151727</v>
      </c>
      <c r="B13113" s="63" t="s">
        <v>7599</v>
      </c>
    </row>
    <row r="13114" spans="1:2" x14ac:dyDescent="0.25">
      <c r="A13114" s="62">
        <v>51151728</v>
      </c>
      <c r="B13114" s="63" t="s">
        <v>16134</v>
      </c>
    </row>
    <row r="13115" spans="1:2" x14ac:dyDescent="0.25">
      <c r="A13115" s="62">
        <v>51151729</v>
      </c>
      <c r="B13115" s="63" t="s">
        <v>14031</v>
      </c>
    </row>
    <row r="13116" spans="1:2" x14ac:dyDescent="0.25">
      <c r="A13116" s="62">
        <v>51151730</v>
      </c>
      <c r="B13116" s="63" t="s">
        <v>12834</v>
      </c>
    </row>
    <row r="13117" spans="1:2" x14ac:dyDescent="0.25">
      <c r="A13117" s="62">
        <v>51151731</v>
      </c>
      <c r="B13117" s="63" t="s">
        <v>10420</v>
      </c>
    </row>
    <row r="13118" spans="1:2" x14ac:dyDescent="0.25">
      <c r="A13118" s="62">
        <v>51151732</v>
      </c>
      <c r="B13118" s="63" t="s">
        <v>16667</v>
      </c>
    </row>
    <row r="13119" spans="1:2" x14ac:dyDescent="0.25">
      <c r="A13119" s="62">
        <v>51151733</v>
      </c>
      <c r="B13119" s="63" t="s">
        <v>2948</v>
      </c>
    </row>
    <row r="13120" spans="1:2" x14ac:dyDescent="0.25">
      <c r="A13120" s="62">
        <v>51151734</v>
      </c>
      <c r="B13120" s="63" t="s">
        <v>15240</v>
      </c>
    </row>
    <row r="13121" spans="1:2" x14ac:dyDescent="0.25">
      <c r="A13121" s="62">
        <v>51151735</v>
      </c>
      <c r="B13121" s="63" t="s">
        <v>1959</v>
      </c>
    </row>
    <row r="13122" spans="1:2" x14ac:dyDescent="0.25">
      <c r="A13122" s="62">
        <v>51151736</v>
      </c>
      <c r="B13122" s="63" t="s">
        <v>61</v>
      </c>
    </row>
    <row r="13123" spans="1:2" x14ac:dyDescent="0.25">
      <c r="A13123" s="62">
        <v>51151737</v>
      </c>
      <c r="B13123" s="63" t="s">
        <v>7015</v>
      </c>
    </row>
    <row r="13124" spans="1:2" x14ac:dyDescent="0.25">
      <c r="A13124" s="62">
        <v>51151738</v>
      </c>
      <c r="B13124" s="63" t="s">
        <v>2218</v>
      </c>
    </row>
    <row r="13125" spans="1:2" x14ac:dyDescent="0.25">
      <c r="A13125" s="62">
        <v>51151739</v>
      </c>
      <c r="B13125" s="63" t="s">
        <v>18005</v>
      </c>
    </row>
    <row r="13126" spans="1:2" x14ac:dyDescent="0.25">
      <c r="A13126" s="62">
        <v>51151740</v>
      </c>
      <c r="B13126" s="63" t="s">
        <v>7844</v>
      </c>
    </row>
    <row r="13127" spans="1:2" x14ac:dyDescent="0.25">
      <c r="A13127" s="62">
        <v>51151741</v>
      </c>
      <c r="B13127" s="63" t="s">
        <v>11659</v>
      </c>
    </row>
    <row r="13128" spans="1:2" x14ac:dyDescent="0.25">
      <c r="A13128" s="62">
        <v>51151742</v>
      </c>
      <c r="B13128" s="63" t="s">
        <v>3651</v>
      </c>
    </row>
    <row r="13129" spans="1:2" x14ac:dyDescent="0.25">
      <c r="A13129" s="62">
        <v>51151743</v>
      </c>
      <c r="B13129" s="63" t="s">
        <v>6209</v>
      </c>
    </row>
    <row r="13130" spans="1:2" x14ac:dyDescent="0.25">
      <c r="A13130" s="62">
        <v>51151744</v>
      </c>
      <c r="B13130" s="63" t="s">
        <v>5074</v>
      </c>
    </row>
    <row r="13131" spans="1:2" x14ac:dyDescent="0.25">
      <c r="A13131" s="62">
        <v>51151745</v>
      </c>
      <c r="B13131" s="63" t="s">
        <v>11796</v>
      </c>
    </row>
    <row r="13132" spans="1:2" x14ac:dyDescent="0.25">
      <c r="A13132" s="62">
        <v>51151746</v>
      </c>
      <c r="B13132" s="63" t="s">
        <v>12473</v>
      </c>
    </row>
    <row r="13133" spans="1:2" x14ac:dyDescent="0.25">
      <c r="A13133" s="62">
        <v>51151747</v>
      </c>
      <c r="B13133" s="63" t="s">
        <v>5486</v>
      </c>
    </row>
    <row r="13134" spans="1:2" x14ac:dyDescent="0.25">
      <c r="A13134" s="62">
        <v>51151748</v>
      </c>
      <c r="B13134" s="63" t="s">
        <v>15362</v>
      </c>
    </row>
    <row r="13135" spans="1:2" x14ac:dyDescent="0.25">
      <c r="A13135" s="62">
        <v>51151749</v>
      </c>
      <c r="B13135" s="63" t="s">
        <v>13638</v>
      </c>
    </row>
    <row r="13136" spans="1:2" x14ac:dyDescent="0.25">
      <c r="A13136" s="62">
        <v>51151801</v>
      </c>
      <c r="B13136" s="63" t="s">
        <v>8175</v>
      </c>
    </row>
    <row r="13137" spans="1:2" x14ac:dyDescent="0.25">
      <c r="A13137" s="62">
        <v>51151802</v>
      </c>
      <c r="B13137" s="63" t="s">
        <v>17860</v>
      </c>
    </row>
    <row r="13138" spans="1:2" x14ac:dyDescent="0.25">
      <c r="A13138" s="62">
        <v>51151803</v>
      </c>
      <c r="B13138" s="63" t="s">
        <v>7119</v>
      </c>
    </row>
    <row r="13139" spans="1:2" x14ac:dyDescent="0.25">
      <c r="A13139" s="62">
        <v>51151804</v>
      </c>
      <c r="B13139" s="63" t="s">
        <v>14673</v>
      </c>
    </row>
    <row r="13140" spans="1:2" x14ac:dyDescent="0.25">
      <c r="A13140" s="62">
        <v>51151805</v>
      </c>
      <c r="B13140" s="63" t="s">
        <v>5113</v>
      </c>
    </row>
    <row r="13141" spans="1:2" x14ac:dyDescent="0.25">
      <c r="A13141" s="62">
        <v>51151810</v>
      </c>
      <c r="B13141" s="63" t="s">
        <v>15684</v>
      </c>
    </row>
    <row r="13142" spans="1:2" x14ac:dyDescent="0.25">
      <c r="A13142" s="62">
        <v>51151811</v>
      </c>
      <c r="B13142" s="63" t="s">
        <v>12519</v>
      </c>
    </row>
    <row r="13143" spans="1:2" x14ac:dyDescent="0.25">
      <c r="A13143" s="62">
        <v>51151812</v>
      </c>
      <c r="B13143" s="63" t="s">
        <v>11365</v>
      </c>
    </row>
    <row r="13144" spans="1:2" x14ac:dyDescent="0.25">
      <c r="A13144" s="62">
        <v>51151813</v>
      </c>
      <c r="B13144" s="63" t="s">
        <v>14423</v>
      </c>
    </row>
    <row r="13145" spans="1:2" x14ac:dyDescent="0.25">
      <c r="A13145" s="62">
        <v>51151814</v>
      </c>
      <c r="B13145" s="63" t="s">
        <v>11270</v>
      </c>
    </row>
    <row r="13146" spans="1:2" x14ac:dyDescent="0.25">
      <c r="A13146" s="62">
        <v>51151815</v>
      </c>
      <c r="B13146" s="63" t="s">
        <v>4374</v>
      </c>
    </row>
    <row r="13147" spans="1:2" x14ac:dyDescent="0.25">
      <c r="A13147" s="62">
        <v>51151816</v>
      </c>
      <c r="B13147" s="63" t="s">
        <v>10100</v>
      </c>
    </row>
    <row r="13148" spans="1:2" x14ac:dyDescent="0.25">
      <c r="A13148" s="62">
        <v>51151817</v>
      </c>
      <c r="B13148" s="63" t="s">
        <v>12788</v>
      </c>
    </row>
    <row r="13149" spans="1:2" x14ac:dyDescent="0.25">
      <c r="A13149" s="62">
        <v>51151818</v>
      </c>
      <c r="B13149" s="63" t="s">
        <v>10079</v>
      </c>
    </row>
    <row r="13150" spans="1:2" x14ac:dyDescent="0.25">
      <c r="A13150" s="62">
        <v>51151819</v>
      </c>
      <c r="B13150" s="63" t="s">
        <v>16820</v>
      </c>
    </row>
    <row r="13151" spans="1:2" x14ac:dyDescent="0.25">
      <c r="A13151" s="62">
        <v>51151820</v>
      </c>
      <c r="B13151" s="63" t="s">
        <v>8603</v>
      </c>
    </row>
    <row r="13152" spans="1:2" x14ac:dyDescent="0.25">
      <c r="A13152" s="62">
        <v>51151821</v>
      </c>
      <c r="B13152" s="63" t="s">
        <v>17551</v>
      </c>
    </row>
    <row r="13153" spans="1:2" x14ac:dyDescent="0.25">
      <c r="A13153" s="62">
        <v>51151822</v>
      </c>
      <c r="B13153" s="63" t="s">
        <v>14512</v>
      </c>
    </row>
    <row r="13154" spans="1:2" x14ac:dyDescent="0.25">
      <c r="A13154" s="62">
        <v>51151823</v>
      </c>
      <c r="B13154" s="63" t="s">
        <v>17212</v>
      </c>
    </row>
    <row r="13155" spans="1:2" x14ac:dyDescent="0.25">
      <c r="A13155" s="62">
        <v>51151824</v>
      </c>
      <c r="B13155" s="63" t="s">
        <v>8179</v>
      </c>
    </row>
    <row r="13156" spans="1:2" x14ac:dyDescent="0.25">
      <c r="A13156" s="62">
        <v>51151825</v>
      </c>
      <c r="B13156" s="63" t="s">
        <v>9359</v>
      </c>
    </row>
    <row r="13157" spans="1:2" x14ac:dyDescent="0.25">
      <c r="A13157" s="62">
        <v>51151901</v>
      </c>
      <c r="B13157" s="63" t="s">
        <v>11489</v>
      </c>
    </row>
    <row r="13158" spans="1:2" x14ac:dyDescent="0.25">
      <c r="A13158" s="62">
        <v>51151902</v>
      </c>
      <c r="B13158" s="63" t="s">
        <v>8228</v>
      </c>
    </row>
    <row r="13159" spans="1:2" x14ac:dyDescent="0.25">
      <c r="A13159" s="62">
        <v>51151903</v>
      </c>
      <c r="B13159" s="63" t="s">
        <v>13038</v>
      </c>
    </row>
    <row r="13160" spans="1:2" x14ac:dyDescent="0.25">
      <c r="A13160" s="62">
        <v>51151904</v>
      </c>
      <c r="B13160" s="63" t="s">
        <v>8885</v>
      </c>
    </row>
    <row r="13161" spans="1:2" x14ac:dyDescent="0.25">
      <c r="A13161" s="62">
        <v>51151905</v>
      </c>
      <c r="B13161" s="63" t="s">
        <v>850</v>
      </c>
    </row>
    <row r="13162" spans="1:2" x14ac:dyDescent="0.25">
      <c r="A13162" s="62">
        <v>51151906</v>
      </c>
      <c r="B13162" s="63" t="s">
        <v>3914</v>
      </c>
    </row>
    <row r="13163" spans="1:2" x14ac:dyDescent="0.25">
      <c r="A13163" s="62">
        <v>51151907</v>
      </c>
      <c r="B13163" s="63" t="s">
        <v>8251</v>
      </c>
    </row>
    <row r="13164" spans="1:2" x14ac:dyDescent="0.25">
      <c r="A13164" s="62">
        <v>51151908</v>
      </c>
      <c r="B13164" s="63" t="s">
        <v>17283</v>
      </c>
    </row>
    <row r="13165" spans="1:2" x14ac:dyDescent="0.25">
      <c r="A13165" s="62">
        <v>51151910</v>
      </c>
      <c r="B13165" s="63" t="s">
        <v>5517</v>
      </c>
    </row>
    <row r="13166" spans="1:2" x14ac:dyDescent="0.25">
      <c r="A13166" s="62">
        <v>51151911</v>
      </c>
      <c r="B13166" s="63" t="s">
        <v>674</v>
      </c>
    </row>
    <row r="13167" spans="1:2" x14ac:dyDescent="0.25">
      <c r="A13167" s="62">
        <v>51151912</v>
      </c>
      <c r="B13167" s="63" t="s">
        <v>5120</v>
      </c>
    </row>
    <row r="13168" spans="1:2" x14ac:dyDescent="0.25">
      <c r="A13168" s="62">
        <v>51151913</v>
      </c>
      <c r="B13168" s="63" t="s">
        <v>5829</v>
      </c>
    </row>
    <row r="13169" spans="1:2" x14ac:dyDescent="0.25">
      <c r="A13169" s="62">
        <v>51151914</v>
      </c>
      <c r="B13169" s="63" t="s">
        <v>10625</v>
      </c>
    </row>
    <row r="13170" spans="1:2" x14ac:dyDescent="0.25">
      <c r="A13170" s="62">
        <v>51151915</v>
      </c>
      <c r="B13170" s="63" t="s">
        <v>17399</v>
      </c>
    </row>
    <row r="13171" spans="1:2" x14ac:dyDescent="0.25">
      <c r="A13171" s="62">
        <v>51151916</v>
      </c>
      <c r="B13171" s="63" t="s">
        <v>4067</v>
      </c>
    </row>
    <row r="13172" spans="1:2" x14ac:dyDescent="0.25">
      <c r="A13172" s="62">
        <v>51151917</v>
      </c>
      <c r="B13172" s="63" t="s">
        <v>5109</v>
      </c>
    </row>
    <row r="13173" spans="1:2" x14ac:dyDescent="0.25">
      <c r="A13173" s="62">
        <v>51152001</v>
      </c>
      <c r="B13173" s="63" t="s">
        <v>2585</v>
      </c>
    </row>
    <row r="13174" spans="1:2" x14ac:dyDescent="0.25">
      <c r="A13174" s="62">
        <v>51152002</v>
      </c>
      <c r="B13174" s="63" t="s">
        <v>7144</v>
      </c>
    </row>
    <row r="13175" spans="1:2" x14ac:dyDescent="0.25">
      <c r="A13175" s="62">
        <v>51152003</v>
      </c>
      <c r="B13175" s="63" t="s">
        <v>15316</v>
      </c>
    </row>
    <row r="13176" spans="1:2" x14ac:dyDescent="0.25">
      <c r="A13176" s="62">
        <v>51152004</v>
      </c>
      <c r="B13176" s="63" t="s">
        <v>4859</v>
      </c>
    </row>
    <row r="13177" spans="1:2" x14ac:dyDescent="0.25">
      <c r="A13177" s="62">
        <v>51152005</v>
      </c>
      <c r="B13177" s="63" t="s">
        <v>17523</v>
      </c>
    </row>
    <row r="13178" spans="1:2" x14ac:dyDescent="0.25">
      <c r="A13178" s="62">
        <v>51152006</v>
      </c>
      <c r="B13178" s="63" t="s">
        <v>4489</v>
      </c>
    </row>
    <row r="13179" spans="1:2" x14ac:dyDescent="0.25">
      <c r="A13179" s="62">
        <v>51152007</v>
      </c>
      <c r="B13179" s="63" t="s">
        <v>17215</v>
      </c>
    </row>
    <row r="13180" spans="1:2" x14ac:dyDescent="0.25">
      <c r="A13180" s="62">
        <v>51152008</v>
      </c>
      <c r="B13180" s="63" t="s">
        <v>15418</v>
      </c>
    </row>
    <row r="13181" spans="1:2" x14ac:dyDescent="0.25">
      <c r="A13181" s="62">
        <v>51152009</v>
      </c>
      <c r="B13181" s="63" t="s">
        <v>4099</v>
      </c>
    </row>
    <row r="13182" spans="1:2" x14ac:dyDescent="0.25">
      <c r="A13182" s="62">
        <v>51152010</v>
      </c>
      <c r="B13182" s="63" t="s">
        <v>87</v>
      </c>
    </row>
    <row r="13183" spans="1:2" x14ac:dyDescent="0.25">
      <c r="A13183" s="62">
        <v>51152011</v>
      </c>
      <c r="B13183" s="63" t="s">
        <v>12651</v>
      </c>
    </row>
    <row r="13184" spans="1:2" x14ac:dyDescent="0.25">
      <c r="A13184" s="62">
        <v>51152012</v>
      </c>
      <c r="B13184" s="63" t="s">
        <v>7192</v>
      </c>
    </row>
    <row r="13185" spans="1:2" x14ac:dyDescent="0.25">
      <c r="A13185" s="62">
        <v>51161501</v>
      </c>
      <c r="B13185" s="63" t="s">
        <v>15474</v>
      </c>
    </row>
    <row r="13186" spans="1:2" x14ac:dyDescent="0.25">
      <c r="A13186" s="62">
        <v>51161502</v>
      </c>
      <c r="B13186" s="63" t="s">
        <v>6526</v>
      </c>
    </row>
    <row r="13187" spans="1:2" x14ac:dyDescent="0.25">
      <c r="A13187" s="62">
        <v>51161503</v>
      </c>
      <c r="B13187" s="63" t="s">
        <v>6582</v>
      </c>
    </row>
    <row r="13188" spans="1:2" x14ac:dyDescent="0.25">
      <c r="A13188" s="62">
        <v>51161504</v>
      </c>
      <c r="B13188" s="63" t="s">
        <v>18068</v>
      </c>
    </row>
    <row r="13189" spans="1:2" x14ac:dyDescent="0.25">
      <c r="A13189" s="62">
        <v>51161505</v>
      </c>
      <c r="B13189" s="63" t="s">
        <v>16769</v>
      </c>
    </row>
    <row r="13190" spans="1:2" x14ac:dyDescent="0.25">
      <c r="A13190" s="62">
        <v>51161506</v>
      </c>
      <c r="B13190" s="63" t="s">
        <v>3618</v>
      </c>
    </row>
    <row r="13191" spans="1:2" x14ac:dyDescent="0.25">
      <c r="A13191" s="62">
        <v>51161507</v>
      </c>
      <c r="B13191" s="63" t="s">
        <v>4601</v>
      </c>
    </row>
    <row r="13192" spans="1:2" x14ac:dyDescent="0.25">
      <c r="A13192" s="62">
        <v>51161508</v>
      </c>
      <c r="B13192" s="63" t="s">
        <v>11647</v>
      </c>
    </row>
    <row r="13193" spans="1:2" x14ac:dyDescent="0.25">
      <c r="A13193" s="62">
        <v>51161510</v>
      </c>
      <c r="B13193" s="63" t="s">
        <v>16769</v>
      </c>
    </row>
    <row r="13194" spans="1:2" x14ac:dyDescent="0.25">
      <c r="A13194" s="62">
        <v>51161511</v>
      </c>
      <c r="B13194" s="63" t="s">
        <v>4139</v>
      </c>
    </row>
    <row r="13195" spans="1:2" x14ac:dyDescent="0.25">
      <c r="A13195" s="62">
        <v>51161513</v>
      </c>
      <c r="B13195" s="63" t="s">
        <v>13991</v>
      </c>
    </row>
    <row r="13196" spans="1:2" x14ac:dyDescent="0.25">
      <c r="A13196" s="62">
        <v>51161514</v>
      </c>
      <c r="B13196" s="63" t="s">
        <v>13932</v>
      </c>
    </row>
    <row r="13197" spans="1:2" x14ac:dyDescent="0.25">
      <c r="A13197" s="62">
        <v>51161515</v>
      </c>
      <c r="B13197" s="63" t="s">
        <v>4271</v>
      </c>
    </row>
    <row r="13198" spans="1:2" x14ac:dyDescent="0.25">
      <c r="A13198" s="62">
        <v>51161516</v>
      </c>
      <c r="B13198" s="63" t="s">
        <v>11013</v>
      </c>
    </row>
    <row r="13199" spans="1:2" x14ac:dyDescent="0.25">
      <c r="A13199" s="62">
        <v>51161517</v>
      </c>
      <c r="B13199" s="63" t="s">
        <v>15617</v>
      </c>
    </row>
    <row r="13200" spans="1:2" x14ac:dyDescent="0.25">
      <c r="A13200" s="62">
        <v>51161601</v>
      </c>
      <c r="B13200" s="63" t="s">
        <v>18342</v>
      </c>
    </row>
    <row r="13201" spans="1:2" x14ac:dyDescent="0.25">
      <c r="A13201" s="62">
        <v>51161602</v>
      </c>
      <c r="B13201" s="63" t="s">
        <v>17725</v>
      </c>
    </row>
    <row r="13202" spans="1:2" x14ac:dyDescent="0.25">
      <c r="A13202" s="62">
        <v>51161603</v>
      </c>
      <c r="B13202" s="63" t="s">
        <v>14136</v>
      </c>
    </row>
    <row r="13203" spans="1:2" x14ac:dyDescent="0.25">
      <c r="A13203" s="62">
        <v>51161605</v>
      </c>
      <c r="B13203" s="63" t="s">
        <v>13707</v>
      </c>
    </row>
    <row r="13204" spans="1:2" x14ac:dyDescent="0.25">
      <c r="A13204" s="62">
        <v>51161606</v>
      </c>
      <c r="B13204" s="63" t="s">
        <v>16815</v>
      </c>
    </row>
    <row r="13205" spans="1:2" x14ac:dyDescent="0.25">
      <c r="A13205" s="62">
        <v>51161607</v>
      </c>
      <c r="B13205" s="63" t="s">
        <v>8382</v>
      </c>
    </row>
    <row r="13206" spans="1:2" x14ac:dyDescent="0.25">
      <c r="A13206" s="62">
        <v>51161608</v>
      </c>
      <c r="B13206" s="63" t="s">
        <v>11166</v>
      </c>
    </row>
    <row r="13207" spans="1:2" x14ac:dyDescent="0.25">
      <c r="A13207" s="62">
        <v>51161609</v>
      </c>
      <c r="B13207" s="63" t="s">
        <v>5185</v>
      </c>
    </row>
    <row r="13208" spans="1:2" x14ac:dyDescent="0.25">
      <c r="A13208" s="62">
        <v>51161610</v>
      </c>
      <c r="B13208" s="63" t="s">
        <v>5786</v>
      </c>
    </row>
    <row r="13209" spans="1:2" x14ac:dyDescent="0.25">
      <c r="A13209" s="62">
        <v>51161611</v>
      </c>
      <c r="B13209" s="63" t="s">
        <v>16931</v>
      </c>
    </row>
    <row r="13210" spans="1:2" x14ac:dyDescent="0.25">
      <c r="A13210" s="62">
        <v>51161612</v>
      </c>
      <c r="B13210" s="63" t="s">
        <v>1609</v>
      </c>
    </row>
    <row r="13211" spans="1:2" x14ac:dyDescent="0.25">
      <c r="A13211" s="62">
        <v>51161613</v>
      </c>
      <c r="B13211" s="63" t="s">
        <v>6243</v>
      </c>
    </row>
    <row r="13212" spans="1:2" x14ac:dyDescent="0.25">
      <c r="A13212" s="62">
        <v>51161614</v>
      </c>
      <c r="B13212" s="63" t="s">
        <v>7906</v>
      </c>
    </row>
    <row r="13213" spans="1:2" x14ac:dyDescent="0.25">
      <c r="A13213" s="62">
        <v>51161615</v>
      </c>
      <c r="B13213" s="63" t="s">
        <v>9410</v>
      </c>
    </row>
    <row r="13214" spans="1:2" x14ac:dyDescent="0.25">
      <c r="A13214" s="62">
        <v>51161616</v>
      </c>
      <c r="B13214" s="63" t="s">
        <v>7520</v>
      </c>
    </row>
    <row r="13215" spans="1:2" x14ac:dyDescent="0.25">
      <c r="A13215" s="62">
        <v>51161617</v>
      </c>
      <c r="B13215" s="63" t="s">
        <v>11842</v>
      </c>
    </row>
    <row r="13216" spans="1:2" x14ac:dyDescent="0.25">
      <c r="A13216" s="62">
        <v>51161618</v>
      </c>
      <c r="B13216" s="63" t="s">
        <v>13029</v>
      </c>
    </row>
    <row r="13217" spans="1:2" x14ac:dyDescent="0.25">
      <c r="A13217" s="62">
        <v>51161619</v>
      </c>
      <c r="B13217" s="63" t="s">
        <v>13139</v>
      </c>
    </row>
    <row r="13218" spans="1:2" x14ac:dyDescent="0.25">
      <c r="A13218" s="62">
        <v>51161620</v>
      </c>
      <c r="B13218" s="63" t="s">
        <v>18130</v>
      </c>
    </row>
    <row r="13219" spans="1:2" x14ac:dyDescent="0.25">
      <c r="A13219" s="62">
        <v>51161621</v>
      </c>
      <c r="B13219" s="63" t="s">
        <v>16381</v>
      </c>
    </row>
    <row r="13220" spans="1:2" x14ac:dyDescent="0.25">
      <c r="A13220" s="62">
        <v>51161622</v>
      </c>
      <c r="B13220" s="63" t="s">
        <v>4139</v>
      </c>
    </row>
    <row r="13221" spans="1:2" x14ac:dyDescent="0.25">
      <c r="A13221" s="62">
        <v>51161623</v>
      </c>
      <c r="B13221" s="63" t="s">
        <v>18781</v>
      </c>
    </row>
    <row r="13222" spans="1:2" x14ac:dyDescent="0.25">
      <c r="A13222" s="62">
        <v>51161624</v>
      </c>
      <c r="B13222" s="63" t="s">
        <v>17994</v>
      </c>
    </row>
    <row r="13223" spans="1:2" x14ac:dyDescent="0.25">
      <c r="A13223" s="62">
        <v>51161625</v>
      </c>
      <c r="B13223" s="63" t="s">
        <v>4398</v>
      </c>
    </row>
    <row r="13224" spans="1:2" x14ac:dyDescent="0.25">
      <c r="A13224" s="62">
        <v>51161626</v>
      </c>
      <c r="B13224" s="63" t="s">
        <v>4958</v>
      </c>
    </row>
    <row r="13225" spans="1:2" x14ac:dyDescent="0.25">
      <c r="A13225" s="62">
        <v>51161627</v>
      </c>
      <c r="B13225" s="63" t="s">
        <v>15122</v>
      </c>
    </row>
    <row r="13226" spans="1:2" x14ac:dyDescent="0.25">
      <c r="A13226" s="62">
        <v>51161628</v>
      </c>
      <c r="B13226" s="63" t="s">
        <v>8121</v>
      </c>
    </row>
    <row r="13227" spans="1:2" x14ac:dyDescent="0.25">
      <c r="A13227" s="62">
        <v>51161629</v>
      </c>
      <c r="B13227" s="63" t="s">
        <v>18530</v>
      </c>
    </row>
    <row r="13228" spans="1:2" x14ac:dyDescent="0.25">
      <c r="A13228" s="62">
        <v>51161630</v>
      </c>
      <c r="B13228" s="63" t="s">
        <v>8019</v>
      </c>
    </row>
    <row r="13229" spans="1:2" x14ac:dyDescent="0.25">
      <c r="A13229" s="62">
        <v>51161631</v>
      </c>
      <c r="B13229" s="63" t="s">
        <v>16125</v>
      </c>
    </row>
    <row r="13230" spans="1:2" x14ac:dyDescent="0.25">
      <c r="A13230" s="62">
        <v>51161632</v>
      </c>
      <c r="B13230" s="63" t="s">
        <v>10039</v>
      </c>
    </row>
    <row r="13231" spans="1:2" x14ac:dyDescent="0.25">
      <c r="A13231" s="62">
        <v>51161633</v>
      </c>
      <c r="B13231" s="63" t="s">
        <v>14867</v>
      </c>
    </row>
    <row r="13232" spans="1:2" x14ac:dyDescent="0.25">
      <c r="A13232" s="62">
        <v>51161634</v>
      </c>
      <c r="B13232" s="63" t="s">
        <v>15051</v>
      </c>
    </row>
    <row r="13233" spans="1:2" x14ac:dyDescent="0.25">
      <c r="A13233" s="62">
        <v>51161635</v>
      </c>
      <c r="B13233" s="63" t="s">
        <v>10899</v>
      </c>
    </row>
    <row r="13234" spans="1:2" x14ac:dyDescent="0.25">
      <c r="A13234" s="62">
        <v>51161636</v>
      </c>
      <c r="B13234" s="63" t="s">
        <v>17402</v>
      </c>
    </row>
    <row r="13235" spans="1:2" x14ac:dyDescent="0.25">
      <c r="A13235" s="62">
        <v>51161637</v>
      </c>
      <c r="B13235" s="63" t="s">
        <v>7934</v>
      </c>
    </row>
    <row r="13236" spans="1:2" x14ac:dyDescent="0.25">
      <c r="A13236" s="62">
        <v>51161638</v>
      </c>
      <c r="B13236" s="63" t="s">
        <v>12663</v>
      </c>
    </row>
    <row r="13237" spans="1:2" x14ac:dyDescent="0.25">
      <c r="A13237" s="62">
        <v>51161639</v>
      </c>
      <c r="B13237" s="63" t="s">
        <v>7460</v>
      </c>
    </row>
    <row r="13238" spans="1:2" x14ac:dyDescent="0.25">
      <c r="A13238" s="62">
        <v>51161640</v>
      </c>
      <c r="B13238" s="63" t="s">
        <v>5345</v>
      </c>
    </row>
    <row r="13239" spans="1:2" x14ac:dyDescent="0.25">
      <c r="A13239" s="62">
        <v>51161646</v>
      </c>
      <c r="B13239" s="63" t="s">
        <v>11217</v>
      </c>
    </row>
    <row r="13240" spans="1:2" x14ac:dyDescent="0.25">
      <c r="A13240" s="62">
        <v>51161647</v>
      </c>
      <c r="B13240" s="63" t="s">
        <v>14966</v>
      </c>
    </row>
    <row r="13241" spans="1:2" x14ac:dyDescent="0.25">
      <c r="A13241" s="62">
        <v>51161648</v>
      </c>
      <c r="B13241" s="63" t="s">
        <v>7197</v>
      </c>
    </row>
    <row r="13242" spans="1:2" x14ac:dyDescent="0.25">
      <c r="A13242" s="62">
        <v>51161649</v>
      </c>
      <c r="B13242" s="63" t="s">
        <v>17890</v>
      </c>
    </row>
    <row r="13243" spans="1:2" x14ac:dyDescent="0.25">
      <c r="A13243" s="62">
        <v>51161650</v>
      </c>
      <c r="B13243" s="63" t="s">
        <v>6503</v>
      </c>
    </row>
    <row r="13244" spans="1:2" x14ac:dyDescent="0.25">
      <c r="A13244" s="62">
        <v>51161651</v>
      </c>
      <c r="B13244" s="63" t="s">
        <v>15082</v>
      </c>
    </row>
    <row r="13245" spans="1:2" x14ac:dyDescent="0.25">
      <c r="A13245" s="62">
        <v>51161701</v>
      </c>
      <c r="B13245" s="63" t="s">
        <v>12974</v>
      </c>
    </row>
    <row r="13246" spans="1:2" x14ac:dyDescent="0.25">
      <c r="A13246" s="62">
        <v>51161702</v>
      </c>
      <c r="B13246" s="63" t="s">
        <v>12848</v>
      </c>
    </row>
    <row r="13247" spans="1:2" x14ac:dyDescent="0.25">
      <c r="A13247" s="62">
        <v>51161703</v>
      </c>
      <c r="B13247" s="63" t="s">
        <v>12847</v>
      </c>
    </row>
    <row r="13248" spans="1:2" x14ac:dyDescent="0.25">
      <c r="A13248" s="62">
        <v>51161704</v>
      </c>
      <c r="B13248" s="63" t="s">
        <v>16404</v>
      </c>
    </row>
    <row r="13249" spans="1:2" x14ac:dyDescent="0.25">
      <c r="A13249" s="62">
        <v>51161705</v>
      </c>
      <c r="B13249" s="63" t="s">
        <v>13488</v>
      </c>
    </row>
    <row r="13250" spans="1:2" x14ac:dyDescent="0.25">
      <c r="A13250" s="62">
        <v>51161706</v>
      </c>
      <c r="B13250" s="63" t="s">
        <v>2647</v>
      </c>
    </row>
    <row r="13251" spans="1:2" x14ac:dyDescent="0.25">
      <c r="A13251" s="62">
        <v>51161707</v>
      </c>
      <c r="B13251" s="63" t="s">
        <v>614</v>
      </c>
    </row>
    <row r="13252" spans="1:2" x14ac:dyDescent="0.25">
      <c r="A13252" s="62">
        <v>51161708</v>
      </c>
      <c r="B13252" s="63" t="s">
        <v>7267</v>
      </c>
    </row>
    <row r="13253" spans="1:2" x14ac:dyDescent="0.25">
      <c r="A13253" s="62">
        <v>51161709</v>
      </c>
      <c r="B13253" s="63" t="s">
        <v>9214</v>
      </c>
    </row>
    <row r="13254" spans="1:2" x14ac:dyDescent="0.25">
      <c r="A13254" s="62">
        <v>51161710</v>
      </c>
      <c r="B13254" s="63" t="s">
        <v>14092</v>
      </c>
    </row>
    <row r="13255" spans="1:2" x14ac:dyDescent="0.25">
      <c r="A13255" s="62">
        <v>51161801</v>
      </c>
      <c r="B13255" s="63" t="s">
        <v>17068</v>
      </c>
    </row>
    <row r="13256" spans="1:2" x14ac:dyDescent="0.25">
      <c r="A13256" s="62">
        <v>51161802</v>
      </c>
      <c r="B13256" s="63" t="s">
        <v>18558</v>
      </c>
    </row>
    <row r="13257" spans="1:2" x14ac:dyDescent="0.25">
      <c r="A13257" s="62">
        <v>51161803</v>
      </c>
      <c r="B13257" s="63" t="s">
        <v>5623</v>
      </c>
    </row>
    <row r="13258" spans="1:2" x14ac:dyDescent="0.25">
      <c r="A13258" s="62">
        <v>51161805</v>
      </c>
      <c r="B13258" s="63" t="s">
        <v>1424</v>
      </c>
    </row>
    <row r="13259" spans="1:2" x14ac:dyDescent="0.25">
      <c r="A13259" s="62">
        <v>51161806</v>
      </c>
      <c r="B13259" s="63" t="s">
        <v>9356</v>
      </c>
    </row>
    <row r="13260" spans="1:2" x14ac:dyDescent="0.25">
      <c r="A13260" s="62">
        <v>51161808</v>
      </c>
      <c r="B13260" s="63" t="s">
        <v>9373</v>
      </c>
    </row>
    <row r="13261" spans="1:2" x14ac:dyDescent="0.25">
      <c r="A13261" s="62">
        <v>51161809</v>
      </c>
      <c r="B13261" s="63" t="s">
        <v>9884</v>
      </c>
    </row>
    <row r="13262" spans="1:2" x14ac:dyDescent="0.25">
      <c r="A13262" s="62">
        <v>51161810</v>
      </c>
      <c r="B13262" s="63" t="s">
        <v>10370</v>
      </c>
    </row>
    <row r="13263" spans="1:2" x14ac:dyDescent="0.25">
      <c r="A13263" s="62">
        <v>51161811</v>
      </c>
      <c r="B13263" s="63" t="s">
        <v>5874</v>
      </c>
    </row>
    <row r="13264" spans="1:2" x14ac:dyDescent="0.25">
      <c r="A13264" s="62">
        <v>51161812</v>
      </c>
      <c r="B13264" s="63" t="s">
        <v>16084</v>
      </c>
    </row>
    <row r="13265" spans="1:2" x14ac:dyDescent="0.25">
      <c r="A13265" s="62">
        <v>51161813</v>
      </c>
      <c r="B13265" s="63" t="s">
        <v>979</v>
      </c>
    </row>
    <row r="13266" spans="1:2" x14ac:dyDescent="0.25">
      <c r="A13266" s="62">
        <v>51161814</v>
      </c>
      <c r="B13266" s="63" t="s">
        <v>3696</v>
      </c>
    </row>
    <row r="13267" spans="1:2" x14ac:dyDescent="0.25">
      <c r="A13267" s="62">
        <v>51161815</v>
      </c>
      <c r="B13267" s="63" t="s">
        <v>10793</v>
      </c>
    </row>
    <row r="13268" spans="1:2" x14ac:dyDescent="0.25">
      <c r="A13268" s="62">
        <v>51161817</v>
      </c>
      <c r="B13268" s="63" t="s">
        <v>9107</v>
      </c>
    </row>
    <row r="13269" spans="1:2" x14ac:dyDescent="0.25">
      <c r="A13269" s="62">
        <v>51161818</v>
      </c>
      <c r="B13269" s="63" t="s">
        <v>14433</v>
      </c>
    </row>
    <row r="13270" spans="1:2" x14ac:dyDescent="0.25">
      <c r="A13270" s="62">
        <v>51161819</v>
      </c>
      <c r="B13270" s="63" t="s">
        <v>12827</v>
      </c>
    </row>
    <row r="13271" spans="1:2" x14ac:dyDescent="0.25">
      <c r="A13271" s="62">
        <v>51161820</v>
      </c>
      <c r="B13271" s="63" t="s">
        <v>14235</v>
      </c>
    </row>
    <row r="13272" spans="1:2" x14ac:dyDescent="0.25">
      <c r="A13272" s="62">
        <v>51161901</v>
      </c>
      <c r="B13272" s="63" t="s">
        <v>8590</v>
      </c>
    </row>
    <row r="13273" spans="1:2" x14ac:dyDescent="0.25">
      <c r="A13273" s="62">
        <v>51161903</v>
      </c>
      <c r="B13273" s="63" t="s">
        <v>17909</v>
      </c>
    </row>
    <row r="13274" spans="1:2" x14ac:dyDescent="0.25">
      <c r="A13274" s="62">
        <v>51171501</v>
      </c>
      <c r="B13274" s="63" t="s">
        <v>4597</v>
      </c>
    </row>
    <row r="13275" spans="1:2" x14ac:dyDescent="0.25">
      <c r="A13275" s="62">
        <v>51171502</v>
      </c>
      <c r="B13275" s="63" t="s">
        <v>12877</v>
      </c>
    </row>
    <row r="13276" spans="1:2" x14ac:dyDescent="0.25">
      <c r="A13276" s="62">
        <v>51171503</v>
      </c>
      <c r="B13276" s="63" t="s">
        <v>2847</v>
      </c>
    </row>
    <row r="13277" spans="1:2" x14ac:dyDescent="0.25">
      <c r="A13277" s="62">
        <v>51171504</v>
      </c>
      <c r="B13277" s="63" t="s">
        <v>6220</v>
      </c>
    </row>
    <row r="13278" spans="1:2" x14ac:dyDescent="0.25">
      <c r="A13278" s="62">
        <v>51171505</v>
      </c>
      <c r="B13278" s="63" t="s">
        <v>3747</v>
      </c>
    </row>
    <row r="13279" spans="1:2" x14ac:dyDescent="0.25">
      <c r="A13279" s="62">
        <v>51171507</v>
      </c>
      <c r="B13279" s="63" t="s">
        <v>14097</v>
      </c>
    </row>
    <row r="13280" spans="1:2" x14ac:dyDescent="0.25">
      <c r="A13280" s="62">
        <v>51171508</v>
      </c>
      <c r="B13280" s="63" t="s">
        <v>655</v>
      </c>
    </row>
    <row r="13281" spans="1:2" x14ac:dyDescent="0.25">
      <c r="A13281" s="62">
        <v>51171509</v>
      </c>
      <c r="B13281" s="63" t="s">
        <v>4838</v>
      </c>
    </row>
    <row r="13282" spans="1:2" x14ac:dyDescent="0.25">
      <c r="A13282" s="62">
        <v>51171510</v>
      </c>
      <c r="B13282" s="63" t="s">
        <v>13910</v>
      </c>
    </row>
    <row r="13283" spans="1:2" x14ac:dyDescent="0.25">
      <c r="A13283" s="62">
        <v>51171511</v>
      </c>
      <c r="B13283" s="63" t="s">
        <v>2562</v>
      </c>
    </row>
    <row r="13284" spans="1:2" x14ac:dyDescent="0.25">
      <c r="A13284" s="62">
        <v>51171513</v>
      </c>
      <c r="B13284" s="63" t="s">
        <v>12379</v>
      </c>
    </row>
    <row r="13285" spans="1:2" x14ac:dyDescent="0.25">
      <c r="A13285" s="62">
        <v>51171601</v>
      </c>
      <c r="B13285" s="63" t="s">
        <v>17013</v>
      </c>
    </row>
    <row r="13286" spans="1:2" x14ac:dyDescent="0.25">
      <c r="A13286" s="62">
        <v>51171602</v>
      </c>
      <c r="B13286" s="63" t="s">
        <v>6166</v>
      </c>
    </row>
    <row r="13287" spans="1:2" x14ac:dyDescent="0.25">
      <c r="A13287" s="62">
        <v>51171603</v>
      </c>
      <c r="B13287" s="63" t="s">
        <v>5870</v>
      </c>
    </row>
    <row r="13288" spans="1:2" x14ac:dyDescent="0.25">
      <c r="A13288" s="62">
        <v>51171604</v>
      </c>
      <c r="B13288" s="63" t="s">
        <v>5565</v>
      </c>
    </row>
    <row r="13289" spans="1:2" x14ac:dyDescent="0.25">
      <c r="A13289" s="62">
        <v>51171605</v>
      </c>
      <c r="B13289" s="63" t="s">
        <v>14547</v>
      </c>
    </row>
    <row r="13290" spans="1:2" x14ac:dyDescent="0.25">
      <c r="A13290" s="62">
        <v>51171606</v>
      </c>
      <c r="B13290" s="63" t="s">
        <v>5285</v>
      </c>
    </row>
    <row r="13291" spans="1:2" x14ac:dyDescent="0.25">
      <c r="A13291" s="62">
        <v>51171607</v>
      </c>
      <c r="B13291" s="63" t="s">
        <v>8132</v>
      </c>
    </row>
    <row r="13292" spans="1:2" x14ac:dyDescent="0.25">
      <c r="A13292" s="62">
        <v>51171608</v>
      </c>
      <c r="B13292" s="63" t="s">
        <v>8172</v>
      </c>
    </row>
    <row r="13293" spans="1:2" x14ac:dyDescent="0.25">
      <c r="A13293" s="62">
        <v>51171609</v>
      </c>
      <c r="B13293" s="63" t="s">
        <v>2096</v>
      </c>
    </row>
    <row r="13294" spans="1:2" x14ac:dyDescent="0.25">
      <c r="A13294" s="62">
        <v>51171610</v>
      </c>
      <c r="B13294" s="63" t="s">
        <v>11521</v>
      </c>
    </row>
    <row r="13295" spans="1:2" x14ac:dyDescent="0.25">
      <c r="A13295" s="62">
        <v>51171611</v>
      </c>
      <c r="B13295" s="63" t="s">
        <v>7782</v>
      </c>
    </row>
    <row r="13296" spans="1:2" x14ac:dyDescent="0.25">
      <c r="A13296" s="62">
        <v>51171612</v>
      </c>
      <c r="B13296" s="63" t="s">
        <v>1338</v>
      </c>
    </row>
    <row r="13297" spans="1:2" x14ac:dyDescent="0.25">
      <c r="A13297" s="62">
        <v>51171613</v>
      </c>
      <c r="B13297" s="63" t="s">
        <v>9055</v>
      </c>
    </row>
    <row r="13298" spans="1:2" x14ac:dyDescent="0.25">
      <c r="A13298" s="62">
        <v>51171614</v>
      </c>
      <c r="B13298" s="63" t="s">
        <v>5099</v>
      </c>
    </row>
    <row r="13299" spans="1:2" x14ac:dyDescent="0.25">
      <c r="A13299" s="62">
        <v>51171615</v>
      </c>
      <c r="B13299" s="63" t="s">
        <v>6257</v>
      </c>
    </row>
    <row r="13300" spans="1:2" x14ac:dyDescent="0.25">
      <c r="A13300" s="62">
        <v>51171616</v>
      </c>
      <c r="B13300" s="63" t="s">
        <v>9417</v>
      </c>
    </row>
    <row r="13301" spans="1:2" x14ac:dyDescent="0.25">
      <c r="A13301" s="62">
        <v>51171617</v>
      </c>
      <c r="B13301" s="63" t="s">
        <v>13682</v>
      </c>
    </row>
    <row r="13302" spans="1:2" x14ac:dyDescent="0.25">
      <c r="A13302" s="62">
        <v>51171618</v>
      </c>
      <c r="B13302" s="63" t="s">
        <v>8193</v>
      </c>
    </row>
    <row r="13303" spans="1:2" x14ac:dyDescent="0.25">
      <c r="A13303" s="62">
        <v>51171619</v>
      </c>
      <c r="B13303" s="63" t="s">
        <v>3924</v>
      </c>
    </row>
    <row r="13304" spans="1:2" x14ac:dyDescent="0.25">
      <c r="A13304" s="62">
        <v>51171620</v>
      </c>
      <c r="B13304" s="63" t="s">
        <v>18309</v>
      </c>
    </row>
    <row r="13305" spans="1:2" x14ac:dyDescent="0.25">
      <c r="A13305" s="62">
        <v>51171621</v>
      </c>
      <c r="B13305" s="63" t="s">
        <v>12779</v>
      </c>
    </row>
    <row r="13306" spans="1:2" x14ac:dyDescent="0.25">
      <c r="A13306" s="62">
        <v>51171622</v>
      </c>
      <c r="B13306" s="63" t="s">
        <v>11927</v>
      </c>
    </row>
    <row r="13307" spans="1:2" x14ac:dyDescent="0.25">
      <c r="A13307" s="62">
        <v>51171623</v>
      </c>
      <c r="B13307" s="63" t="s">
        <v>12843</v>
      </c>
    </row>
    <row r="13308" spans="1:2" x14ac:dyDescent="0.25">
      <c r="A13308" s="62">
        <v>51171624</v>
      </c>
      <c r="B13308" s="63" t="s">
        <v>9465</v>
      </c>
    </row>
    <row r="13309" spans="1:2" x14ac:dyDescent="0.25">
      <c r="A13309" s="62">
        <v>51171626</v>
      </c>
      <c r="B13309" s="63" t="s">
        <v>242</v>
      </c>
    </row>
    <row r="13310" spans="1:2" x14ac:dyDescent="0.25">
      <c r="A13310" s="62">
        <v>51171627</v>
      </c>
      <c r="B13310" s="63" t="s">
        <v>6210</v>
      </c>
    </row>
    <row r="13311" spans="1:2" x14ac:dyDescent="0.25">
      <c r="A13311" s="62">
        <v>51171628</v>
      </c>
      <c r="B13311" s="63" t="s">
        <v>15896</v>
      </c>
    </row>
    <row r="13312" spans="1:2" x14ac:dyDescent="0.25">
      <c r="A13312" s="62">
        <v>51171629</v>
      </c>
      <c r="B13312" s="63" t="s">
        <v>9260</v>
      </c>
    </row>
    <row r="13313" spans="1:2" x14ac:dyDescent="0.25">
      <c r="A13313" s="62">
        <v>51171630</v>
      </c>
      <c r="B13313" s="63" t="s">
        <v>4557</v>
      </c>
    </row>
    <row r="13314" spans="1:2" x14ac:dyDescent="0.25">
      <c r="A13314" s="62">
        <v>51171631</v>
      </c>
      <c r="B13314" s="63" t="s">
        <v>1462</v>
      </c>
    </row>
    <row r="13315" spans="1:2" x14ac:dyDescent="0.25">
      <c r="A13315" s="62">
        <v>51171632</v>
      </c>
      <c r="B13315" s="63" t="s">
        <v>11331</v>
      </c>
    </row>
    <row r="13316" spans="1:2" x14ac:dyDescent="0.25">
      <c r="A13316" s="62">
        <v>51171701</v>
      </c>
      <c r="B13316" s="63" t="s">
        <v>2082</v>
      </c>
    </row>
    <row r="13317" spans="1:2" x14ac:dyDescent="0.25">
      <c r="A13317" s="62">
        <v>51171702</v>
      </c>
      <c r="B13317" s="63" t="s">
        <v>17938</v>
      </c>
    </row>
    <row r="13318" spans="1:2" x14ac:dyDescent="0.25">
      <c r="A13318" s="62">
        <v>51171703</v>
      </c>
      <c r="B13318" s="63" t="s">
        <v>8024</v>
      </c>
    </row>
    <row r="13319" spans="1:2" x14ac:dyDescent="0.25">
      <c r="A13319" s="62">
        <v>51171704</v>
      </c>
      <c r="B13319" s="63" t="s">
        <v>7418</v>
      </c>
    </row>
    <row r="13320" spans="1:2" x14ac:dyDescent="0.25">
      <c r="A13320" s="62">
        <v>51171706</v>
      </c>
      <c r="B13320" s="63" t="s">
        <v>11989</v>
      </c>
    </row>
    <row r="13321" spans="1:2" x14ac:dyDescent="0.25">
      <c r="A13321" s="62">
        <v>51171707</v>
      </c>
      <c r="B13321" s="63" t="s">
        <v>3114</v>
      </c>
    </row>
    <row r="13322" spans="1:2" x14ac:dyDescent="0.25">
      <c r="A13322" s="62">
        <v>51171708</v>
      </c>
      <c r="B13322" s="63" t="s">
        <v>4689</v>
      </c>
    </row>
    <row r="13323" spans="1:2" x14ac:dyDescent="0.25">
      <c r="A13323" s="62">
        <v>51171709</v>
      </c>
      <c r="B13323" s="63" t="s">
        <v>133</v>
      </c>
    </row>
    <row r="13324" spans="1:2" x14ac:dyDescent="0.25">
      <c r="A13324" s="62">
        <v>51171710</v>
      </c>
      <c r="B13324" s="63" t="s">
        <v>9878</v>
      </c>
    </row>
    <row r="13325" spans="1:2" x14ac:dyDescent="0.25">
      <c r="A13325" s="62">
        <v>51171711</v>
      </c>
      <c r="B13325" s="63" t="s">
        <v>17995</v>
      </c>
    </row>
    <row r="13326" spans="1:2" x14ac:dyDescent="0.25">
      <c r="A13326" s="62">
        <v>51171712</v>
      </c>
      <c r="B13326" s="63" t="s">
        <v>12850</v>
      </c>
    </row>
    <row r="13327" spans="1:2" x14ac:dyDescent="0.25">
      <c r="A13327" s="62">
        <v>51171801</v>
      </c>
      <c r="B13327" s="63" t="s">
        <v>737</v>
      </c>
    </row>
    <row r="13328" spans="1:2" x14ac:dyDescent="0.25">
      <c r="A13328" s="62">
        <v>51171802</v>
      </c>
      <c r="B13328" s="63" t="s">
        <v>2650</v>
      </c>
    </row>
    <row r="13329" spans="1:2" x14ac:dyDescent="0.25">
      <c r="A13329" s="62">
        <v>51171803</v>
      </c>
      <c r="B13329" s="63" t="s">
        <v>282</v>
      </c>
    </row>
    <row r="13330" spans="1:2" x14ac:dyDescent="0.25">
      <c r="A13330" s="62">
        <v>51171804</v>
      </c>
      <c r="B13330" s="63" t="s">
        <v>10753</v>
      </c>
    </row>
    <row r="13331" spans="1:2" x14ac:dyDescent="0.25">
      <c r="A13331" s="62">
        <v>51171805</v>
      </c>
      <c r="B13331" s="63" t="s">
        <v>4245</v>
      </c>
    </row>
    <row r="13332" spans="1:2" x14ac:dyDescent="0.25">
      <c r="A13332" s="62">
        <v>51171806</v>
      </c>
      <c r="B13332" s="63" t="s">
        <v>5320</v>
      </c>
    </row>
    <row r="13333" spans="1:2" x14ac:dyDescent="0.25">
      <c r="A13333" s="62">
        <v>51171807</v>
      </c>
      <c r="B13333" s="63" t="s">
        <v>18666</v>
      </c>
    </row>
    <row r="13334" spans="1:2" x14ac:dyDescent="0.25">
      <c r="A13334" s="62">
        <v>51171808</v>
      </c>
      <c r="B13334" s="63" t="s">
        <v>10043</v>
      </c>
    </row>
    <row r="13335" spans="1:2" x14ac:dyDescent="0.25">
      <c r="A13335" s="62">
        <v>51171809</v>
      </c>
      <c r="B13335" s="63" t="s">
        <v>12043</v>
      </c>
    </row>
    <row r="13336" spans="1:2" x14ac:dyDescent="0.25">
      <c r="A13336" s="62">
        <v>51171811</v>
      </c>
      <c r="B13336" s="63" t="s">
        <v>3302</v>
      </c>
    </row>
    <row r="13337" spans="1:2" x14ac:dyDescent="0.25">
      <c r="A13337" s="62">
        <v>51171812</v>
      </c>
      <c r="B13337" s="63" t="s">
        <v>2220</v>
      </c>
    </row>
    <row r="13338" spans="1:2" x14ac:dyDescent="0.25">
      <c r="A13338" s="62">
        <v>51171813</v>
      </c>
      <c r="B13338" s="63" t="s">
        <v>1886</v>
      </c>
    </row>
    <row r="13339" spans="1:2" x14ac:dyDescent="0.25">
      <c r="A13339" s="62">
        <v>51171814</v>
      </c>
      <c r="B13339" s="63" t="s">
        <v>15614</v>
      </c>
    </row>
    <row r="13340" spans="1:2" x14ac:dyDescent="0.25">
      <c r="A13340" s="62">
        <v>51171815</v>
      </c>
      <c r="B13340" s="63" t="s">
        <v>1463</v>
      </c>
    </row>
    <row r="13341" spans="1:2" x14ac:dyDescent="0.25">
      <c r="A13341" s="62">
        <v>51171816</v>
      </c>
      <c r="B13341" s="63" t="s">
        <v>5019</v>
      </c>
    </row>
    <row r="13342" spans="1:2" x14ac:dyDescent="0.25">
      <c r="A13342" s="62">
        <v>51171817</v>
      </c>
      <c r="B13342" s="63" t="s">
        <v>110</v>
      </c>
    </row>
    <row r="13343" spans="1:2" x14ac:dyDescent="0.25">
      <c r="A13343" s="62">
        <v>51171818</v>
      </c>
      <c r="B13343" s="63" t="s">
        <v>14786</v>
      </c>
    </row>
    <row r="13344" spans="1:2" x14ac:dyDescent="0.25">
      <c r="A13344" s="62">
        <v>51171819</v>
      </c>
      <c r="B13344" s="63" t="s">
        <v>13001</v>
      </c>
    </row>
    <row r="13345" spans="1:2" x14ac:dyDescent="0.25">
      <c r="A13345" s="62">
        <v>51171820</v>
      </c>
      <c r="B13345" s="63" t="s">
        <v>442</v>
      </c>
    </row>
    <row r="13346" spans="1:2" x14ac:dyDescent="0.25">
      <c r="A13346" s="62">
        <v>51171821</v>
      </c>
      <c r="B13346" s="63" t="s">
        <v>1737</v>
      </c>
    </row>
    <row r="13347" spans="1:2" x14ac:dyDescent="0.25">
      <c r="A13347" s="62">
        <v>51171822</v>
      </c>
      <c r="B13347" s="63" t="s">
        <v>11411</v>
      </c>
    </row>
    <row r="13348" spans="1:2" x14ac:dyDescent="0.25">
      <c r="A13348" s="62">
        <v>51171901</v>
      </c>
      <c r="B13348" s="63" t="s">
        <v>14372</v>
      </c>
    </row>
    <row r="13349" spans="1:2" x14ac:dyDescent="0.25">
      <c r="A13349" s="62">
        <v>51171902</v>
      </c>
      <c r="B13349" s="63" t="s">
        <v>7314</v>
      </c>
    </row>
    <row r="13350" spans="1:2" x14ac:dyDescent="0.25">
      <c r="A13350" s="62">
        <v>51171903</v>
      </c>
      <c r="B13350" s="63" t="s">
        <v>312</v>
      </c>
    </row>
    <row r="13351" spans="1:2" x14ac:dyDescent="0.25">
      <c r="A13351" s="62">
        <v>51171904</v>
      </c>
      <c r="B13351" s="63" t="s">
        <v>4443</v>
      </c>
    </row>
    <row r="13352" spans="1:2" x14ac:dyDescent="0.25">
      <c r="A13352" s="62">
        <v>51171905</v>
      </c>
      <c r="B13352" s="63" t="s">
        <v>7246</v>
      </c>
    </row>
    <row r="13353" spans="1:2" x14ac:dyDescent="0.25">
      <c r="A13353" s="62">
        <v>51171906</v>
      </c>
      <c r="B13353" s="63" t="s">
        <v>11878</v>
      </c>
    </row>
    <row r="13354" spans="1:2" x14ac:dyDescent="0.25">
      <c r="A13354" s="62">
        <v>51171907</v>
      </c>
      <c r="B13354" s="63" t="s">
        <v>10960</v>
      </c>
    </row>
    <row r="13355" spans="1:2" x14ac:dyDescent="0.25">
      <c r="A13355" s="62">
        <v>51171908</v>
      </c>
      <c r="B13355" s="63" t="s">
        <v>7106</v>
      </c>
    </row>
    <row r="13356" spans="1:2" x14ac:dyDescent="0.25">
      <c r="A13356" s="62">
        <v>51171909</v>
      </c>
      <c r="B13356" s="63" t="s">
        <v>16223</v>
      </c>
    </row>
    <row r="13357" spans="1:2" x14ac:dyDescent="0.25">
      <c r="A13357" s="62">
        <v>51171910</v>
      </c>
      <c r="B13357" s="63" t="s">
        <v>17102</v>
      </c>
    </row>
    <row r="13358" spans="1:2" x14ac:dyDescent="0.25">
      <c r="A13358" s="62">
        <v>51171911</v>
      </c>
      <c r="B13358" s="63" t="s">
        <v>11636</v>
      </c>
    </row>
    <row r="13359" spans="1:2" x14ac:dyDescent="0.25">
      <c r="A13359" s="62">
        <v>51171912</v>
      </c>
      <c r="B13359" s="63" t="s">
        <v>16058</v>
      </c>
    </row>
    <row r="13360" spans="1:2" x14ac:dyDescent="0.25">
      <c r="A13360" s="62">
        <v>51171913</v>
      </c>
      <c r="B13360" s="63" t="s">
        <v>9759</v>
      </c>
    </row>
    <row r="13361" spans="1:2" x14ac:dyDescent="0.25">
      <c r="A13361" s="62">
        <v>51171914</v>
      </c>
      <c r="B13361" s="63" t="s">
        <v>12205</v>
      </c>
    </row>
    <row r="13362" spans="1:2" x14ac:dyDescent="0.25">
      <c r="A13362" s="62">
        <v>51171915</v>
      </c>
      <c r="B13362" s="63" t="s">
        <v>8998</v>
      </c>
    </row>
    <row r="13363" spans="1:2" x14ac:dyDescent="0.25">
      <c r="A13363" s="62">
        <v>51171916</v>
      </c>
      <c r="B13363" s="63" t="s">
        <v>17223</v>
      </c>
    </row>
    <row r="13364" spans="1:2" x14ac:dyDescent="0.25">
      <c r="A13364" s="62">
        <v>51171917</v>
      </c>
      <c r="B13364" s="63" t="s">
        <v>11682</v>
      </c>
    </row>
    <row r="13365" spans="1:2" x14ac:dyDescent="0.25">
      <c r="A13365" s="62">
        <v>51171918</v>
      </c>
      <c r="B13365" s="63" t="s">
        <v>10627</v>
      </c>
    </row>
    <row r="13366" spans="1:2" x14ac:dyDescent="0.25">
      <c r="A13366" s="62">
        <v>51172001</v>
      </c>
      <c r="B13366" s="63" t="s">
        <v>2400</v>
      </c>
    </row>
    <row r="13367" spans="1:2" x14ac:dyDescent="0.25">
      <c r="A13367" s="62">
        <v>51172002</v>
      </c>
      <c r="B13367" s="63" t="s">
        <v>15790</v>
      </c>
    </row>
    <row r="13368" spans="1:2" x14ac:dyDescent="0.25">
      <c r="A13368" s="62">
        <v>51172003</v>
      </c>
      <c r="B13368" s="63" t="s">
        <v>4181</v>
      </c>
    </row>
    <row r="13369" spans="1:2" x14ac:dyDescent="0.25">
      <c r="A13369" s="62">
        <v>51172004</v>
      </c>
      <c r="B13369" s="63" t="s">
        <v>12587</v>
      </c>
    </row>
    <row r="13370" spans="1:2" x14ac:dyDescent="0.25">
      <c r="A13370" s="62">
        <v>51172101</v>
      </c>
      <c r="B13370" s="63" t="s">
        <v>9881</v>
      </c>
    </row>
    <row r="13371" spans="1:2" x14ac:dyDescent="0.25">
      <c r="A13371" s="62">
        <v>51172102</v>
      </c>
      <c r="B13371" s="63" t="s">
        <v>8934</v>
      </c>
    </row>
    <row r="13372" spans="1:2" x14ac:dyDescent="0.25">
      <c r="A13372" s="62">
        <v>51172103</v>
      </c>
      <c r="B13372" s="63" t="s">
        <v>3844</v>
      </c>
    </row>
    <row r="13373" spans="1:2" x14ac:dyDescent="0.25">
      <c r="A13373" s="62">
        <v>51172105</v>
      </c>
      <c r="B13373" s="63" t="s">
        <v>17076</v>
      </c>
    </row>
    <row r="13374" spans="1:2" x14ac:dyDescent="0.25">
      <c r="A13374" s="62">
        <v>51172106</v>
      </c>
      <c r="B13374" s="63" t="s">
        <v>12061</v>
      </c>
    </row>
    <row r="13375" spans="1:2" x14ac:dyDescent="0.25">
      <c r="A13375" s="62">
        <v>51172107</v>
      </c>
      <c r="B13375" s="63" t="s">
        <v>8080</v>
      </c>
    </row>
    <row r="13376" spans="1:2" x14ac:dyDescent="0.25">
      <c r="A13376" s="62">
        <v>51172108</v>
      </c>
      <c r="B13376" s="63" t="s">
        <v>14272</v>
      </c>
    </row>
    <row r="13377" spans="1:2" x14ac:dyDescent="0.25">
      <c r="A13377" s="62">
        <v>51172109</v>
      </c>
      <c r="B13377" s="63" t="s">
        <v>15626</v>
      </c>
    </row>
    <row r="13378" spans="1:2" x14ac:dyDescent="0.25">
      <c r="A13378" s="62">
        <v>51172110</v>
      </c>
      <c r="B13378" s="63" t="s">
        <v>15805</v>
      </c>
    </row>
    <row r="13379" spans="1:2" x14ac:dyDescent="0.25">
      <c r="A13379" s="62">
        <v>51172111</v>
      </c>
      <c r="B13379" s="63" t="s">
        <v>15923</v>
      </c>
    </row>
    <row r="13380" spans="1:2" x14ac:dyDescent="0.25">
      <c r="A13380" s="62">
        <v>51181501</v>
      </c>
      <c r="B13380" s="63" t="s">
        <v>6061</v>
      </c>
    </row>
    <row r="13381" spans="1:2" x14ac:dyDescent="0.25">
      <c r="A13381" s="62">
        <v>51181502</v>
      </c>
      <c r="B13381" s="63" t="s">
        <v>4163</v>
      </c>
    </row>
    <row r="13382" spans="1:2" x14ac:dyDescent="0.25">
      <c r="A13382" s="62">
        <v>51181503</v>
      </c>
      <c r="B13382" s="63" t="s">
        <v>13848</v>
      </c>
    </row>
    <row r="13383" spans="1:2" x14ac:dyDescent="0.25">
      <c r="A13383" s="62">
        <v>51181504</v>
      </c>
      <c r="B13383" s="63" t="s">
        <v>16313</v>
      </c>
    </row>
    <row r="13384" spans="1:2" x14ac:dyDescent="0.25">
      <c r="A13384" s="62">
        <v>51181505</v>
      </c>
      <c r="B13384" s="63" t="s">
        <v>5974</v>
      </c>
    </row>
    <row r="13385" spans="1:2" x14ac:dyDescent="0.25">
      <c r="A13385" s="62">
        <v>51181506</v>
      </c>
      <c r="B13385" s="63" t="s">
        <v>4626</v>
      </c>
    </row>
    <row r="13386" spans="1:2" x14ac:dyDescent="0.25">
      <c r="A13386" s="62">
        <v>51181508</v>
      </c>
      <c r="B13386" s="63" t="s">
        <v>14436</v>
      </c>
    </row>
    <row r="13387" spans="1:2" x14ac:dyDescent="0.25">
      <c r="A13387" s="62">
        <v>51181509</v>
      </c>
      <c r="B13387" s="63" t="s">
        <v>12556</v>
      </c>
    </row>
    <row r="13388" spans="1:2" x14ac:dyDescent="0.25">
      <c r="A13388" s="62">
        <v>51181510</v>
      </c>
      <c r="B13388" s="63" t="s">
        <v>15254</v>
      </c>
    </row>
    <row r="13389" spans="1:2" x14ac:dyDescent="0.25">
      <c r="A13389" s="62">
        <v>51181511</v>
      </c>
      <c r="B13389" s="63" t="s">
        <v>4665</v>
      </c>
    </row>
    <row r="13390" spans="1:2" x14ac:dyDescent="0.25">
      <c r="A13390" s="62">
        <v>51181513</v>
      </c>
      <c r="B13390" s="63" t="s">
        <v>17448</v>
      </c>
    </row>
    <row r="13391" spans="1:2" x14ac:dyDescent="0.25">
      <c r="A13391" s="62">
        <v>51181514</v>
      </c>
      <c r="B13391" s="63" t="s">
        <v>5303</v>
      </c>
    </row>
    <row r="13392" spans="1:2" x14ac:dyDescent="0.25">
      <c r="A13392" s="62">
        <v>51181515</v>
      </c>
      <c r="B13392" s="63" t="s">
        <v>4570</v>
      </c>
    </row>
    <row r="13393" spans="1:2" x14ac:dyDescent="0.25">
      <c r="A13393" s="62">
        <v>51181516</v>
      </c>
      <c r="B13393" s="63" t="s">
        <v>14285</v>
      </c>
    </row>
    <row r="13394" spans="1:2" x14ac:dyDescent="0.25">
      <c r="A13394" s="62">
        <v>51181517</v>
      </c>
      <c r="B13394" s="63" t="s">
        <v>13797</v>
      </c>
    </row>
    <row r="13395" spans="1:2" x14ac:dyDescent="0.25">
      <c r="A13395" s="62">
        <v>51181519</v>
      </c>
      <c r="B13395" s="63" t="s">
        <v>13447</v>
      </c>
    </row>
    <row r="13396" spans="1:2" x14ac:dyDescent="0.25">
      <c r="A13396" s="62">
        <v>51181520</v>
      </c>
      <c r="B13396" s="63" t="s">
        <v>10866</v>
      </c>
    </row>
    <row r="13397" spans="1:2" x14ac:dyDescent="0.25">
      <c r="A13397" s="62">
        <v>51181521</v>
      </c>
      <c r="B13397" s="63" t="s">
        <v>6193</v>
      </c>
    </row>
    <row r="13398" spans="1:2" x14ac:dyDescent="0.25">
      <c r="A13398" s="62">
        <v>51181522</v>
      </c>
      <c r="B13398" s="63" t="s">
        <v>12807</v>
      </c>
    </row>
    <row r="13399" spans="1:2" x14ac:dyDescent="0.25">
      <c r="A13399" s="62">
        <v>51181523</v>
      </c>
      <c r="B13399" s="63" t="s">
        <v>7963</v>
      </c>
    </row>
    <row r="13400" spans="1:2" x14ac:dyDescent="0.25">
      <c r="A13400" s="62">
        <v>51181524</v>
      </c>
      <c r="B13400" s="63" t="s">
        <v>18753</v>
      </c>
    </row>
    <row r="13401" spans="1:2" x14ac:dyDescent="0.25">
      <c r="A13401" s="62">
        <v>51181601</v>
      </c>
      <c r="B13401" s="63" t="s">
        <v>2771</v>
      </c>
    </row>
    <row r="13402" spans="1:2" x14ac:dyDescent="0.25">
      <c r="A13402" s="62">
        <v>51181602</v>
      </c>
      <c r="B13402" s="63" t="s">
        <v>2976</v>
      </c>
    </row>
    <row r="13403" spans="1:2" x14ac:dyDescent="0.25">
      <c r="A13403" s="62">
        <v>51181603</v>
      </c>
      <c r="B13403" s="63" t="s">
        <v>13264</v>
      </c>
    </row>
    <row r="13404" spans="1:2" x14ac:dyDescent="0.25">
      <c r="A13404" s="62">
        <v>51181604</v>
      </c>
      <c r="B13404" s="63" t="s">
        <v>4943</v>
      </c>
    </row>
    <row r="13405" spans="1:2" x14ac:dyDescent="0.25">
      <c r="A13405" s="62">
        <v>51181605</v>
      </c>
      <c r="B13405" s="63" t="s">
        <v>7753</v>
      </c>
    </row>
    <row r="13406" spans="1:2" x14ac:dyDescent="0.25">
      <c r="A13406" s="62">
        <v>51181606</v>
      </c>
      <c r="B13406" s="63" t="s">
        <v>6008</v>
      </c>
    </row>
    <row r="13407" spans="1:2" x14ac:dyDescent="0.25">
      <c r="A13407" s="62">
        <v>51181607</v>
      </c>
      <c r="B13407" s="63" t="s">
        <v>5807</v>
      </c>
    </row>
    <row r="13408" spans="1:2" x14ac:dyDescent="0.25">
      <c r="A13408" s="62">
        <v>51181608</v>
      </c>
      <c r="B13408" s="63" t="s">
        <v>10501</v>
      </c>
    </row>
    <row r="13409" spans="1:2" x14ac:dyDescent="0.25">
      <c r="A13409" s="62">
        <v>51181609</v>
      </c>
      <c r="B13409" s="63" t="s">
        <v>10827</v>
      </c>
    </row>
    <row r="13410" spans="1:2" x14ac:dyDescent="0.25">
      <c r="A13410" s="62">
        <v>51181701</v>
      </c>
      <c r="B13410" s="63" t="s">
        <v>12052</v>
      </c>
    </row>
    <row r="13411" spans="1:2" x14ac:dyDescent="0.25">
      <c r="A13411" s="62">
        <v>51181702</v>
      </c>
      <c r="B13411" s="63" t="s">
        <v>2593</v>
      </c>
    </row>
    <row r="13412" spans="1:2" x14ac:dyDescent="0.25">
      <c r="A13412" s="62">
        <v>51181703</v>
      </c>
      <c r="B13412" s="63" t="s">
        <v>4701</v>
      </c>
    </row>
    <row r="13413" spans="1:2" x14ac:dyDescent="0.25">
      <c r="A13413" s="62">
        <v>51181704</v>
      </c>
      <c r="B13413" s="63" t="s">
        <v>16818</v>
      </c>
    </row>
    <row r="13414" spans="1:2" x14ac:dyDescent="0.25">
      <c r="A13414" s="62">
        <v>51181705</v>
      </c>
      <c r="B13414" s="63" t="s">
        <v>1509</v>
      </c>
    </row>
    <row r="13415" spans="1:2" x14ac:dyDescent="0.25">
      <c r="A13415" s="62">
        <v>51181706</v>
      </c>
      <c r="B13415" s="63" t="s">
        <v>16829</v>
      </c>
    </row>
    <row r="13416" spans="1:2" x14ac:dyDescent="0.25">
      <c r="A13416" s="62">
        <v>51181707</v>
      </c>
      <c r="B13416" s="63" t="s">
        <v>7646</v>
      </c>
    </row>
    <row r="13417" spans="1:2" x14ac:dyDescent="0.25">
      <c r="A13417" s="62">
        <v>51181708</v>
      </c>
      <c r="B13417" s="63" t="s">
        <v>13996</v>
      </c>
    </row>
    <row r="13418" spans="1:2" x14ac:dyDescent="0.25">
      <c r="A13418" s="62">
        <v>51181709</v>
      </c>
      <c r="B13418" s="63" t="s">
        <v>12103</v>
      </c>
    </row>
    <row r="13419" spans="1:2" x14ac:dyDescent="0.25">
      <c r="A13419" s="62">
        <v>51181710</v>
      </c>
      <c r="B13419" s="63" t="s">
        <v>13755</v>
      </c>
    </row>
    <row r="13420" spans="1:2" x14ac:dyDescent="0.25">
      <c r="A13420" s="62">
        <v>51181711</v>
      </c>
      <c r="B13420" s="63" t="s">
        <v>4781</v>
      </c>
    </row>
    <row r="13421" spans="1:2" x14ac:dyDescent="0.25">
      <c r="A13421" s="62">
        <v>51181712</v>
      </c>
      <c r="B13421" s="63" t="s">
        <v>12959</v>
      </c>
    </row>
    <row r="13422" spans="1:2" x14ac:dyDescent="0.25">
      <c r="A13422" s="62">
        <v>51181713</v>
      </c>
      <c r="B13422" s="63" t="s">
        <v>12703</v>
      </c>
    </row>
    <row r="13423" spans="1:2" x14ac:dyDescent="0.25">
      <c r="A13423" s="62">
        <v>51181714</v>
      </c>
      <c r="B13423" s="63" t="s">
        <v>2080</v>
      </c>
    </row>
    <row r="13424" spans="1:2" x14ac:dyDescent="0.25">
      <c r="A13424" s="62">
        <v>51181715</v>
      </c>
      <c r="B13424" s="63" t="s">
        <v>10618</v>
      </c>
    </row>
    <row r="13425" spans="1:2" x14ac:dyDescent="0.25">
      <c r="A13425" s="62">
        <v>51181716</v>
      </c>
      <c r="B13425" s="63" t="s">
        <v>815</v>
      </c>
    </row>
    <row r="13426" spans="1:2" x14ac:dyDescent="0.25">
      <c r="A13426" s="62">
        <v>51181717</v>
      </c>
      <c r="B13426" s="63" t="s">
        <v>2565</v>
      </c>
    </row>
    <row r="13427" spans="1:2" x14ac:dyDescent="0.25">
      <c r="A13427" s="62">
        <v>51181718</v>
      </c>
      <c r="B13427" s="63" t="s">
        <v>12173</v>
      </c>
    </row>
    <row r="13428" spans="1:2" x14ac:dyDescent="0.25">
      <c r="A13428" s="62">
        <v>51181719</v>
      </c>
      <c r="B13428" s="63" t="s">
        <v>12826</v>
      </c>
    </row>
    <row r="13429" spans="1:2" x14ac:dyDescent="0.25">
      <c r="A13429" s="62">
        <v>51181720</v>
      </c>
      <c r="B13429" s="63" t="s">
        <v>14660</v>
      </c>
    </row>
    <row r="13430" spans="1:2" x14ac:dyDescent="0.25">
      <c r="A13430" s="62">
        <v>51181721</v>
      </c>
      <c r="B13430" s="63" t="s">
        <v>1947</v>
      </c>
    </row>
    <row r="13431" spans="1:2" x14ac:dyDescent="0.25">
      <c r="A13431" s="62">
        <v>51181722</v>
      </c>
      <c r="B13431" s="63" t="s">
        <v>18122</v>
      </c>
    </row>
    <row r="13432" spans="1:2" x14ac:dyDescent="0.25">
      <c r="A13432" s="62">
        <v>51181723</v>
      </c>
      <c r="B13432" s="63" t="s">
        <v>14499</v>
      </c>
    </row>
    <row r="13433" spans="1:2" x14ac:dyDescent="0.25">
      <c r="A13433" s="62">
        <v>51181724</v>
      </c>
      <c r="B13433" s="63" t="s">
        <v>17156</v>
      </c>
    </row>
    <row r="13434" spans="1:2" x14ac:dyDescent="0.25">
      <c r="A13434" s="62">
        <v>51181725</v>
      </c>
      <c r="B13434" s="63" t="s">
        <v>95</v>
      </c>
    </row>
    <row r="13435" spans="1:2" x14ac:dyDescent="0.25">
      <c r="A13435" s="62">
        <v>51181726</v>
      </c>
      <c r="B13435" s="63" t="s">
        <v>460</v>
      </c>
    </row>
    <row r="13436" spans="1:2" x14ac:dyDescent="0.25">
      <c r="A13436" s="62">
        <v>51181727</v>
      </c>
      <c r="B13436" s="63" t="s">
        <v>16065</v>
      </c>
    </row>
    <row r="13437" spans="1:2" x14ac:dyDescent="0.25">
      <c r="A13437" s="62">
        <v>51181728</v>
      </c>
      <c r="B13437" s="63" t="s">
        <v>9101</v>
      </c>
    </row>
    <row r="13438" spans="1:2" x14ac:dyDescent="0.25">
      <c r="A13438" s="62">
        <v>51181729</v>
      </c>
      <c r="B13438" s="63" t="s">
        <v>10002</v>
      </c>
    </row>
    <row r="13439" spans="1:2" x14ac:dyDescent="0.25">
      <c r="A13439" s="62">
        <v>51181730</v>
      </c>
      <c r="B13439" s="63" t="s">
        <v>4346</v>
      </c>
    </row>
    <row r="13440" spans="1:2" x14ac:dyDescent="0.25">
      <c r="A13440" s="62">
        <v>51181731</v>
      </c>
      <c r="B13440" s="63" t="s">
        <v>7881</v>
      </c>
    </row>
    <row r="13441" spans="1:2" x14ac:dyDescent="0.25">
      <c r="A13441" s="62">
        <v>51181732</v>
      </c>
      <c r="B13441" s="63" t="s">
        <v>1963</v>
      </c>
    </row>
    <row r="13442" spans="1:2" x14ac:dyDescent="0.25">
      <c r="A13442" s="62">
        <v>51181733</v>
      </c>
      <c r="B13442" s="63" t="s">
        <v>2286</v>
      </c>
    </row>
    <row r="13443" spans="1:2" x14ac:dyDescent="0.25">
      <c r="A13443" s="62">
        <v>51181734</v>
      </c>
      <c r="B13443" s="63" t="s">
        <v>10575</v>
      </c>
    </row>
    <row r="13444" spans="1:2" x14ac:dyDescent="0.25">
      <c r="A13444" s="62">
        <v>51181735</v>
      </c>
      <c r="B13444" s="63" t="s">
        <v>8118</v>
      </c>
    </row>
    <row r="13445" spans="1:2" x14ac:dyDescent="0.25">
      <c r="A13445" s="62">
        <v>51181736</v>
      </c>
      <c r="B13445" s="63" t="s">
        <v>17490</v>
      </c>
    </row>
    <row r="13446" spans="1:2" x14ac:dyDescent="0.25">
      <c r="A13446" s="62">
        <v>51181737</v>
      </c>
      <c r="B13446" s="63" t="s">
        <v>599</v>
      </c>
    </row>
    <row r="13447" spans="1:2" x14ac:dyDescent="0.25">
      <c r="A13447" s="62">
        <v>51181738</v>
      </c>
      <c r="B13447" s="63" t="s">
        <v>13143</v>
      </c>
    </row>
    <row r="13448" spans="1:2" x14ac:dyDescent="0.25">
      <c r="A13448" s="62">
        <v>51181739</v>
      </c>
      <c r="B13448" s="63" t="s">
        <v>5852</v>
      </c>
    </row>
    <row r="13449" spans="1:2" x14ac:dyDescent="0.25">
      <c r="A13449" s="62">
        <v>51181740</v>
      </c>
      <c r="B13449" s="63" t="s">
        <v>2486</v>
      </c>
    </row>
    <row r="13450" spans="1:2" x14ac:dyDescent="0.25">
      <c r="A13450" s="62">
        <v>51181741</v>
      </c>
      <c r="B13450" s="63" t="s">
        <v>5044</v>
      </c>
    </row>
    <row r="13451" spans="1:2" x14ac:dyDescent="0.25">
      <c r="A13451" s="62">
        <v>51181742</v>
      </c>
      <c r="B13451" s="63" t="s">
        <v>12249</v>
      </c>
    </row>
    <row r="13452" spans="1:2" x14ac:dyDescent="0.25">
      <c r="A13452" s="62">
        <v>51181743</v>
      </c>
      <c r="B13452" s="63" t="s">
        <v>11163</v>
      </c>
    </row>
    <row r="13453" spans="1:2" x14ac:dyDescent="0.25">
      <c r="A13453" s="62">
        <v>51181744</v>
      </c>
      <c r="B13453" s="63" t="s">
        <v>600</v>
      </c>
    </row>
    <row r="13454" spans="1:2" x14ac:dyDescent="0.25">
      <c r="A13454" s="62">
        <v>51181745</v>
      </c>
      <c r="B13454" s="63" t="s">
        <v>12918</v>
      </c>
    </row>
    <row r="13455" spans="1:2" x14ac:dyDescent="0.25">
      <c r="A13455" s="62">
        <v>51181746</v>
      </c>
      <c r="B13455" s="63" t="s">
        <v>11421</v>
      </c>
    </row>
    <row r="13456" spans="1:2" x14ac:dyDescent="0.25">
      <c r="A13456" s="62">
        <v>51181747</v>
      </c>
      <c r="B13456" s="63" t="s">
        <v>16523</v>
      </c>
    </row>
    <row r="13457" spans="1:2" x14ac:dyDescent="0.25">
      <c r="A13457" s="62">
        <v>51181748</v>
      </c>
      <c r="B13457" s="63" t="s">
        <v>8182</v>
      </c>
    </row>
    <row r="13458" spans="1:2" x14ac:dyDescent="0.25">
      <c r="A13458" s="62">
        <v>51181749</v>
      </c>
      <c r="B13458" s="63" t="s">
        <v>2527</v>
      </c>
    </row>
    <row r="13459" spans="1:2" x14ac:dyDescent="0.25">
      <c r="A13459" s="62">
        <v>51181750</v>
      </c>
      <c r="B13459" s="63" t="s">
        <v>14365</v>
      </c>
    </row>
    <row r="13460" spans="1:2" x14ac:dyDescent="0.25">
      <c r="A13460" s="62">
        <v>51181751</v>
      </c>
      <c r="B13460" s="63" t="s">
        <v>15206</v>
      </c>
    </row>
    <row r="13461" spans="1:2" x14ac:dyDescent="0.25">
      <c r="A13461" s="62">
        <v>51181752</v>
      </c>
      <c r="B13461" s="63" t="s">
        <v>18797</v>
      </c>
    </row>
    <row r="13462" spans="1:2" x14ac:dyDescent="0.25">
      <c r="A13462" s="62">
        <v>51181753</v>
      </c>
      <c r="B13462" s="63" t="s">
        <v>13032</v>
      </c>
    </row>
    <row r="13463" spans="1:2" x14ac:dyDescent="0.25">
      <c r="A13463" s="62">
        <v>51181754</v>
      </c>
      <c r="B13463" s="63" t="s">
        <v>18353</v>
      </c>
    </row>
    <row r="13464" spans="1:2" x14ac:dyDescent="0.25">
      <c r="A13464" s="62">
        <v>51181755</v>
      </c>
      <c r="B13464" s="63" t="s">
        <v>7010</v>
      </c>
    </row>
    <row r="13465" spans="1:2" x14ac:dyDescent="0.25">
      <c r="A13465" s="62">
        <v>51181801</v>
      </c>
      <c r="B13465" s="63" t="s">
        <v>15892</v>
      </c>
    </row>
    <row r="13466" spans="1:2" x14ac:dyDescent="0.25">
      <c r="A13466" s="62">
        <v>51181802</v>
      </c>
      <c r="B13466" s="63" t="s">
        <v>18406</v>
      </c>
    </row>
    <row r="13467" spans="1:2" x14ac:dyDescent="0.25">
      <c r="A13467" s="62">
        <v>51181803</v>
      </c>
      <c r="B13467" s="63" t="s">
        <v>2798</v>
      </c>
    </row>
    <row r="13468" spans="1:2" x14ac:dyDescent="0.25">
      <c r="A13468" s="62">
        <v>51181804</v>
      </c>
      <c r="B13468" s="63" t="s">
        <v>13065</v>
      </c>
    </row>
    <row r="13469" spans="1:2" x14ac:dyDescent="0.25">
      <c r="A13469" s="62">
        <v>51181805</v>
      </c>
      <c r="B13469" s="63" t="s">
        <v>1344</v>
      </c>
    </row>
    <row r="13470" spans="1:2" x14ac:dyDescent="0.25">
      <c r="A13470" s="62">
        <v>51181806</v>
      </c>
      <c r="B13470" s="63" t="s">
        <v>735</v>
      </c>
    </row>
    <row r="13471" spans="1:2" x14ac:dyDescent="0.25">
      <c r="A13471" s="62">
        <v>51181807</v>
      </c>
      <c r="B13471" s="63" t="s">
        <v>10011</v>
      </c>
    </row>
    <row r="13472" spans="1:2" x14ac:dyDescent="0.25">
      <c r="A13472" s="62">
        <v>51181808</v>
      </c>
      <c r="B13472" s="63" t="s">
        <v>6360</v>
      </c>
    </row>
    <row r="13473" spans="1:2" x14ac:dyDescent="0.25">
      <c r="A13473" s="62">
        <v>51181810</v>
      </c>
      <c r="B13473" s="63" t="s">
        <v>8232</v>
      </c>
    </row>
    <row r="13474" spans="1:2" x14ac:dyDescent="0.25">
      <c r="A13474" s="62">
        <v>51181811</v>
      </c>
      <c r="B13474" s="63" t="s">
        <v>10022</v>
      </c>
    </row>
    <row r="13475" spans="1:2" x14ac:dyDescent="0.25">
      <c r="A13475" s="62">
        <v>51181812</v>
      </c>
      <c r="B13475" s="63" t="s">
        <v>16210</v>
      </c>
    </row>
    <row r="13476" spans="1:2" x14ac:dyDescent="0.25">
      <c r="A13476" s="62">
        <v>51181813</v>
      </c>
      <c r="B13476" s="63" t="s">
        <v>140</v>
      </c>
    </row>
    <row r="13477" spans="1:2" x14ac:dyDescent="0.25">
      <c r="A13477" s="62">
        <v>51181814</v>
      </c>
      <c r="B13477" s="63" t="s">
        <v>1479</v>
      </c>
    </row>
    <row r="13478" spans="1:2" x14ac:dyDescent="0.25">
      <c r="A13478" s="62">
        <v>51181815</v>
      </c>
      <c r="B13478" s="63" t="s">
        <v>9660</v>
      </c>
    </row>
    <row r="13479" spans="1:2" x14ac:dyDescent="0.25">
      <c r="A13479" s="62">
        <v>51181816</v>
      </c>
      <c r="B13479" s="63" t="s">
        <v>15201</v>
      </c>
    </row>
    <row r="13480" spans="1:2" x14ac:dyDescent="0.25">
      <c r="A13480" s="62">
        <v>51181817</v>
      </c>
      <c r="B13480" s="63" t="s">
        <v>4490</v>
      </c>
    </row>
    <row r="13481" spans="1:2" x14ac:dyDescent="0.25">
      <c r="A13481" s="62">
        <v>51181818</v>
      </c>
      <c r="B13481" s="63" t="s">
        <v>3359</v>
      </c>
    </row>
    <row r="13482" spans="1:2" x14ac:dyDescent="0.25">
      <c r="A13482" s="62">
        <v>51181819</v>
      </c>
      <c r="B13482" s="63" t="s">
        <v>16720</v>
      </c>
    </row>
    <row r="13483" spans="1:2" x14ac:dyDescent="0.25">
      <c r="A13483" s="62">
        <v>51181820</v>
      </c>
      <c r="B13483" s="63" t="s">
        <v>13513</v>
      </c>
    </row>
    <row r="13484" spans="1:2" x14ac:dyDescent="0.25">
      <c r="A13484" s="62">
        <v>51181821</v>
      </c>
      <c r="B13484" s="63" t="s">
        <v>11201</v>
      </c>
    </row>
    <row r="13485" spans="1:2" x14ac:dyDescent="0.25">
      <c r="A13485" s="62">
        <v>51181822</v>
      </c>
      <c r="B13485" s="63" t="s">
        <v>2986</v>
      </c>
    </row>
    <row r="13486" spans="1:2" x14ac:dyDescent="0.25">
      <c r="A13486" s="62">
        <v>51181823</v>
      </c>
      <c r="B13486" s="63" t="s">
        <v>16878</v>
      </c>
    </row>
    <row r="13487" spans="1:2" x14ac:dyDescent="0.25">
      <c r="A13487" s="62">
        <v>51181824</v>
      </c>
      <c r="B13487" s="63" t="s">
        <v>16889</v>
      </c>
    </row>
    <row r="13488" spans="1:2" x14ac:dyDescent="0.25">
      <c r="A13488" s="62">
        <v>51181825</v>
      </c>
      <c r="B13488" s="63" t="s">
        <v>14501</v>
      </c>
    </row>
    <row r="13489" spans="1:2" x14ac:dyDescent="0.25">
      <c r="A13489" s="62">
        <v>51181826</v>
      </c>
      <c r="B13489" s="63" t="s">
        <v>9319</v>
      </c>
    </row>
    <row r="13490" spans="1:2" x14ac:dyDescent="0.25">
      <c r="A13490" s="62">
        <v>51181827</v>
      </c>
      <c r="B13490" s="63" t="s">
        <v>18714</v>
      </c>
    </row>
    <row r="13491" spans="1:2" x14ac:dyDescent="0.25">
      <c r="A13491" s="62">
        <v>51181828</v>
      </c>
      <c r="B13491" s="63" t="s">
        <v>15253</v>
      </c>
    </row>
    <row r="13492" spans="1:2" x14ac:dyDescent="0.25">
      <c r="A13492" s="62">
        <v>51181829</v>
      </c>
      <c r="B13492" s="63" t="s">
        <v>10818</v>
      </c>
    </row>
    <row r="13493" spans="1:2" x14ac:dyDescent="0.25">
      <c r="A13493" s="62">
        <v>51181830</v>
      </c>
      <c r="B13493" s="63" t="s">
        <v>4058</v>
      </c>
    </row>
    <row r="13494" spans="1:2" x14ac:dyDescent="0.25">
      <c r="A13494" s="62">
        <v>51181831</v>
      </c>
      <c r="B13494" s="63" t="s">
        <v>13693</v>
      </c>
    </row>
    <row r="13495" spans="1:2" x14ac:dyDescent="0.25">
      <c r="A13495" s="62">
        <v>51181832</v>
      </c>
      <c r="B13495" s="63" t="s">
        <v>8327</v>
      </c>
    </row>
    <row r="13496" spans="1:2" x14ac:dyDescent="0.25">
      <c r="A13496" s="62">
        <v>51181833</v>
      </c>
      <c r="B13496" s="63" t="s">
        <v>16273</v>
      </c>
    </row>
    <row r="13497" spans="1:2" x14ac:dyDescent="0.25">
      <c r="A13497" s="62">
        <v>51181834</v>
      </c>
      <c r="B13497" s="63" t="s">
        <v>1369</v>
      </c>
    </row>
    <row r="13498" spans="1:2" x14ac:dyDescent="0.25">
      <c r="A13498" s="62">
        <v>51181901</v>
      </c>
      <c r="B13498" s="63" t="s">
        <v>9306</v>
      </c>
    </row>
    <row r="13499" spans="1:2" x14ac:dyDescent="0.25">
      <c r="A13499" s="62">
        <v>51181902</v>
      </c>
      <c r="B13499" s="63" t="s">
        <v>14614</v>
      </c>
    </row>
    <row r="13500" spans="1:2" x14ac:dyDescent="0.25">
      <c r="A13500" s="62">
        <v>51181903</v>
      </c>
      <c r="B13500" s="63" t="s">
        <v>9771</v>
      </c>
    </row>
    <row r="13501" spans="1:2" x14ac:dyDescent="0.25">
      <c r="A13501" s="62">
        <v>51181904</v>
      </c>
      <c r="B13501" s="63" t="s">
        <v>557</v>
      </c>
    </row>
    <row r="13502" spans="1:2" x14ac:dyDescent="0.25">
      <c r="A13502" s="62">
        <v>51181905</v>
      </c>
      <c r="B13502" s="63" t="s">
        <v>16445</v>
      </c>
    </row>
    <row r="13503" spans="1:2" x14ac:dyDescent="0.25">
      <c r="A13503" s="62">
        <v>51181906</v>
      </c>
      <c r="B13503" s="63" t="s">
        <v>1486</v>
      </c>
    </row>
    <row r="13504" spans="1:2" x14ac:dyDescent="0.25">
      <c r="A13504" s="62">
        <v>51181908</v>
      </c>
      <c r="B13504" s="63" t="s">
        <v>8292</v>
      </c>
    </row>
    <row r="13505" spans="1:2" x14ac:dyDescent="0.25">
      <c r="A13505" s="62">
        <v>51181911</v>
      </c>
      <c r="B13505" s="63" t="s">
        <v>13481</v>
      </c>
    </row>
    <row r="13506" spans="1:2" x14ac:dyDescent="0.25">
      <c r="A13506" s="62">
        <v>51181912</v>
      </c>
      <c r="B13506" s="63" t="s">
        <v>13577</v>
      </c>
    </row>
    <row r="13507" spans="1:2" x14ac:dyDescent="0.25">
      <c r="A13507" s="62">
        <v>51181913</v>
      </c>
      <c r="B13507" s="63" t="s">
        <v>1219</v>
      </c>
    </row>
    <row r="13508" spans="1:2" x14ac:dyDescent="0.25">
      <c r="A13508" s="62">
        <v>51182001</v>
      </c>
      <c r="B13508" s="63" t="s">
        <v>8869</v>
      </c>
    </row>
    <row r="13509" spans="1:2" x14ac:dyDescent="0.25">
      <c r="A13509" s="62">
        <v>51182002</v>
      </c>
      <c r="B13509" s="63" t="s">
        <v>14601</v>
      </c>
    </row>
    <row r="13510" spans="1:2" x14ac:dyDescent="0.25">
      <c r="A13510" s="62">
        <v>51182003</v>
      </c>
      <c r="B13510" s="63" t="s">
        <v>5305</v>
      </c>
    </row>
    <row r="13511" spans="1:2" x14ac:dyDescent="0.25">
      <c r="A13511" s="62">
        <v>51182004</v>
      </c>
      <c r="B13511" s="63" t="s">
        <v>7604</v>
      </c>
    </row>
    <row r="13512" spans="1:2" x14ac:dyDescent="0.25">
      <c r="A13512" s="62">
        <v>51182005</v>
      </c>
      <c r="B13512" s="63" t="s">
        <v>7973</v>
      </c>
    </row>
    <row r="13513" spans="1:2" x14ac:dyDescent="0.25">
      <c r="A13513" s="62">
        <v>51182006</v>
      </c>
      <c r="B13513" s="63" t="s">
        <v>4768</v>
      </c>
    </row>
    <row r="13514" spans="1:2" x14ac:dyDescent="0.25">
      <c r="A13514" s="62">
        <v>51182007</v>
      </c>
      <c r="B13514" s="63" t="s">
        <v>9966</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4544</v>
      </c>
    </row>
    <row r="13518" spans="1:2" x14ac:dyDescent="0.25">
      <c r="A13518" s="62">
        <v>51182011</v>
      </c>
      <c r="B13518" s="63" t="s">
        <v>11210</v>
      </c>
    </row>
    <row r="13519" spans="1:2" x14ac:dyDescent="0.25">
      <c r="A13519" s="62">
        <v>51182012</v>
      </c>
      <c r="B13519" s="63" t="s">
        <v>6899</v>
      </c>
    </row>
    <row r="13520" spans="1:2" x14ac:dyDescent="0.25">
      <c r="A13520" s="62">
        <v>51182013</v>
      </c>
      <c r="B13520" s="63" t="s">
        <v>11302</v>
      </c>
    </row>
    <row r="13521" spans="1:2" x14ac:dyDescent="0.25">
      <c r="A13521" s="62">
        <v>51182014</v>
      </c>
      <c r="B13521" s="63" t="s">
        <v>10248</v>
      </c>
    </row>
    <row r="13522" spans="1:2" x14ac:dyDescent="0.25">
      <c r="A13522" s="62">
        <v>51182101</v>
      </c>
      <c r="B13522" s="63" t="s">
        <v>12246</v>
      </c>
    </row>
    <row r="13523" spans="1:2" x14ac:dyDescent="0.25">
      <c r="A13523" s="62">
        <v>51182102</v>
      </c>
      <c r="B13523" s="63" t="s">
        <v>7742</v>
      </c>
    </row>
    <row r="13524" spans="1:2" x14ac:dyDescent="0.25">
      <c r="A13524" s="62">
        <v>51182201</v>
      </c>
      <c r="B13524" s="63" t="s">
        <v>2938</v>
      </c>
    </row>
    <row r="13525" spans="1:2" x14ac:dyDescent="0.25">
      <c r="A13525" s="62">
        <v>51182202</v>
      </c>
      <c r="B13525" s="63" t="s">
        <v>16</v>
      </c>
    </row>
    <row r="13526" spans="1:2" x14ac:dyDescent="0.25">
      <c r="A13526" s="62">
        <v>51182203</v>
      </c>
      <c r="B13526" s="63" t="s">
        <v>1732</v>
      </c>
    </row>
    <row r="13527" spans="1:2" x14ac:dyDescent="0.25">
      <c r="A13527" s="62">
        <v>51182204</v>
      </c>
      <c r="B13527" s="63" t="s">
        <v>11560</v>
      </c>
    </row>
    <row r="13528" spans="1:2" x14ac:dyDescent="0.25">
      <c r="A13528" s="62">
        <v>51182301</v>
      </c>
      <c r="B13528" s="63" t="s">
        <v>15248</v>
      </c>
    </row>
    <row r="13529" spans="1:2" x14ac:dyDescent="0.25">
      <c r="A13529" s="62">
        <v>51182302</v>
      </c>
      <c r="B13529" s="63" t="s">
        <v>11980</v>
      </c>
    </row>
    <row r="13530" spans="1:2" x14ac:dyDescent="0.25">
      <c r="A13530" s="62">
        <v>51182303</v>
      </c>
      <c r="B13530" s="63" t="s">
        <v>7465</v>
      </c>
    </row>
    <row r="13531" spans="1:2" x14ac:dyDescent="0.25">
      <c r="A13531" s="62">
        <v>51182304</v>
      </c>
      <c r="B13531" s="63" t="s">
        <v>7634</v>
      </c>
    </row>
    <row r="13532" spans="1:2" x14ac:dyDescent="0.25">
      <c r="A13532" s="62">
        <v>51182401</v>
      </c>
      <c r="B13532" s="63" t="s">
        <v>12228</v>
      </c>
    </row>
    <row r="13533" spans="1:2" x14ac:dyDescent="0.25">
      <c r="A13533" s="62">
        <v>51182403</v>
      </c>
      <c r="B13533" s="63" t="s">
        <v>12984</v>
      </c>
    </row>
    <row r="13534" spans="1:2" x14ac:dyDescent="0.25">
      <c r="A13534" s="62">
        <v>51182404</v>
      </c>
      <c r="B13534" s="63" t="s">
        <v>12451</v>
      </c>
    </row>
    <row r="13535" spans="1:2" x14ac:dyDescent="0.25">
      <c r="A13535" s="62">
        <v>51182405</v>
      </c>
      <c r="B13535" s="63" t="s">
        <v>11937</v>
      </c>
    </row>
    <row r="13536" spans="1:2" x14ac:dyDescent="0.25">
      <c r="A13536" s="62">
        <v>51182406</v>
      </c>
      <c r="B13536" s="63" t="s">
        <v>7787</v>
      </c>
    </row>
    <row r="13537" spans="1:2" x14ac:dyDescent="0.25">
      <c r="A13537" s="62">
        <v>51182407</v>
      </c>
      <c r="B13537" s="63" t="s">
        <v>3180</v>
      </c>
    </row>
    <row r="13538" spans="1:2" x14ac:dyDescent="0.25">
      <c r="A13538" s="62">
        <v>51182408</v>
      </c>
      <c r="B13538" s="63" t="s">
        <v>11992</v>
      </c>
    </row>
    <row r="13539" spans="1:2" x14ac:dyDescent="0.25">
      <c r="A13539" s="62">
        <v>51182409</v>
      </c>
      <c r="B13539" s="63" t="s">
        <v>3331</v>
      </c>
    </row>
    <row r="13540" spans="1:2" x14ac:dyDescent="0.25">
      <c r="A13540" s="62">
        <v>51182410</v>
      </c>
      <c r="B13540" s="63" t="s">
        <v>15876</v>
      </c>
    </row>
    <row r="13541" spans="1:2" x14ac:dyDescent="0.25">
      <c r="A13541" s="62">
        <v>51182411</v>
      </c>
      <c r="B13541" s="63" t="s">
        <v>15602</v>
      </c>
    </row>
    <row r="13542" spans="1:2" x14ac:dyDescent="0.25">
      <c r="A13542" s="62">
        <v>51182412</v>
      </c>
      <c r="B13542" s="63" t="s">
        <v>2587</v>
      </c>
    </row>
    <row r="13543" spans="1:2" x14ac:dyDescent="0.25">
      <c r="A13543" s="62">
        <v>51182413</v>
      </c>
      <c r="B13543" s="63" t="s">
        <v>4587</v>
      </c>
    </row>
    <row r="13544" spans="1:2" x14ac:dyDescent="0.25">
      <c r="A13544" s="62">
        <v>51182415</v>
      </c>
      <c r="B13544" s="63" t="s">
        <v>16779</v>
      </c>
    </row>
    <row r="13545" spans="1:2" x14ac:dyDescent="0.25">
      <c r="A13545" s="62">
        <v>51182416</v>
      </c>
      <c r="B13545" s="63" t="s">
        <v>15427</v>
      </c>
    </row>
    <row r="13546" spans="1:2" x14ac:dyDescent="0.25">
      <c r="A13546" s="62">
        <v>51182417</v>
      </c>
      <c r="B13546" s="63" t="s">
        <v>10246</v>
      </c>
    </row>
    <row r="13547" spans="1:2" x14ac:dyDescent="0.25">
      <c r="A13547" s="62">
        <v>51182418</v>
      </c>
      <c r="B13547" s="63" t="s">
        <v>6726</v>
      </c>
    </row>
    <row r="13548" spans="1:2" x14ac:dyDescent="0.25">
      <c r="A13548" s="62">
        <v>51182419</v>
      </c>
      <c r="B13548" s="63" t="s">
        <v>6502</v>
      </c>
    </row>
    <row r="13549" spans="1:2" x14ac:dyDescent="0.25">
      <c r="A13549" s="62">
        <v>51182420</v>
      </c>
      <c r="B13549" s="63" t="s">
        <v>11099</v>
      </c>
    </row>
    <row r="13550" spans="1:2" x14ac:dyDescent="0.25">
      <c r="A13550" s="62">
        <v>51191501</v>
      </c>
      <c r="B13550" s="63" t="s">
        <v>4698</v>
      </c>
    </row>
    <row r="13551" spans="1:2" x14ac:dyDescent="0.25">
      <c r="A13551" s="62">
        <v>51191502</v>
      </c>
      <c r="B13551" s="63" t="s">
        <v>356</v>
      </c>
    </row>
    <row r="13552" spans="1:2" x14ac:dyDescent="0.25">
      <c r="A13552" s="62">
        <v>51191503</v>
      </c>
      <c r="B13552" s="63" t="s">
        <v>8595</v>
      </c>
    </row>
    <row r="13553" spans="1:2" x14ac:dyDescent="0.25">
      <c r="A13553" s="62">
        <v>51191504</v>
      </c>
      <c r="B13553" s="63" t="s">
        <v>11321</v>
      </c>
    </row>
    <row r="13554" spans="1:2" x14ac:dyDescent="0.25">
      <c r="A13554" s="62">
        <v>51191505</v>
      </c>
      <c r="B13554" s="63" t="s">
        <v>4814</v>
      </c>
    </row>
    <row r="13555" spans="1:2" x14ac:dyDescent="0.25">
      <c r="A13555" s="62">
        <v>51191506</v>
      </c>
      <c r="B13555" s="63" t="s">
        <v>15688</v>
      </c>
    </row>
    <row r="13556" spans="1:2" x14ac:dyDescent="0.25">
      <c r="A13556" s="62">
        <v>51191507</v>
      </c>
      <c r="B13556" s="63" t="s">
        <v>18466</v>
      </c>
    </row>
    <row r="13557" spans="1:2" x14ac:dyDescent="0.25">
      <c r="A13557" s="62">
        <v>51191508</v>
      </c>
      <c r="B13557" s="63" t="s">
        <v>8362</v>
      </c>
    </row>
    <row r="13558" spans="1:2" x14ac:dyDescent="0.25">
      <c r="A13558" s="62">
        <v>51191509</v>
      </c>
      <c r="B13558" s="63" t="s">
        <v>17362</v>
      </c>
    </row>
    <row r="13559" spans="1:2" x14ac:dyDescent="0.25">
      <c r="A13559" s="62">
        <v>51191510</v>
      </c>
      <c r="B13559" s="63" t="s">
        <v>9520</v>
      </c>
    </row>
    <row r="13560" spans="1:2" x14ac:dyDescent="0.25">
      <c r="A13560" s="62">
        <v>51191511</v>
      </c>
      <c r="B13560" s="63" t="s">
        <v>6094</v>
      </c>
    </row>
    <row r="13561" spans="1:2" x14ac:dyDescent="0.25">
      <c r="A13561" s="62">
        <v>51191512</v>
      </c>
      <c r="B13561" s="63" t="s">
        <v>2433</v>
      </c>
    </row>
    <row r="13562" spans="1:2" x14ac:dyDescent="0.25">
      <c r="A13562" s="62">
        <v>51191513</v>
      </c>
      <c r="B13562" s="63" t="s">
        <v>17229</v>
      </c>
    </row>
    <row r="13563" spans="1:2" x14ac:dyDescent="0.25">
      <c r="A13563" s="62">
        <v>51191514</v>
      </c>
      <c r="B13563" s="63" t="s">
        <v>11035</v>
      </c>
    </row>
    <row r="13564" spans="1:2" x14ac:dyDescent="0.25">
      <c r="A13564" s="62">
        <v>51191515</v>
      </c>
      <c r="B13564" s="63" t="s">
        <v>11467</v>
      </c>
    </row>
    <row r="13565" spans="1:2" x14ac:dyDescent="0.25">
      <c r="A13565" s="62">
        <v>51191516</v>
      </c>
      <c r="B13565" s="63" t="s">
        <v>13542</v>
      </c>
    </row>
    <row r="13566" spans="1:2" x14ac:dyDescent="0.25">
      <c r="A13566" s="62">
        <v>51191517</v>
      </c>
      <c r="B13566" s="63" t="s">
        <v>14176</v>
      </c>
    </row>
    <row r="13567" spans="1:2" x14ac:dyDescent="0.25">
      <c r="A13567" s="62">
        <v>51191518</v>
      </c>
      <c r="B13567" s="63" t="s">
        <v>15423</v>
      </c>
    </row>
    <row r="13568" spans="1:2" x14ac:dyDescent="0.25">
      <c r="A13568" s="62">
        <v>51191519</v>
      </c>
      <c r="B13568" s="63" t="s">
        <v>6632</v>
      </c>
    </row>
    <row r="13569" spans="1:2" x14ac:dyDescent="0.25">
      <c r="A13569" s="62">
        <v>51191520</v>
      </c>
      <c r="B13569" s="63" t="s">
        <v>15691</v>
      </c>
    </row>
    <row r="13570" spans="1:2" x14ac:dyDescent="0.25">
      <c r="A13570" s="62">
        <v>51191521</v>
      </c>
      <c r="B13570" s="63" t="s">
        <v>5334</v>
      </c>
    </row>
    <row r="13571" spans="1:2" x14ac:dyDescent="0.25">
      <c r="A13571" s="62">
        <v>51191522</v>
      </c>
      <c r="B13571" s="63" t="s">
        <v>1290</v>
      </c>
    </row>
    <row r="13572" spans="1:2" x14ac:dyDescent="0.25">
      <c r="A13572" s="62">
        <v>51191523</v>
      </c>
      <c r="B13572" s="63" t="s">
        <v>17639</v>
      </c>
    </row>
    <row r="13573" spans="1:2" x14ac:dyDescent="0.25">
      <c r="A13573" s="62">
        <v>51191601</v>
      </c>
      <c r="B13573" s="63" t="s">
        <v>17025</v>
      </c>
    </row>
    <row r="13574" spans="1:2" x14ac:dyDescent="0.25">
      <c r="A13574" s="62">
        <v>51191602</v>
      </c>
      <c r="B13574" s="63" t="s">
        <v>1230</v>
      </c>
    </row>
    <row r="13575" spans="1:2" x14ac:dyDescent="0.25">
      <c r="A13575" s="62">
        <v>51191603</v>
      </c>
      <c r="B13575" s="63" t="s">
        <v>7133</v>
      </c>
    </row>
    <row r="13576" spans="1:2" x14ac:dyDescent="0.25">
      <c r="A13576" s="62">
        <v>51191604</v>
      </c>
      <c r="B13576" s="63" t="s">
        <v>18580</v>
      </c>
    </row>
    <row r="13577" spans="1:2" x14ac:dyDescent="0.25">
      <c r="A13577" s="62">
        <v>51191701</v>
      </c>
      <c r="B13577" s="63" t="s">
        <v>4144</v>
      </c>
    </row>
    <row r="13578" spans="1:2" x14ac:dyDescent="0.25">
      <c r="A13578" s="62">
        <v>51191702</v>
      </c>
      <c r="B13578" s="63" t="s">
        <v>16748</v>
      </c>
    </row>
    <row r="13579" spans="1:2" x14ac:dyDescent="0.25">
      <c r="A13579" s="62">
        <v>51191703</v>
      </c>
      <c r="B13579" s="63" t="s">
        <v>4913</v>
      </c>
    </row>
    <row r="13580" spans="1:2" x14ac:dyDescent="0.25">
      <c r="A13580" s="62">
        <v>51191704</v>
      </c>
      <c r="B13580" s="63" t="s">
        <v>6985</v>
      </c>
    </row>
    <row r="13581" spans="1:2" x14ac:dyDescent="0.25">
      <c r="A13581" s="62">
        <v>51191705</v>
      </c>
      <c r="B13581" s="63" t="s">
        <v>12530</v>
      </c>
    </row>
    <row r="13582" spans="1:2" x14ac:dyDescent="0.25">
      <c r="A13582" s="62">
        <v>51191706</v>
      </c>
      <c r="B13582" s="63" t="s">
        <v>18432</v>
      </c>
    </row>
    <row r="13583" spans="1:2" x14ac:dyDescent="0.25">
      <c r="A13583" s="62">
        <v>51191801</v>
      </c>
      <c r="B13583" s="63" t="s">
        <v>1665</v>
      </c>
    </row>
    <row r="13584" spans="1:2" x14ac:dyDescent="0.25">
      <c r="A13584" s="62">
        <v>51191802</v>
      </c>
      <c r="B13584" s="63" t="s">
        <v>10448</v>
      </c>
    </row>
    <row r="13585" spans="1:2" x14ac:dyDescent="0.25">
      <c r="A13585" s="62">
        <v>51191803</v>
      </c>
      <c r="B13585" s="63" t="s">
        <v>4535</v>
      </c>
    </row>
    <row r="13586" spans="1:2" x14ac:dyDescent="0.25">
      <c r="A13586" s="62">
        <v>51191804</v>
      </c>
      <c r="B13586" s="63" t="s">
        <v>16185</v>
      </c>
    </row>
    <row r="13587" spans="1:2" x14ac:dyDescent="0.25">
      <c r="A13587" s="62">
        <v>51191805</v>
      </c>
      <c r="B13587" s="63" t="s">
        <v>18694</v>
      </c>
    </row>
    <row r="13588" spans="1:2" x14ac:dyDescent="0.25">
      <c r="A13588" s="62">
        <v>51191901</v>
      </c>
      <c r="B13588" s="63" t="s">
        <v>8620</v>
      </c>
    </row>
    <row r="13589" spans="1:2" x14ac:dyDescent="0.25">
      <c r="A13589" s="62">
        <v>51191902</v>
      </c>
      <c r="B13589" s="63" t="s">
        <v>3406</v>
      </c>
    </row>
    <row r="13590" spans="1:2" x14ac:dyDescent="0.25">
      <c r="A13590" s="62">
        <v>51191903</v>
      </c>
      <c r="B13590" s="63" t="s">
        <v>2590</v>
      </c>
    </row>
    <row r="13591" spans="1:2" x14ac:dyDescent="0.25">
      <c r="A13591" s="62">
        <v>51191904</v>
      </c>
      <c r="B13591" s="63" t="s">
        <v>8237</v>
      </c>
    </row>
    <row r="13592" spans="1:2" x14ac:dyDescent="0.25">
      <c r="A13592" s="62">
        <v>51191905</v>
      </c>
      <c r="B13592" s="63" t="s">
        <v>7164</v>
      </c>
    </row>
    <row r="13593" spans="1:2" x14ac:dyDescent="0.25">
      <c r="A13593" s="62">
        <v>51191906</v>
      </c>
      <c r="B13593" s="63" t="s">
        <v>5764</v>
      </c>
    </row>
    <row r="13594" spans="1:2" x14ac:dyDescent="0.25">
      <c r="A13594" s="62">
        <v>51191907</v>
      </c>
      <c r="B13594" s="63" t="s">
        <v>4417</v>
      </c>
    </row>
    <row r="13595" spans="1:2" x14ac:dyDescent="0.25">
      <c r="A13595" s="62">
        <v>51201501</v>
      </c>
      <c r="B13595" s="63" t="s">
        <v>7372</v>
      </c>
    </row>
    <row r="13596" spans="1:2" x14ac:dyDescent="0.25">
      <c r="A13596" s="62">
        <v>51201502</v>
      </c>
      <c r="B13596" s="63" t="s">
        <v>15825</v>
      </c>
    </row>
    <row r="13597" spans="1:2" x14ac:dyDescent="0.25">
      <c r="A13597" s="62">
        <v>51201503</v>
      </c>
      <c r="B13597" s="63" t="s">
        <v>15861</v>
      </c>
    </row>
    <row r="13598" spans="1:2" x14ac:dyDescent="0.25">
      <c r="A13598" s="62">
        <v>51201504</v>
      </c>
      <c r="B13598" s="63" t="s">
        <v>2017</v>
      </c>
    </row>
    <row r="13599" spans="1:2" x14ac:dyDescent="0.25">
      <c r="A13599" s="62">
        <v>51201505</v>
      </c>
      <c r="B13599" s="63" t="s">
        <v>13012</v>
      </c>
    </row>
    <row r="13600" spans="1:2" x14ac:dyDescent="0.25">
      <c r="A13600" s="62">
        <v>51201506</v>
      </c>
      <c r="B13600" s="63" t="s">
        <v>11744</v>
      </c>
    </row>
    <row r="13601" spans="1:2" x14ac:dyDescent="0.25">
      <c r="A13601" s="62">
        <v>51201507</v>
      </c>
      <c r="B13601" s="63" t="s">
        <v>10904</v>
      </c>
    </row>
    <row r="13602" spans="1:2" x14ac:dyDescent="0.25">
      <c r="A13602" s="62">
        <v>51201508</v>
      </c>
      <c r="B13602" s="63" t="s">
        <v>1318</v>
      </c>
    </row>
    <row r="13603" spans="1:2" x14ac:dyDescent="0.25">
      <c r="A13603" s="62">
        <v>51201509</v>
      </c>
      <c r="B13603" s="63" t="s">
        <v>467</v>
      </c>
    </row>
    <row r="13604" spans="1:2" x14ac:dyDescent="0.25">
      <c r="A13604" s="62">
        <v>51201510</v>
      </c>
      <c r="B13604" s="63" t="s">
        <v>14819</v>
      </c>
    </row>
    <row r="13605" spans="1:2" x14ac:dyDescent="0.25">
      <c r="A13605" s="62">
        <v>51201511</v>
      </c>
      <c r="B13605" s="63" t="s">
        <v>940</v>
      </c>
    </row>
    <row r="13606" spans="1:2" x14ac:dyDescent="0.25">
      <c r="A13606" s="62">
        <v>51201512</v>
      </c>
      <c r="B13606" s="63" t="s">
        <v>6480</v>
      </c>
    </row>
    <row r="13607" spans="1:2" x14ac:dyDescent="0.25">
      <c r="A13607" s="62">
        <v>51201513</v>
      </c>
      <c r="B13607" s="63" t="s">
        <v>10239</v>
      </c>
    </row>
    <row r="13608" spans="1:2" x14ac:dyDescent="0.25">
      <c r="A13608" s="62">
        <v>51201514</v>
      </c>
      <c r="B13608" s="63" t="s">
        <v>14790</v>
      </c>
    </row>
    <row r="13609" spans="1:2" x14ac:dyDescent="0.25">
      <c r="A13609" s="62">
        <v>51201515</v>
      </c>
      <c r="B13609" s="63" t="s">
        <v>16473</v>
      </c>
    </row>
    <row r="13610" spans="1:2" x14ac:dyDescent="0.25">
      <c r="A13610" s="62">
        <v>51201516</v>
      </c>
      <c r="B13610" s="63" t="s">
        <v>8476</v>
      </c>
    </row>
    <row r="13611" spans="1:2" x14ac:dyDescent="0.25">
      <c r="A13611" s="62">
        <v>51201517</v>
      </c>
      <c r="B13611" s="63" t="s">
        <v>2123</v>
      </c>
    </row>
    <row r="13612" spans="1:2" x14ac:dyDescent="0.25">
      <c r="A13612" s="62">
        <v>51201518</v>
      </c>
      <c r="B13612" s="63" t="s">
        <v>2943</v>
      </c>
    </row>
    <row r="13613" spans="1:2" x14ac:dyDescent="0.25">
      <c r="A13613" s="62">
        <v>51201601</v>
      </c>
      <c r="B13613" s="63" t="s">
        <v>1485</v>
      </c>
    </row>
    <row r="13614" spans="1:2" x14ac:dyDescent="0.25">
      <c r="A13614" s="62">
        <v>51201602</v>
      </c>
      <c r="B13614" s="63" t="s">
        <v>12374</v>
      </c>
    </row>
    <row r="13615" spans="1:2" x14ac:dyDescent="0.25">
      <c r="A13615" s="62">
        <v>51201603</v>
      </c>
      <c r="B13615" s="63" t="s">
        <v>8115</v>
      </c>
    </row>
    <row r="13616" spans="1:2" x14ac:dyDescent="0.25">
      <c r="A13616" s="62">
        <v>51201604</v>
      </c>
      <c r="B13616" s="63" t="s">
        <v>16222</v>
      </c>
    </row>
    <row r="13617" spans="1:2" x14ac:dyDescent="0.25">
      <c r="A13617" s="62">
        <v>51201605</v>
      </c>
      <c r="B13617" s="63" t="s">
        <v>5023</v>
      </c>
    </row>
    <row r="13618" spans="1:2" x14ac:dyDescent="0.25">
      <c r="A13618" s="62">
        <v>51201606</v>
      </c>
      <c r="B13618" s="63" t="s">
        <v>3637</v>
      </c>
    </row>
    <row r="13619" spans="1:2" x14ac:dyDescent="0.25">
      <c r="A13619" s="62">
        <v>51201607</v>
      </c>
      <c r="B13619" s="63" t="s">
        <v>12217</v>
      </c>
    </row>
    <row r="13620" spans="1:2" x14ac:dyDescent="0.25">
      <c r="A13620" s="62">
        <v>51201608</v>
      </c>
      <c r="B13620" s="63" t="s">
        <v>16044</v>
      </c>
    </row>
    <row r="13621" spans="1:2" x14ac:dyDescent="0.25">
      <c r="A13621" s="62">
        <v>51201609</v>
      </c>
      <c r="B13621" s="63" t="s">
        <v>8515</v>
      </c>
    </row>
    <row r="13622" spans="1:2" x14ac:dyDescent="0.25">
      <c r="A13622" s="62">
        <v>51201610</v>
      </c>
      <c r="B13622" s="63" t="s">
        <v>16237</v>
      </c>
    </row>
    <row r="13623" spans="1:2" x14ac:dyDescent="0.25">
      <c r="A13623" s="62">
        <v>51201611</v>
      </c>
      <c r="B13623" s="63" t="s">
        <v>698</v>
      </c>
    </row>
    <row r="13624" spans="1:2" x14ac:dyDescent="0.25">
      <c r="A13624" s="62">
        <v>51201612</v>
      </c>
      <c r="B13624" s="63" t="s">
        <v>15394</v>
      </c>
    </row>
    <row r="13625" spans="1:2" x14ac:dyDescent="0.25">
      <c r="A13625" s="62">
        <v>51201613</v>
      </c>
      <c r="B13625" s="63" t="s">
        <v>17874</v>
      </c>
    </row>
    <row r="13626" spans="1:2" x14ac:dyDescent="0.25">
      <c r="A13626" s="62">
        <v>51201614</v>
      </c>
      <c r="B13626" s="63" t="s">
        <v>8412</v>
      </c>
    </row>
    <row r="13627" spans="1:2" x14ac:dyDescent="0.25">
      <c r="A13627" s="62">
        <v>51201615</v>
      </c>
      <c r="B13627" s="63" t="s">
        <v>3411</v>
      </c>
    </row>
    <row r="13628" spans="1:2" x14ac:dyDescent="0.25">
      <c r="A13628" s="62">
        <v>51201616</v>
      </c>
      <c r="B13628" s="63" t="s">
        <v>10599</v>
      </c>
    </row>
    <row r="13629" spans="1:2" x14ac:dyDescent="0.25">
      <c r="A13629" s="62">
        <v>51201617</v>
      </c>
      <c r="B13629" s="63" t="s">
        <v>1445</v>
      </c>
    </row>
    <row r="13630" spans="1:2" x14ac:dyDescent="0.25">
      <c r="A13630" s="62">
        <v>51201618</v>
      </c>
      <c r="B13630" s="63" t="s">
        <v>7917</v>
      </c>
    </row>
    <row r="13631" spans="1:2" x14ac:dyDescent="0.25">
      <c r="A13631" s="62">
        <v>51201619</v>
      </c>
      <c r="B13631" s="63" t="s">
        <v>4628</v>
      </c>
    </row>
    <row r="13632" spans="1:2" x14ac:dyDescent="0.25">
      <c r="A13632" s="62">
        <v>51201620</v>
      </c>
      <c r="B13632" s="63" t="s">
        <v>18159</v>
      </c>
    </row>
    <row r="13633" spans="1:2" x14ac:dyDescent="0.25">
      <c r="A13633" s="62">
        <v>51201621</v>
      </c>
      <c r="B13633" s="63" t="s">
        <v>494</v>
      </c>
    </row>
    <row r="13634" spans="1:2" x14ac:dyDescent="0.25">
      <c r="A13634" s="62">
        <v>51201622</v>
      </c>
      <c r="B13634" s="63" t="s">
        <v>14684</v>
      </c>
    </row>
    <row r="13635" spans="1:2" x14ac:dyDescent="0.25">
      <c r="A13635" s="62">
        <v>51201623</v>
      </c>
      <c r="B13635" s="63" t="s">
        <v>15239</v>
      </c>
    </row>
    <row r="13636" spans="1:2" x14ac:dyDescent="0.25">
      <c r="A13636" s="62">
        <v>51201624</v>
      </c>
      <c r="B13636" s="63" t="s">
        <v>5485</v>
      </c>
    </row>
    <row r="13637" spans="1:2" x14ac:dyDescent="0.25">
      <c r="A13637" s="62">
        <v>51201625</v>
      </c>
      <c r="B13637" s="63" t="s">
        <v>2436</v>
      </c>
    </row>
    <row r="13638" spans="1:2" x14ac:dyDescent="0.25">
      <c r="A13638" s="62">
        <v>51201626</v>
      </c>
      <c r="B13638" s="63" t="s">
        <v>2495</v>
      </c>
    </row>
    <row r="13639" spans="1:2" x14ac:dyDescent="0.25">
      <c r="A13639" s="62">
        <v>51201627</v>
      </c>
      <c r="B13639" s="63" t="s">
        <v>5865</v>
      </c>
    </row>
    <row r="13640" spans="1:2" x14ac:dyDescent="0.25">
      <c r="A13640" s="62">
        <v>51201628</v>
      </c>
      <c r="B13640" s="63" t="s">
        <v>1443</v>
      </c>
    </row>
    <row r="13641" spans="1:2" x14ac:dyDescent="0.25">
      <c r="A13641" s="62">
        <v>51201629</v>
      </c>
      <c r="B13641" s="63" t="s">
        <v>10179</v>
      </c>
    </row>
    <row r="13642" spans="1:2" x14ac:dyDescent="0.25">
      <c r="A13642" s="62">
        <v>51201631</v>
      </c>
      <c r="B13642" s="63" t="s">
        <v>1109</v>
      </c>
    </row>
    <row r="13643" spans="1:2" x14ac:dyDescent="0.25">
      <c r="A13643" s="62">
        <v>51201632</v>
      </c>
      <c r="B13643" s="63" t="s">
        <v>1694</v>
      </c>
    </row>
    <row r="13644" spans="1:2" x14ac:dyDescent="0.25">
      <c r="A13644" s="62">
        <v>51201633</v>
      </c>
      <c r="B13644" s="63" t="s">
        <v>6169</v>
      </c>
    </row>
    <row r="13645" spans="1:2" x14ac:dyDescent="0.25">
      <c r="A13645" s="62">
        <v>51201634</v>
      </c>
      <c r="B13645" s="63" t="s">
        <v>13072</v>
      </c>
    </row>
    <row r="13646" spans="1:2" x14ac:dyDescent="0.25">
      <c r="A13646" s="62">
        <v>51201635</v>
      </c>
      <c r="B13646" s="63" t="s">
        <v>7023</v>
      </c>
    </row>
    <row r="13647" spans="1:2" x14ac:dyDescent="0.25">
      <c r="A13647" s="62">
        <v>51201636</v>
      </c>
      <c r="B13647" s="63" t="s">
        <v>1657</v>
      </c>
    </row>
    <row r="13648" spans="1:2" x14ac:dyDescent="0.25">
      <c r="A13648" s="62">
        <v>51201638</v>
      </c>
      <c r="B13648" s="63" t="s">
        <v>2190</v>
      </c>
    </row>
    <row r="13649" spans="1:2" x14ac:dyDescent="0.25">
      <c r="A13649" s="62">
        <v>51201639</v>
      </c>
      <c r="B13649" s="63" t="s">
        <v>2952</v>
      </c>
    </row>
    <row r="13650" spans="1:2" x14ac:dyDescent="0.25">
      <c r="A13650" s="62">
        <v>51201646</v>
      </c>
      <c r="B13650" s="63" t="s">
        <v>16216</v>
      </c>
    </row>
    <row r="13651" spans="1:2" x14ac:dyDescent="0.25">
      <c r="A13651" s="62">
        <v>51201647</v>
      </c>
      <c r="B13651" s="63" t="s">
        <v>5403</v>
      </c>
    </row>
    <row r="13652" spans="1:2" x14ac:dyDescent="0.25">
      <c r="A13652" s="62">
        <v>51201648</v>
      </c>
      <c r="B13652" s="63" t="s">
        <v>1917</v>
      </c>
    </row>
    <row r="13653" spans="1:2" x14ac:dyDescent="0.25">
      <c r="A13653" s="62">
        <v>51201701</v>
      </c>
      <c r="B13653" s="63" t="s">
        <v>11493</v>
      </c>
    </row>
    <row r="13654" spans="1:2" x14ac:dyDescent="0.25">
      <c r="A13654" s="62">
        <v>51201702</v>
      </c>
      <c r="B13654" s="63" t="s">
        <v>636</v>
      </c>
    </row>
    <row r="13655" spans="1:2" x14ac:dyDescent="0.25">
      <c r="A13655" s="62">
        <v>51201703</v>
      </c>
      <c r="B13655" s="63" t="s">
        <v>5110</v>
      </c>
    </row>
    <row r="13656" spans="1:2" x14ac:dyDescent="0.25">
      <c r="A13656" s="62">
        <v>51201704</v>
      </c>
      <c r="B13656" s="63" t="s">
        <v>11807</v>
      </c>
    </row>
    <row r="13657" spans="1:2" x14ac:dyDescent="0.25">
      <c r="A13657" s="62">
        <v>51201705</v>
      </c>
      <c r="B13657" s="63" t="s">
        <v>2481</v>
      </c>
    </row>
    <row r="13658" spans="1:2" x14ac:dyDescent="0.25">
      <c r="A13658" s="62">
        <v>51201801</v>
      </c>
      <c r="B13658" s="63" t="s">
        <v>18668</v>
      </c>
    </row>
    <row r="13659" spans="1:2" x14ac:dyDescent="0.25">
      <c r="A13659" s="62">
        <v>51201802</v>
      </c>
      <c r="B13659" s="63" t="s">
        <v>12983</v>
      </c>
    </row>
    <row r="13660" spans="1:2" x14ac:dyDescent="0.25">
      <c r="A13660" s="62">
        <v>51201803</v>
      </c>
      <c r="B13660" s="63" t="s">
        <v>8284</v>
      </c>
    </row>
    <row r="13661" spans="1:2" x14ac:dyDescent="0.25">
      <c r="A13661" s="62">
        <v>51201804</v>
      </c>
      <c r="B13661" s="63" t="s">
        <v>15895</v>
      </c>
    </row>
    <row r="13662" spans="1:2" x14ac:dyDescent="0.25">
      <c r="A13662" s="62">
        <v>51201805</v>
      </c>
      <c r="B13662" s="63" t="s">
        <v>14401</v>
      </c>
    </row>
    <row r="13663" spans="1:2" x14ac:dyDescent="0.25">
      <c r="A13663" s="62">
        <v>51201806</v>
      </c>
      <c r="B13663" s="63" t="s">
        <v>13853</v>
      </c>
    </row>
    <row r="13664" spans="1:2" x14ac:dyDescent="0.25">
      <c r="A13664" s="62">
        <v>51201807</v>
      </c>
      <c r="B13664" s="63" t="s">
        <v>17688</v>
      </c>
    </row>
    <row r="13665" spans="1:2" x14ac:dyDescent="0.25">
      <c r="A13665" s="62">
        <v>51201808</v>
      </c>
      <c r="B13665" s="63" t="s">
        <v>2144</v>
      </c>
    </row>
    <row r="13666" spans="1:2" x14ac:dyDescent="0.25">
      <c r="A13666" s="62">
        <v>51201809</v>
      </c>
      <c r="B13666" s="63" t="s">
        <v>7513</v>
      </c>
    </row>
    <row r="13667" spans="1:2" x14ac:dyDescent="0.25">
      <c r="A13667" s="62">
        <v>51201901</v>
      </c>
      <c r="B13667" s="63" t="s">
        <v>16138</v>
      </c>
    </row>
    <row r="13668" spans="1:2" x14ac:dyDescent="0.25">
      <c r="A13668" s="62">
        <v>51211501</v>
      </c>
      <c r="B13668" s="63" t="s">
        <v>11351</v>
      </c>
    </row>
    <row r="13669" spans="1:2" x14ac:dyDescent="0.25">
      <c r="A13669" s="62">
        <v>51211502</v>
      </c>
      <c r="B13669" s="63" t="s">
        <v>16275</v>
      </c>
    </row>
    <row r="13670" spans="1:2" x14ac:dyDescent="0.25">
      <c r="A13670" s="62">
        <v>51211503</v>
      </c>
      <c r="B13670" s="63" t="s">
        <v>2260</v>
      </c>
    </row>
    <row r="13671" spans="1:2" x14ac:dyDescent="0.25">
      <c r="A13671" s="62">
        <v>51211504</v>
      </c>
      <c r="B13671" s="63" t="s">
        <v>10120</v>
      </c>
    </row>
    <row r="13672" spans="1:2" x14ac:dyDescent="0.25">
      <c r="A13672" s="62">
        <v>51211505</v>
      </c>
      <c r="B13672" s="63" t="s">
        <v>2703</v>
      </c>
    </row>
    <row r="13673" spans="1:2" x14ac:dyDescent="0.25">
      <c r="A13673" s="62">
        <v>51211601</v>
      </c>
      <c r="B13673" s="63" t="s">
        <v>16671</v>
      </c>
    </row>
    <row r="13674" spans="1:2" x14ac:dyDescent="0.25">
      <c r="A13674" s="62">
        <v>51211602</v>
      </c>
      <c r="B13674" s="63" t="s">
        <v>10546</v>
      </c>
    </row>
    <row r="13675" spans="1:2" x14ac:dyDescent="0.25">
      <c r="A13675" s="62">
        <v>51211603</v>
      </c>
      <c r="B13675" s="63" t="s">
        <v>18440</v>
      </c>
    </row>
    <row r="13676" spans="1:2" x14ac:dyDescent="0.25">
      <c r="A13676" s="62">
        <v>51211604</v>
      </c>
      <c r="B13676" s="63" t="s">
        <v>1572</v>
      </c>
    </row>
    <row r="13677" spans="1:2" x14ac:dyDescent="0.25">
      <c r="A13677" s="62">
        <v>51211605</v>
      </c>
      <c r="B13677" s="63" t="s">
        <v>12595</v>
      </c>
    </row>
    <row r="13678" spans="1:2" x14ac:dyDescent="0.25">
      <c r="A13678" s="62">
        <v>51211606</v>
      </c>
      <c r="B13678" s="63" t="s">
        <v>15048</v>
      </c>
    </row>
    <row r="13679" spans="1:2" x14ac:dyDescent="0.25">
      <c r="A13679" s="62">
        <v>51211607</v>
      </c>
      <c r="B13679" s="63" t="s">
        <v>12363</v>
      </c>
    </row>
    <row r="13680" spans="1:2" x14ac:dyDescent="0.25">
      <c r="A13680" s="62">
        <v>51211608</v>
      </c>
      <c r="B13680" s="63" t="s">
        <v>17950</v>
      </c>
    </row>
    <row r="13681" spans="1:2" x14ac:dyDescent="0.25">
      <c r="A13681" s="62">
        <v>51211609</v>
      </c>
      <c r="B13681" s="63" t="s">
        <v>551</v>
      </c>
    </row>
    <row r="13682" spans="1:2" x14ac:dyDescent="0.25">
      <c r="A13682" s="62">
        <v>51211610</v>
      </c>
      <c r="B13682" s="63" t="s">
        <v>17506</v>
      </c>
    </row>
    <row r="13683" spans="1:2" x14ac:dyDescent="0.25">
      <c r="A13683" s="62">
        <v>51211611</v>
      </c>
      <c r="B13683" s="63" t="s">
        <v>14070</v>
      </c>
    </row>
    <row r="13684" spans="1:2" x14ac:dyDescent="0.25">
      <c r="A13684" s="62">
        <v>51211612</v>
      </c>
      <c r="B13684" s="63" t="s">
        <v>7339</v>
      </c>
    </row>
    <row r="13685" spans="1:2" x14ac:dyDescent="0.25">
      <c r="A13685" s="62">
        <v>51211613</v>
      </c>
      <c r="B13685" s="63" t="s">
        <v>9756</v>
      </c>
    </row>
    <row r="13686" spans="1:2" x14ac:dyDescent="0.25">
      <c r="A13686" s="62">
        <v>51211615</v>
      </c>
      <c r="B13686" s="63" t="s">
        <v>5147</v>
      </c>
    </row>
    <row r="13687" spans="1:2" x14ac:dyDescent="0.25">
      <c r="A13687" s="62">
        <v>51211616</v>
      </c>
      <c r="B13687" s="63" t="s">
        <v>10884</v>
      </c>
    </row>
    <row r="13688" spans="1:2" x14ac:dyDescent="0.25">
      <c r="A13688" s="62">
        <v>51211617</v>
      </c>
      <c r="B13688" s="63" t="s">
        <v>6762</v>
      </c>
    </row>
    <row r="13689" spans="1:2" x14ac:dyDescent="0.25">
      <c r="A13689" s="62">
        <v>51211618</v>
      </c>
      <c r="B13689" s="63" t="s">
        <v>16097</v>
      </c>
    </row>
    <row r="13690" spans="1:2" x14ac:dyDescent="0.25">
      <c r="A13690" s="62">
        <v>51211619</v>
      </c>
      <c r="B13690" s="63" t="s">
        <v>8832</v>
      </c>
    </row>
    <row r="13691" spans="1:2" x14ac:dyDescent="0.25">
      <c r="A13691" s="62">
        <v>51211620</v>
      </c>
      <c r="B13691" s="63" t="s">
        <v>15095</v>
      </c>
    </row>
    <row r="13692" spans="1:2" x14ac:dyDescent="0.25">
      <c r="A13692" s="62">
        <v>51211621</v>
      </c>
      <c r="B13692" s="63" t="s">
        <v>3685</v>
      </c>
    </row>
    <row r="13693" spans="1:2" x14ac:dyDescent="0.25">
      <c r="A13693" s="62">
        <v>51211622</v>
      </c>
      <c r="B13693" s="63" t="s">
        <v>10235</v>
      </c>
    </row>
    <row r="13694" spans="1:2" x14ac:dyDescent="0.25">
      <c r="A13694" s="62">
        <v>51211623</v>
      </c>
      <c r="B13694" s="63" t="s">
        <v>13715</v>
      </c>
    </row>
    <row r="13695" spans="1:2" x14ac:dyDescent="0.25">
      <c r="A13695" s="62">
        <v>51211624</v>
      </c>
      <c r="B13695" s="63" t="s">
        <v>14134</v>
      </c>
    </row>
    <row r="13696" spans="1:2" x14ac:dyDescent="0.25">
      <c r="A13696" s="62">
        <v>51211625</v>
      </c>
      <c r="B13696" s="63" t="s">
        <v>10140</v>
      </c>
    </row>
    <row r="13697" spans="1:2" x14ac:dyDescent="0.25">
      <c r="A13697" s="62">
        <v>51211901</v>
      </c>
      <c r="B13697" s="63" t="s">
        <v>8507</v>
      </c>
    </row>
    <row r="13698" spans="1:2" x14ac:dyDescent="0.25">
      <c r="A13698" s="62">
        <v>51212001</v>
      </c>
      <c r="B13698" s="63" t="s">
        <v>14469</v>
      </c>
    </row>
    <row r="13699" spans="1:2" x14ac:dyDescent="0.25">
      <c r="A13699" s="62">
        <v>51212002</v>
      </c>
      <c r="B13699" s="63" t="s">
        <v>7345</v>
      </c>
    </row>
    <row r="13700" spans="1:2" x14ac:dyDescent="0.25">
      <c r="A13700" s="62">
        <v>51212003</v>
      </c>
      <c r="B13700" s="63" t="s">
        <v>15585</v>
      </c>
    </row>
    <row r="13701" spans="1:2" x14ac:dyDescent="0.25">
      <c r="A13701" s="62">
        <v>51212004</v>
      </c>
      <c r="B13701" s="63" t="s">
        <v>2747</v>
      </c>
    </row>
    <row r="13702" spans="1:2" x14ac:dyDescent="0.25">
      <c r="A13702" s="62">
        <v>51212005</v>
      </c>
      <c r="B13702" s="63" t="s">
        <v>11450</v>
      </c>
    </row>
    <row r="13703" spans="1:2" x14ac:dyDescent="0.25">
      <c r="A13703" s="62">
        <v>51212006</v>
      </c>
      <c r="B13703" s="63" t="s">
        <v>11496</v>
      </c>
    </row>
    <row r="13704" spans="1:2" x14ac:dyDescent="0.25">
      <c r="A13704" s="62">
        <v>51212007</v>
      </c>
      <c r="B13704" s="63" t="s">
        <v>6857</v>
      </c>
    </row>
    <row r="13705" spans="1:2" x14ac:dyDescent="0.25">
      <c r="A13705" s="62">
        <v>51212008</v>
      </c>
      <c r="B13705" s="63" t="s">
        <v>3810</v>
      </c>
    </row>
    <row r="13706" spans="1:2" x14ac:dyDescent="0.25">
      <c r="A13706" s="62">
        <v>51212009</v>
      </c>
      <c r="B13706" s="63" t="s">
        <v>3301</v>
      </c>
    </row>
    <row r="13707" spans="1:2" x14ac:dyDescent="0.25">
      <c r="A13707" s="62">
        <v>51212010</v>
      </c>
      <c r="B13707" s="63" t="s">
        <v>257</v>
      </c>
    </row>
    <row r="13708" spans="1:2" x14ac:dyDescent="0.25">
      <c r="A13708" s="62">
        <v>51212011</v>
      </c>
      <c r="B13708" s="63" t="s">
        <v>11472</v>
      </c>
    </row>
    <row r="13709" spans="1:2" x14ac:dyDescent="0.25">
      <c r="A13709" s="62">
        <v>51212012</v>
      </c>
      <c r="B13709" s="63" t="s">
        <v>8255</v>
      </c>
    </row>
    <row r="13710" spans="1:2" x14ac:dyDescent="0.25">
      <c r="A13710" s="62">
        <v>51212013</v>
      </c>
      <c r="B13710" s="63" t="s">
        <v>3530</v>
      </c>
    </row>
    <row r="13711" spans="1:2" x14ac:dyDescent="0.25">
      <c r="A13711" s="62">
        <v>51212014</v>
      </c>
      <c r="B13711" s="63" t="s">
        <v>12594</v>
      </c>
    </row>
    <row r="13712" spans="1:2" x14ac:dyDescent="0.25">
      <c r="A13712" s="62">
        <v>51212015</v>
      </c>
      <c r="B13712" s="63" t="s">
        <v>13533</v>
      </c>
    </row>
    <row r="13713" spans="1:2" x14ac:dyDescent="0.25">
      <c r="A13713" s="62">
        <v>51212016</v>
      </c>
      <c r="B13713" s="63" t="s">
        <v>5097</v>
      </c>
    </row>
    <row r="13714" spans="1:2" x14ac:dyDescent="0.25">
      <c r="A13714" s="62">
        <v>51212017</v>
      </c>
      <c r="B13714" s="63" t="s">
        <v>18307</v>
      </c>
    </row>
    <row r="13715" spans="1:2" x14ac:dyDescent="0.25">
      <c r="A13715" s="62">
        <v>51212018</v>
      </c>
      <c r="B13715" s="63" t="s">
        <v>1949</v>
      </c>
    </row>
    <row r="13716" spans="1:2" x14ac:dyDescent="0.25">
      <c r="A13716" s="62">
        <v>51212020</v>
      </c>
      <c r="B13716" s="63" t="s">
        <v>16643</v>
      </c>
    </row>
    <row r="13717" spans="1:2" x14ac:dyDescent="0.25">
      <c r="A13717" s="62">
        <v>51212021</v>
      </c>
      <c r="B13717" s="63" t="s">
        <v>18650</v>
      </c>
    </row>
    <row r="13718" spans="1:2" x14ac:dyDescent="0.25">
      <c r="A13718" s="62">
        <v>51212022</v>
      </c>
      <c r="B13718" s="63" t="s">
        <v>12203</v>
      </c>
    </row>
    <row r="13719" spans="1:2" x14ac:dyDescent="0.25">
      <c r="A13719" s="62">
        <v>51212023</v>
      </c>
      <c r="B13719" s="63" t="s">
        <v>5010</v>
      </c>
    </row>
    <row r="13720" spans="1:2" x14ac:dyDescent="0.25">
      <c r="A13720" s="62">
        <v>51212024</v>
      </c>
      <c r="B13720" s="63" t="s">
        <v>15575</v>
      </c>
    </row>
    <row r="13721" spans="1:2" x14ac:dyDescent="0.25">
      <c r="A13721" s="62">
        <v>51212025</v>
      </c>
      <c r="B13721" s="63" t="s">
        <v>16291</v>
      </c>
    </row>
    <row r="13722" spans="1:2" x14ac:dyDescent="0.25">
      <c r="A13722" s="62">
        <v>51212026</v>
      </c>
      <c r="B13722" s="63" t="s">
        <v>15264</v>
      </c>
    </row>
    <row r="13723" spans="1:2" x14ac:dyDescent="0.25">
      <c r="A13723" s="62">
        <v>51212027</v>
      </c>
      <c r="B13723" s="63" t="s">
        <v>1691</v>
      </c>
    </row>
    <row r="13724" spans="1:2" x14ac:dyDescent="0.25">
      <c r="A13724" s="62">
        <v>51212028</v>
      </c>
      <c r="B13724" s="63" t="s">
        <v>17921</v>
      </c>
    </row>
    <row r="13725" spans="1:2" x14ac:dyDescent="0.25">
      <c r="A13725" s="62">
        <v>51212029</v>
      </c>
      <c r="B13725" s="63" t="s">
        <v>8891</v>
      </c>
    </row>
    <row r="13726" spans="1:2" x14ac:dyDescent="0.25">
      <c r="A13726" s="62">
        <v>51212030</v>
      </c>
      <c r="B13726" s="63" t="s">
        <v>7455</v>
      </c>
    </row>
    <row r="13727" spans="1:2" x14ac:dyDescent="0.25">
      <c r="A13727" s="62">
        <v>51212031</v>
      </c>
      <c r="B13727" s="63" t="s">
        <v>512</v>
      </c>
    </row>
    <row r="13728" spans="1:2" x14ac:dyDescent="0.25">
      <c r="A13728" s="62">
        <v>51212032</v>
      </c>
      <c r="B13728" s="63" t="s">
        <v>1956</v>
      </c>
    </row>
    <row r="13729" spans="1:2" x14ac:dyDescent="0.25">
      <c r="A13729" s="62">
        <v>51212033</v>
      </c>
      <c r="B13729" s="63" t="s">
        <v>16532</v>
      </c>
    </row>
    <row r="13730" spans="1:2" x14ac:dyDescent="0.25">
      <c r="A13730" s="62">
        <v>51212034</v>
      </c>
      <c r="B13730" s="63" t="s">
        <v>6445</v>
      </c>
    </row>
    <row r="13731" spans="1:2" x14ac:dyDescent="0.25">
      <c r="A13731" s="62">
        <v>51212035</v>
      </c>
      <c r="B13731" s="63" t="s">
        <v>1924</v>
      </c>
    </row>
    <row r="13732" spans="1:2" x14ac:dyDescent="0.25">
      <c r="A13732" s="62">
        <v>51212036</v>
      </c>
      <c r="B13732" s="63" t="s">
        <v>5903</v>
      </c>
    </row>
    <row r="13733" spans="1:2" x14ac:dyDescent="0.25">
      <c r="A13733" s="62">
        <v>51212101</v>
      </c>
      <c r="B13733" s="63" t="s">
        <v>17529</v>
      </c>
    </row>
    <row r="13734" spans="1:2" x14ac:dyDescent="0.25">
      <c r="A13734" s="62">
        <v>51212201</v>
      </c>
      <c r="B13734" s="63" t="s">
        <v>16762</v>
      </c>
    </row>
    <row r="13735" spans="1:2" x14ac:dyDescent="0.25">
      <c r="A13735" s="62">
        <v>51212202</v>
      </c>
      <c r="B13735" s="63" t="s">
        <v>13653</v>
      </c>
    </row>
    <row r="13736" spans="1:2" x14ac:dyDescent="0.25">
      <c r="A13736" s="62">
        <v>51212203</v>
      </c>
      <c r="B13736" s="63" t="s">
        <v>1403</v>
      </c>
    </row>
    <row r="13737" spans="1:2" x14ac:dyDescent="0.25">
      <c r="A13737" s="62">
        <v>51212301</v>
      </c>
      <c r="B13737" s="63" t="s">
        <v>4941</v>
      </c>
    </row>
    <row r="13738" spans="1:2" x14ac:dyDescent="0.25">
      <c r="A13738" s="62">
        <v>51212302</v>
      </c>
      <c r="B13738" s="63" t="s">
        <v>9973</v>
      </c>
    </row>
    <row r="13739" spans="1:2" x14ac:dyDescent="0.25">
      <c r="A13739" s="62">
        <v>51212303</v>
      </c>
      <c r="B13739" s="63" t="s">
        <v>4914</v>
      </c>
    </row>
    <row r="13740" spans="1:2" x14ac:dyDescent="0.25">
      <c r="A13740" s="62">
        <v>51212304</v>
      </c>
      <c r="B13740" s="63" t="s">
        <v>10189</v>
      </c>
    </row>
    <row r="13741" spans="1:2" x14ac:dyDescent="0.25">
      <c r="A13741" s="62">
        <v>51212305</v>
      </c>
      <c r="B13741" s="63" t="s">
        <v>3129</v>
      </c>
    </row>
    <row r="13742" spans="1:2" x14ac:dyDescent="0.25">
      <c r="A13742" s="62">
        <v>51212306</v>
      </c>
      <c r="B13742" s="63" t="s">
        <v>6300</v>
      </c>
    </row>
    <row r="13743" spans="1:2" x14ac:dyDescent="0.25">
      <c r="A13743" s="62">
        <v>51212307</v>
      </c>
      <c r="B13743" s="63" t="s">
        <v>6097</v>
      </c>
    </row>
    <row r="13744" spans="1:2" x14ac:dyDescent="0.25">
      <c r="A13744" s="62">
        <v>51212308</v>
      </c>
      <c r="B13744" s="63" t="s">
        <v>15913</v>
      </c>
    </row>
    <row r="13745" spans="1:2" x14ac:dyDescent="0.25">
      <c r="A13745" s="62">
        <v>51212309</v>
      </c>
      <c r="B13745" s="63" t="s">
        <v>8010</v>
      </c>
    </row>
    <row r="13746" spans="1:2" x14ac:dyDescent="0.25">
      <c r="A13746" s="62">
        <v>51212401</v>
      </c>
      <c r="B13746" s="63" t="s">
        <v>5846</v>
      </c>
    </row>
    <row r="13747" spans="1:2" x14ac:dyDescent="0.25">
      <c r="A13747" s="62">
        <v>51212402</v>
      </c>
      <c r="B13747" s="63" t="s">
        <v>1859</v>
      </c>
    </row>
    <row r="13748" spans="1:2" x14ac:dyDescent="0.25">
      <c r="A13748" s="62">
        <v>51241001</v>
      </c>
      <c r="B13748" s="63" t="s">
        <v>2069</v>
      </c>
    </row>
    <row r="13749" spans="1:2" x14ac:dyDescent="0.25">
      <c r="A13749" s="62">
        <v>51241002</v>
      </c>
      <c r="B13749" s="63" t="s">
        <v>9182</v>
      </c>
    </row>
    <row r="13750" spans="1:2" x14ac:dyDescent="0.25">
      <c r="A13750" s="62">
        <v>51241101</v>
      </c>
      <c r="B13750" s="63" t="s">
        <v>4377</v>
      </c>
    </row>
    <row r="13751" spans="1:2" x14ac:dyDescent="0.25">
      <c r="A13751" s="62">
        <v>51241102</v>
      </c>
      <c r="B13751" s="63" t="s">
        <v>16243</v>
      </c>
    </row>
    <row r="13752" spans="1:2" x14ac:dyDescent="0.25">
      <c r="A13752" s="62">
        <v>51241103</v>
      </c>
      <c r="B13752" s="63" t="s">
        <v>18528</v>
      </c>
    </row>
    <row r="13753" spans="1:2" x14ac:dyDescent="0.25">
      <c r="A13753" s="62">
        <v>51241104</v>
      </c>
      <c r="B13753" s="63" t="s">
        <v>8845</v>
      </c>
    </row>
    <row r="13754" spans="1:2" x14ac:dyDescent="0.25">
      <c r="A13754" s="62">
        <v>51241105</v>
      </c>
      <c r="B13754" s="63" t="s">
        <v>11446</v>
      </c>
    </row>
    <row r="13755" spans="1:2" x14ac:dyDescent="0.25">
      <c r="A13755" s="62">
        <v>51241106</v>
      </c>
      <c r="B13755" s="63" t="s">
        <v>2291</v>
      </c>
    </row>
    <row r="13756" spans="1:2" x14ac:dyDescent="0.25">
      <c r="A13756" s="62">
        <v>51241107</v>
      </c>
      <c r="B13756" s="63" t="s">
        <v>12566</v>
      </c>
    </row>
    <row r="13757" spans="1:2" x14ac:dyDescent="0.25">
      <c r="A13757" s="62">
        <v>51241108</v>
      </c>
      <c r="B13757" s="63" t="s">
        <v>14632</v>
      </c>
    </row>
    <row r="13758" spans="1:2" x14ac:dyDescent="0.25">
      <c r="A13758" s="62">
        <v>51241109</v>
      </c>
      <c r="B13758" s="63" t="s">
        <v>181</v>
      </c>
    </row>
    <row r="13759" spans="1:2" x14ac:dyDescent="0.25">
      <c r="A13759" s="62">
        <v>51241110</v>
      </c>
      <c r="B13759" s="63" t="s">
        <v>11669</v>
      </c>
    </row>
    <row r="13760" spans="1:2" x14ac:dyDescent="0.25">
      <c r="A13760" s="62">
        <v>51241111</v>
      </c>
      <c r="B13760" s="63" t="s">
        <v>4707</v>
      </c>
    </row>
    <row r="13761" spans="1:2" x14ac:dyDescent="0.25">
      <c r="A13761" s="62">
        <v>51241112</v>
      </c>
      <c r="B13761" s="63" t="s">
        <v>2830</v>
      </c>
    </row>
    <row r="13762" spans="1:2" x14ac:dyDescent="0.25">
      <c r="A13762" s="62">
        <v>51241113</v>
      </c>
      <c r="B13762" s="63" t="s">
        <v>15030</v>
      </c>
    </row>
    <row r="13763" spans="1:2" x14ac:dyDescent="0.25">
      <c r="A13763" s="62">
        <v>51241114</v>
      </c>
      <c r="B13763" s="63" t="s">
        <v>5286</v>
      </c>
    </row>
    <row r="13764" spans="1:2" x14ac:dyDescent="0.25">
      <c r="A13764" s="62">
        <v>51241115</v>
      </c>
      <c r="B13764" s="63" t="s">
        <v>3101</v>
      </c>
    </row>
    <row r="13765" spans="1:2" x14ac:dyDescent="0.25">
      <c r="A13765" s="62">
        <v>51241116</v>
      </c>
      <c r="B13765" s="63" t="s">
        <v>4858</v>
      </c>
    </row>
    <row r="13766" spans="1:2" x14ac:dyDescent="0.25">
      <c r="A13766" s="62">
        <v>51241117</v>
      </c>
      <c r="B13766" s="63" t="s">
        <v>12102</v>
      </c>
    </row>
    <row r="13767" spans="1:2" x14ac:dyDescent="0.25">
      <c r="A13767" s="62">
        <v>51241118</v>
      </c>
      <c r="B13767" s="63" t="s">
        <v>11076</v>
      </c>
    </row>
    <row r="13768" spans="1:2" x14ac:dyDescent="0.25">
      <c r="A13768" s="62">
        <v>51241119</v>
      </c>
      <c r="B13768" s="63" t="s">
        <v>17350</v>
      </c>
    </row>
    <row r="13769" spans="1:2" x14ac:dyDescent="0.25">
      <c r="A13769" s="62">
        <v>51241120</v>
      </c>
      <c r="B13769" s="63" t="s">
        <v>8943</v>
      </c>
    </row>
    <row r="13770" spans="1:2" x14ac:dyDescent="0.25">
      <c r="A13770" s="62">
        <v>51241201</v>
      </c>
      <c r="B13770" s="63" t="s">
        <v>10207</v>
      </c>
    </row>
    <row r="13771" spans="1:2" x14ac:dyDescent="0.25">
      <c r="A13771" s="62">
        <v>51241202</v>
      </c>
      <c r="B13771" s="63" t="s">
        <v>13330</v>
      </c>
    </row>
    <row r="13772" spans="1:2" x14ac:dyDescent="0.25">
      <c r="A13772" s="62">
        <v>51241203</v>
      </c>
      <c r="B13772" s="63" t="s">
        <v>7331</v>
      </c>
    </row>
    <row r="13773" spans="1:2" x14ac:dyDescent="0.25">
      <c r="A13773" s="62">
        <v>51241204</v>
      </c>
      <c r="B13773" s="63" t="s">
        <v>14000</v>
      </c>
    </row>
    <row r="13774" spans="1:2" x14ac:dyDescent="0.25">
      <c r="A13774" s="62">
        <v>51241205</v>
      </c>
      <c r="B13774" s="63" t="s">
        <v>1902</v>
      </c>
    </row>
    <row r="13775" spans="1:2" x14ac:dyDescent="0.25">
      <c r="A13775" s="62">
        <v>51241206</v>
      </c>
      <c r="B13775" s="63" t="s">
        <v>114</v>
      </c>
    </row>
    <row r="13776" spans="1:2" x14ac:dyDescent="0.25">
      <c r="A13776" s="62">
        <v>51241207</v>
      </c>
      <c r="B13776" s="63" t="s">
        <v>9739</v>
      </c>
    </row>
    <row r="13777" spans="1:2" x14ac:dyDescent="0.25">
      <c r="A13777" s="62">
        <v>51241208</v>
      </c>
      <c r="B13777" s="63" t="s">
        <v>42</v>
      </c>
    </row>
    <row r="13778" spans="1:2" x14ac:dyDescent="0.25">
      <c r="A13778" s="62">
        <v>51241209</v>
      </c>
      <c r="B13778" s="63" t="s">
        <v>5780</v>
      </c>
    </row>
    <row r="13779" spans="1:2" x14ac:dyDescent="0.25">
      <c r="A13779" s="62">
        <v>51241210</v>
      </c>
      <c r="B13779" s="63" t="s">
        <v>8841</v>
      </c>
    </row>
    <row r="13780" spans="1:2" x14ac:dyDescent="0.25">
      <c r="A13780" s="62">
        <v>51241211</v>
      </c>
      <c r="B13780" s="63" t="s">
        <v>7639</v>
      </c>
    </row>
    <row r="13781" spans="1:2" x14ac:dyDescent="0.25">
      <c r="A13781" s="62">
        <v>51241212</v>
      </c>
      <c r="B13781" s="63" t="s">
        <v>16539</v>
      </c>
    </row>
    <row r="13782" spans="1:2" x14ac:dyDescent="0.25">
      <c r="A13782" s="62">
        <v>51241213</v>
      </c>
      <c r="B13782" s="63" t="s">
        <v>14209</v>
      </c>
    </row>
    <row r="13783" spans="1:2" x14ac:dyDescent="0.25">
      <c r="A13783" s="62">
        <v>51241214</v>
      </c>
      <c r="B13783" s="63" t="s">
        <v>6251</v>
      </c>
    </row>
    <row r="13784" spans="1:2" x14ac:dyDescent="0.25">
      <c r="A13784" s="62">
        <v>51241215</v>
      </c>
      <c r="B13784" s="63" t="s">
        <v>18812</v>
      </c>
    </row>
    <row r="13785" spans="1:2" x14ac:dyDescent="0.25">
      <c r="A13785" s="62">
        <v>51241216</v>
      </c>
      <c r="B13785" s="63" t="s">
        <v>5018</v>
      </c>
    </row>
    <row r="13786" spans="1:2" x14ac:dyDescent="0.25">
      <c r="A13786" s="62">
        <v>51241217</v>
      </c>
      <c r="B13786" s="63" t="s">
        <v>11219</v>
      </c>
    </row>
    <row r="13787" spans="1:2" x14ac:dyDescent="0.25">
      <c r="A13787" s="62">
        <v>51241218</v>
      </c>
      <c r="B13787" s="63" t="s">
        <v>713</v>
      </c>
    </row>
    <row r="13788" spans="1:2" x14ac:dyDescent="0.25">
      <c r="A13788" s="62">
        <v>51241219</v>
      </c>
      <c r="B13788" s="63" t="s">
        <v>4344</v>
      </c>
    </row>
    <row r="13789" spans="1:2" x14ac:dyDescent="0.25">
      <c r="A13789" s="62">
        <v>51241220</v>
      </c>
      <c r="B13789" s="63" t="s">
        <v>16732</v>
      </c>
    </row>
    <row r="13790" spans="1:2" x14ac:dyDescent="0.25">
      <c r="A13790" s="62">
        <v>51241221</v>
      </c>
      <c r="B13790" s="63" t="s">
        <v>12778</v>
      </c>
    </row>
    <row r="13791" spans="1:2" x14ac:dyDescent="0.25">
      <c r="A13791" s="62">
        <v>51241222</v>
      </c>
      <c r="B13791" s="63" t="s">
        <v>2279</v>
      </c>
    </row>
    <row r="13792" spans="1:2" x14ac:dyDescent="0.25">
      <c r="A13792" s="62">
        <v>51241223</v>
      </c>
      <c r="B13792" s="63" t="s">
        <v>2248</v>
      </c>
    </row>
    <row r="13793" spans="1:2" x14ac:dyDescent="0.25">
      <c r="A13793" s="62">
        <v>51241224</v>
      </c>
      <c r="B13793" s="63" t="s">
        <v>11708</v>
      </c>
    </row>
    <row r="13794" spans="1:2" x14ac:dyDescent="0.25">
      <c r="A13794" s="62">
        <v>51241225</v>
      </c>
      <c r="B13794" s="63" t="s">
        <v>406</v>
      </c>
    </row>
    <row r="13795" spans="1:2" x14ac:dyDescent="0.25">
      <c r="A13795" s="62">
        <v>51241226</v>
      </c>
      <c r="B13795" s="63" t="s">
        <v>4659</v>
      </c>
    </row>
    <row r="13796" spans="1:2" x14ac:dyDescent="0.25">
      <c r="A13796" s="62">
        <v>51241227</v>
      </c>
      <c r="B13796" s="63" t="s">
        <v>8724</v>
      </c>
    </row>
    <row r="13797" spans="1:2" x14ac:dyDescent="0.25">
      <c r="A13797" s="62">
        <v>51241228</v>
      </c>
      <c r="B13797" s="63" t="s">
        <v>17218</v>
      </c>
    </row>
    <row r="13798" spans="1:2" x14ac:dyDescent="0.25">
      <c r="A13798" s="62">
        <v>51241229</v>
      </c>
      <c r="B13798" s="63" t="s">
        <v>14090</v>
      </c>
    </row>
    <row r="13799" spans="1:2" x14ac:dyDescent="0.25">
      <c r="A13799" s="62">
        <v>51241301</v>
      </c>
      <c r="B13799" s="63" t="s">
        <v>17623</v>
      </c>
    </row>
    <row r="13800" spans="1:2" x14ac:dyDescent="0.25">
      <c r="A13800" s="62">
        <v>51241302</v>
      </c>
      <c r="B13800" s="63" t="s">
        <v>9282</v>
      </c>
    </row>
    <row r="13801" spans="1:2" x14ac:dyDescent="0.25">
      <c r="A13801" s="62">
        <v>51241303</v>
      </c>
      <c r="B13801" s="63" t="s">
        <v>15203</v>
      </c>
    </row>
    <row r="13802" spans="1:2" x14ac:dyDescent="0.25">
      <c r="A13802" s="62">
        <v>51241304</v>
      </c>
      <c r="B13802" s="63" t="s">
        <v>15576</v>
      </c>
    </row>
    <row r="13803" spans="1:2" x14ac:dyDescent="0.25">
      <c r="A13803" s="62">
        <v>51241305</v>
      </c>
      <c r="B13803" s="63" t="s">
        <v>12248</v>
      </c>
    </row>
    <row r="13804" spans="1:2" x14ac:dyDescent="0.25">
      <c r="A13804" s="62">
        <v>51251001</v>
      </c>
      <c r="B13804" s="63" t="s">
        <v>17742</v>
      </c>
    </row>
    <row r="13805" spans="1:2" x14ac:dyDescent="0.25">
      <c r="A13805" s="62">
        <v>52101501</v>
      </c>
      <c r="B13805" s="63" t="s">
        <v>2149</v>
      </c>
    </row>
    <row r="13806" spans="1:2" x14ac:dyDescent="0.25">
      <c r="A13806" s="62">
        <v>52101502</v>
      </c>
      <c r="B13806" s="63" t="s">
        <v>18659</v>
      </c>
    </row>
    <row r="13807" spans="1:2" x14ac:dyDescent="0.25">
      <c r="A13807" s="62">
        <v>52101503</v>
      </c>
      <c r="B13807" s="63" t="s">
        <v>6000</v>
      </c>
    </row>
    <row r="13808" spans="1:2" x14ac:dyDescent="0.25">
      <c r="A13808" s="62">
        <v>52101504</v>
      </c>
      <c r="B13808" s="63" t="s">
        <v>11134</v>
      </c>
    </row>
    <row r="13809" spans="1:2" x14ac:dyDescent="0.25">
      <c r="A13809" s="62">
        <v>52101505</v>
      </c>
      <c r="B13809" s="63" t="s">
        <v>2878</v>
      </c>
    </row>
    <row r="13810" spans="1:2" x14ac:dyDescent="0.25">
      <c r="A13810" s="62">
        <v>52101506</v>
      </c>
      <c r="B13810" s="63" t="s">
        <v>10543</v>
      </c>
    </row>
    <row r="13811" spans="1:2" x14ac:dyDescent="0.25">
      <c r="A13811" s="62">
        <v>52101507</v>
      </c>
      <c r="B13811" s="63" t="s">
        <v>5373</v>
      </c>
    </row>
    <row r="13812" spans="1:2" x14ac:dyDescent="0.25">
      <c r="A13812" s="62">
        <v>52101508</v>
      </c>
      <c r="B13812" s="63" t="s">
        <v>13635</v>
      </c>
    </row>
    <row r="13813" spans="1:2" x14ac:dyDescent="0.25">
      <c r="A13813" s="62">
        <v>52101509</v>
      </c>
      <c r="B13813" s="63" t="s">
        <v>3203</v>
      </c>
    </row>
    <row r="13814" spans="1:2" x14ac:dyDescent="0.25">
      <c r="A13814" s="62">
        <v>52101510</v>
      </c>
      <c r="B13814" s="63" t="s">
        <v>11670</v>
      </c>
    </row>
    <row r="13815" spans="1:2" x14ac:dyDescent="0.25">
      <c r="A13815" s="62">
        <v>52101511</v>
      </c>
      <c r="B13815" s="63" t="s">
        <v>5341</v>
      </c>
    </row>
    <row r="13816" spans="1:2" x14ac:dyDescent="0.25">
      <c r="A13816" s="62">
        <v>52101512</v>
      </c>
      <c r="B13816" s="63" t="s">
        <v>6692</v>
      </c>
    </row>
    <row r="13817" spans="1:2" x14ac:dyDescent="0.25">
      <c r="A13817" s="62">
        <v>52101513</v>
      </c>
      <c r="B13817" s="63" t="s">
        <v>12150</v>
      </c>
    </row>
    <row r="13818" spans="1:2" x14ac:dyDescent="0.25">
      <c r="A13818" s="62">
        <v>52121501</v>
      </c>
      <c r="B13818" s="63" t="s">
        <v>15832</v>
      </c>
    </row>
    <row r="13819" spans="1:2" x14ac:dyDescent="0.25">
      <c r="A13819" s="62">
        <v>52121502</v>
      </c>
      <c r="B13819" s="63" t="s">
        <v>8510</v>
      </c>
    </row>
    <row r="13820" spans="1:2" x14ac:dyDescent="0.25">
      <c r="A13820" s="62">
        <v>52121503</v>
      </c>
      <c r="B13820" s="63" t="s">
        <v>15911</v>
      </c>
    </row>
    <row r="13821" spans="1:2" x14ac:dyDescent="0.25">
      <c r="A13821" s="62">
        <v>52121504</v>
      </c>
      <c r="B13821" s="63" t="s">
        <v>16269</v>
      </c>
    </row>
    <row r="13822" spans="1:2" x14ac:dyDescent="0.25">
      <c r="A13822" s="62">
        <v>52121505</v>
      </c>
      <c r="B13822" s="63" t="s">
        <v>5777</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1302</v>
      </c>
    </row>
    <row r="13826" spans="1:2" x14ac:dyDescent="0.25">
      <c r="A13826" s="62">
        <v>52121509</v>
      </c>
      <c r="B13826" s="63" t="s">
        <v>5797</v>
      </c>
    </row>
    <row r="13827" spans="1:2" x14ac:dyDescent="0.25">
      <c r="A13827" s="62">
        <v>52121510</v>
      </c>
      <c r="B13827" s="63" t="s">
        <v>7048</v>
      </c>
    </row>
    <row r="13828" spans="1:2" x14ac:dyDescent="0.25">
      <c r="A13828" s="62">
        <v>52121511</v>
      </c>
      <c r="B13828" s="63" t="s">
        <v>8238</v>
      </c>
    </row>
    <row r="13829" spans="1:2" x14ac:dyDescent="0.25">
      <c r="A13829" s="62">
        <v>52121512</v>
      </c>
      <c r="B13829" s="63" t="s">
        <v>2365</v>
      </c>
    </row>
    <row r="13830" spans="1:2" x14ac:dyDescent="0.25">
      <c r="A13830" s="62">
        <v>52121513</v>
      </c>
      <c r="B13830" s="63" t="s">
        <v>12922</v>
      </c>
    </row>
    <row r="13831" spans="1:2" x14ac:dyDescent="0.25">
      <c r="A13831" s="62">
        <v>52121601</v>
      </c>
      <c r="B13831" s="63" t="s">
        <v>17696</v>
      </c>
    </row>
    <row r="13832" spans="1:2" x14ac:dyDescent="0.25">
      <c r="A13832" s="62">
        <v>52121602</v>
      </c>
      <c r="B13832" s="63" t="s">
        <v>14539</v>
      </c>
    </row>
    <row r="13833" spans="1:2" x14ac:dyDescent="0.25">
      <c r="A13833" s="62">
        <v>52121603</v>
      </c>
      <c r="B13833" s="63" t="s">
        <v>10557</v>
      </c>
    </row>
    <row r="13834" spans="1:2" x14ac:dyDescent="0.25">
      <c r="A13834" s="62">
        <v>52121604</v>
      </c>
      <c r="B13834" s="63" t="s">
        <v>3175</v>
      </c>
    </row>
    <row r="13835" spans="1:2" x14ac:dyDescent="0.25">
      <c r="A13835" s="62">
        <v>52121605</v>
      </c>
      <c r="B13835" s="63" t="s">
        <v>7544</v>
      </c>
    </row>
    <row r="13836" spans="1:2" x14ac:dyDescent="0.25">
      <c r="A13836" s="62">
        <v>52121606</v>
      </c>
      <c r="B13836" s="63" t="s">
        <v>5647</v>
      </c>
    </row>
    <row r="13837" spans="1:2" x14ac:dyDescent="0.25">
      <c r="A13837" s="62">
        <v>52121607</v>
      </c>
      <c r="B13837" s="63" t="s">
        <v>386</v>
      </c>
    </row>
    <row r="13838" spans="1:2" x14ac:dyDescent="0.25">
      <c r="A13838" s="62">
        <v>52121608</v>
      </c>
      <c r="B13838" s="63" t="s">
        <v>5447</v>
      </c>
    </row>
    <row r="13839" spans="1:2" x14ac:dyDescent="0.25">
      <c r="A13839" s="62">
        <v>52121701</v>
      </c>
      <c r="B13839" s="63" t="s">
        <v>4618</v>
      </c>
    </row>
    <row r="13840" spans="1:2" x14ac:dyDescent="0.25">
      <c r="A13840" s="62">
        <v>52121702</v>
      </c>
      <c r="B13840" s="63" t="s">
        <v>3891</v>
      </c>
    </row>
    <row r="13841" spans="1:2" x14ac:dyDescent="0.25">
      <c r="A13841" s="62">
        <v>52121703</v>
      </c>
      <c r="B13841" s="63" t="s">
        <v>13077</v>
      </c>
    </row>
    <row r="13842" spans="1:2" x14ac:dyDescent="0.25">
      <c r="A13842" s="62">
        <v>52121704</v>
      </c>
      <c r="B13842" s="63" t="s">
        <v>7288</v>
      </c>
    </row>
    <row r="13843" spans="1:2" x14ac:dyDescent="0.25">
      <c r="A13843" s="62">
        <v>52131501</v>
      </c>
      <c r="B13843" s="63" t="s">
        <v>13958</v>
      </c>
    </row>
    <row r="13844" spans="1:2" x14ac:dyDescent="0.25">
      <c r="A13844" s="62">
        <v>52131503</v>
      </c>
      <c r="B13844" s="63" t="s">
        <v>3086</v>
      </c>
    </row>
    <row r="13845" spans="1:2" x14ac:dyDescent="0.25">
      <c r="A13845" s="62">
        <v>52131601</v>
      </c>
      <c r="B13845" s="63" t="s">
        <v>14137</v>
      </c>
    </row>
    <row r="13846" spans="1:2" x14ac:dyDescent="0.25">
      <c r="A13846" s="62">
        <v>52131602</v>
      </c>
      <c r="B13846" s="63" t="s">
        <v>6946</v>
      </c>
    </row>
    <row r="13847" spans="1:2" x14ac:dyDescent="0.25">
      <c r="A13847" s="62">
        <v>52131603</v>
      </c>
      <c r="B13847" s="63" t="s">
        <v>6052</v>
      </c>
    </row>
    <row r="13848" spans="1:2" x14ac:dyDescent="0.25">
      <c r="A13848" s="62">
        <v>52131604</v>
      </c>
      <c r="B13848" s="63" t="s">
        <v>1035</v>
      </c>
    </row>
    <row r="13849" spans="1:2" x14ac:dyDescent="0.25">
      <c r="A13849" s="62">
        <v>52131701</v>
      </c>
      <c r="B13849" s="63" t="s">
        <v>17384</v>
      </c>
    </row>
    <row r="13850" spans="1:2" x14ac:dyDescent="0.25">
      <c r="A13850" s="62">
        <v>52131702</v>
      </c>
      <c r="B13850" s="63" t="s">
        <v>15185</v>
      </c>
    </row>
    <row r="13851" spans="1:2" x14ac:dyDescent="0.25">
      <c r="A13851" s="62">
        <v>52131703</v>
      </c>
      <c r="B13851" s="63" t="s">
        <v>9127</v>
      </c>
    </row>
    <row r="13852" spans="1:2" x14ac:dyDescent="0.25">
      <c r="A13852" s="62">
        <v>52131704</v>
      </c>
      <c r="B13852" s="63" t="s">
        <v>10402</v>
      </c>
    </row>
    <row r="13853" spans="1:2" x14ac:dyDescent="0.25">
      <c r="A13853" s="62">
        <v>52141501</v>
      </c>
      <c r="B13853" s="63" t="s">
        <v>7827</v>
      </c>
    </row>
    <row r="13854" spans="1:2" x14ac:dyDescent="0.25">
      <c r="A13854" s="62">
        <v>52141502</v>
      </c>
      <c r="B13854" s="63" t="s">
        <v>3725</v>
      </c>
    </row>
    <row r="13855" spans="1:2" x14ac:dyDescent="0.25">
      <c r="A13855" s="62">
        <v>52141503</v>
      </c>
      <c r="B13855" s="63" t="s">
        <v>7209</v>
      </c>
    </row>
    <row r="13856" spans="1:2" x14ac:dyDescent="0.25">
      <c r="A13856" s="62">
        <v>52141504</v>
      </c>
      <c r="B13856" s="63" t="s">
        <v>14084</v>
      </c>
    </row>
    <row r="13857" spans="1:2" x14ac:dyDescent="0.25">
      <c r="A13857" s="62">
        <v>52141505</v>
      </c>
      <c r="B13857" s="63" t="s">
        <v>5911</v>
      </c>
    </row>
    <row r="13858" spans="1:2" x14ac:dyDescent="0.25">
      <c r="A13858" s="62">
        <v>52141506</v>
      </c>
      <c r="B13858" s="63" t="s">
        <v>5516</v>
      </c>
    </row>
    <row r="13859" spans="1:2" x14ac:dyDescent="0.25">
      <c r="A13859" s="62">
        <v>52141507</v>
      </c>
      <c r="B13859" s="63" t="s">
        <v>7540</v>
      </c>
    </row>
    <row r="13860" spans="1:2" x14ac:dyDescent="0.25">
      <c r="A13860" s="62">
        <v>52141508</v>
      </c>
      <c r="B13860" s="63" t="s">
        <v>690</v>
      </c>
    </row>
    <row r="13861" spans="1:2" x14ac:dyDescent="0.25">
      <c r="A13861" s="62">
        <v>52141509</v>
      </c>
      <c r="B13861" s="63" t="s">
        <v>1927</v>
      </c>
    </row>
    <row r="13862" spans="1:2" x14ac:dyDescent="0.25">
      <c r="A13862" s="62">
        <v>52141510</v>
      </c>
      <c r="B13862" s="63" t="s">
        <v>11752</v>
      </c>
    </row>
    <row r="13863" spans="1:2" x14ac:dyDescent="0.25">
      <c r="A13863" s="62">
        <v>52141511</v>
      </c>
      <c r="B13863" s="63" t="s">
        <v>3395</v>
      </c>
    </row>
    <row r="13864" spans="1:2" x14ac:dyDescent="0.25">
      <c r="A13864" s="62">
        <v>52141512</v>
      </c>
      <c r="B13864" s="63" t="s">
        <v>8040</v>
      </c>
    </row>
    <row r="13865" spans="1:2" x14ac:dyDescent="0.25">
      <c r="A13865" s="62">
        <v>52141513</v>
      </c>
      <c r="B13865" s="63" t="s">
        <v>2824</v>
      </c>
    </row>
    <row r="13866" spans="1:2" x14ac:dyDescent="0.25">
      <c r="A13866" s="62">
        <v>52141514</v>
      </c>
      <c r="B13866" s="63" t="s">
        <v>2483</v>
      </c>
    </row>
    <row r="13867" spans="1:2" x14ac:dyDescent="0.25">
      <c r="A13867" s="62">
        <v>52141515</v>
      </c>
      <c r="B13867" s="63" t="s">
        <v>14318</v>
      </c>
    </row>
    <row r="13868" spans="1:2" x14ac:dyDescent="0.25">
      <c r="A13868" s="62">
        <v>52141516</v>
      </c>
      <c r="B13868" s="63" t="s">
        <v>5981</v>
      </c>
    </row>
    <row r="13869" spans="1:2" x14ac:dyDescent="0.25">
      <c r="A13869" s="62">
        <v>52141517</v>
      </c>
      <c r="B13869" s="63" t="s">
        <v>17819</v>
      </c>
    </row>
    <row r="13870" spans="1:2" x14ac:dyDescent="0.25">
      <c r="A13870" s="62">
        <v>52141518</v>
      </c>
      <c r="B13870" s="63" t="s">
        <v>14847</v>
      </c>
    </row>
    <row r="13871" spans="1:2" x14ac:dyDescent="0.25">
      <c r="A13871" s="62">
        <v>52141519</v>
      </c>
      <c r="B13871" s="63" t="s">
        <v>7601</v>
      </c>
    </row>
    <row r="13872" spans="1:2" x14ac:dyDescent="0.25">
      <c r="A13872" s="62">
        <v>52141520</v>
      </c>
      <c r="B13872" s="63" t="s">
        <v>2032</v>
      </c>
    </row>
    <row r="13873" spans="1:2" x14ac:dyDescent="0.25">
      <c r="A13873" s="62">
        <v>52141521</v>
      </c>
      <c r="B13873" s="63" t="s">
        <v>8893</v>
      </c>
    </row>
    <row r="13874" spans="1:2" x14ac:dyDescent="0.25">
      <c r="A13874" s="62">
        <v>52141522</v>
      </c>
      <c r="B13874" s="63" t="s">
        <v>11553</v>
      </c>
    </row>
    <row r="13875" spans="1:2" x14ac:dyDescent="0.25">
      <c r="A13875" s="62">
        <v>52141523</v>
      </c>
      <c r="B13875" s="63" t="s">
        <v>14729</v>
      </c>
    </row>
    <row r="13876" spans="1:2" x14ac:dyDescent="0.25">
      <c r="A13876" s="62">
        <v>52141524</v>
      </c>
      <c r="B13876" s="63" t="s">
        <v>16677</v>
      </c>
    </row>
    <row r="13877" spans="1:2" x14ac:dyDescent="0.25">
      <c r="A13877" s="62">
        <v>52141525</v>
      </c>
      <c r="B13877" s="63" t="s">
        <v>1828</v>
      </c>
    </row>
    <row r="13878" spans="1:2" x14ac:dyDescent="0.25">
      <c r="A13878" s="62">
        <v>52141526</v>
      </c>
      <c r="B13878" s="63" t="s">
        <v>205</v>
      </c>
    </row>
    <row r="13879" spans="1:2" x14ac:dyDescent="0.25">
      <c r="A13879" s="62">
        <v>52141527</v>
      </c>
      <c r="B13879" s="63" t="s">
        <v>2006</v>
      </c>
    </row>
    <row r="13880" spans="1:2" x14ac:dyDescent="0.25">
      <c r="A13880" s="62">
        <v>52141528</v>
      </c>
      <c r="B13880" s="63" t="s">
        <v>15716</v>
      </c>
    </row>
    <row r="13881" spans="1:2" x14ac:dyDescent="0.25">
      <c r="A13881" s="62">
        <v>52141529</v>
      </c>
      <c r="B13881" s="63" t="s">
        <v>5539</v>
      </c>
    </row>
    <row r="13882" spans="1:2" x14ac:dyDescent="0.25">
      <c r="A13882" s="62">
        <v>52141530</v>
      </c>
      <c r="B13882" s="63" t="s">
        <v>10995</v>
      </c>
    </row>
    <row r="13883" spans="1:2" x14ac:dyDescent="0.25">
      <c r="A13883" s="62">
        <v>52141531</v>
      </c>
      <c r="B13883" s="63" t="s">
        <v>1476</v>
      </c>
    </row>
    <row r="13884" spans="1:2" x14ac:dyDescent="0.25">
      <c r="A13884" s="62">
        <v>52141532</v>
      </c>
      <c r="B13884" s="63" t="s">
        <v>3507</v>
      </c>
    </row>
    <row r="13885" spans="1:2" x14ac:dyDescent="0.25">
      <c r="A13885" s="62">
        <v>52141533</v>
      </c>
      <c r="B13885" s="63" t="s">
        <v>8587</v>
      </c>
    </row>
    <row r="13886" spans="1:2" x14ac:dyDescent="0.25">
      <c r="A13886" s="62">
        <v>52141534</v>
      </c>
      <c r="B13886" s="63" t="s">
        <v>8447</v>
      </c>
    </row>
    <row r="13887" spans="1:2" x14ac:dyDescent="0.25">
      <c r="A13887" s="62">
        <v>52141535</v>
      </c>
      <c r="B13887" s="63" t="s">
        <v>13256</v>
      </c>
    </row>
    <row r="13888" spans="1:2" x14ac:dyDescent="0.25">
      <c r="A13888" s="62">
        <v>52141536</v>
      </c>
      <c r="B13888" s="63" t="s">
        <v>5388</v>
      </c>
    </row>
    <row r="13889" spans="1:2" x14ac:dyDescent="0.25">
      <c r="A13889" s="62">
        <v>52141537</v>
      </c>
      <c r="B13889" s="63" t="s">
        <v>15883</v>
      </c>
    </row>
    <row r="13890" spans="1:2" x14ac:dyDescent="0.25">
      <c r="A13890" s="62">
        <v>52141538</v>
      </c>
      <c r="B13890" s="63" t="s">
        <v>18252</v>
      </c>
    </row>
    <row r="13891" spans="1:2" x14ac:dyDescent="0.25">
      <c r="A13891" s="62">
        <v>52141539</v>
      </c>
      <c r="B13891" s="63" t="s">
        <v>15189</v>
      </c>
    </row>
    <row r="13892" spans="1:2" x14ac:dyDescent="0.25">
      <c r="A13892" s="62">
        <v>52141601</v>
      </c>
      <c r="B13892" s="63" t="s">
        <v>1225</v>
      </c>
    </row>
    <row r="13893" spans="1:2" x14ac:dyDescent="0.25">
      <c r="A13893" s="62">
        <v>52141602</v>
      </c>
      <c r="B13893" s="63" t="s">
        <v>11912</v>
      </c>
    </row>
    <row r="13894" spans="1:2" x14ac:dyDescent="0.25">
      <c r="A13894" s="62">
        <v>52141603</v>
      </c>
      <c r="B13894" s="63" t="s">
        <v>10509</v>
      </c>
    </row>
    <row r="13895" spans="1:2" x14ac:dyDescent="0.25">
      <c r="A13895" s="62">
        <v>52141604</v>
      </c>
      <c r="B13895" s="63" t="s">
        <v>12705</v>
      </c>
    </row>
    <row r="13896" spans="1:2" x14ac:dyDescent="0.25">
      <c r="A13896" s="62">
        <v>52141605</v>
      </c>
      <c r="B13896" s="63" t="s">
        <v>12225</v>
      </c>
    </row>
    <row r="13897" spans="1:2" x14ac:dyDescent="0.25">
      <c r="A13897" s="62">
        <v>52141606</v>
      </c>
      <c r="B13897" s="63" t="s">
        <v>9480</v>
      </c>
    </row>
    <row r="13898" spans="1:2" x14ac:dyDescent="0.25">
      <c r="A13898" s="62">
        <v>52141607</v>
      </c>
      <c r="B13898" s="63" t="s">
        <v>5880</v>
      </c>
    </row>
    <row r="13899" spans="1:2" x14ac:dyDescent="0.25">
      <c r="A13899" s="62">
        <v>52141608</v>
      </c>
      <c r="B13899" s="63" t="s">
        <v>11764</v>
      </c>
    </row>
    <row r="13900" spans="1:2" x14ac:dyDescent="0.25">
      <c r="A13900" s="62">
        <v>52141701</v>
      </c>
      <c r="B13900" s="63" t="s">
        <v>811</v>
      </c>
    </row>
    <row r="13901" spans="1:2" x14ac:dyDescent="0.25">
      <c r="A13901" s="62">
        <v>52141703</v>
      </c>
      <c r="B13901" s="63" t="s">
        <v>12931</v>
      </c>
    </row>
    <row r="13902" spans="1:2" x14ac:dyDescent="0.25">
      <c r="A13902" s="62">
        <v>52141704</v>
      </c>
      <c r="B13902" s="63" t="s">
        <v>12304</v>
      </c>
    </row>
    <row r="13903" spans="1:2" x14ac:dyDescent="0.25">
      <c r="A13903" s="62">
        <v>52141705</v>
      </c>
      <c r="B13903" s="63" t="s">
        <v>7169</v>
      </c>
    </row>
    <row r="13904" spans="1:2" x14ac:dyDescent="0.25">
      <c r="A13904" s="62">
        <v>52141706</v>
      </c>
      <c r="B13904" s="63" t="s">
        <v>12929</v>
      </c>
    </row>
    <row r="13905" spans="1:2" x14ac:dyDescent="0.25">
      <c r="A13905" s="62">
        <v>52141801</v>
      </c>
      <c r="B13905" s="63" t="s">
        <v>18105</v>
      </c>
    </row>
    <row r="13906" spans="1:2" x14ac:dyDescent="0.25">
      <c r="A13906" s="62">
        <v>52141802</v>
      </c>
      <c r="B13906" s="63" t="s">
        <v>3337</v>
      </c>
    </row>
    <row r="13907" spans="1:2" x14ac:dyDescent="0.25">
      <c r="A13907" s="62">
        <v>52141803</v>
      </c>
      <c r="B13907" s="63" t="s">
        <v>11298</v>
      </c>
    </row>
    <row r="13908" spans="1:2" x14ac:dyDescent="0.25">
      <c r="A13908" s="62">
        <v>52151501</v>
      </c>
      <c r="B13908" s="63" t="s">
        <v>13804</v>
      </c>
    </row>
    <row r="13909" spans="1:2" x14ac:dyDescent="0.25">
      <c r="A13909" s="62">
        <v>52151502</v>
      </c>
      <c r="B13909" s="63" t="s">
        <v>18238</v>
      </c>
    </row>
    <row r="13910" spans="1:2" x14ac:dyDescent="0.25">
      <c r="A13910" s="62">
        <v>52151503</v>
      </c>
      <c r="B13910" s="63" t="s">
        <v>3749</v>
      </c>
    </row>
    <row r="13911" spans="1:2" x14ac:dyDescent="0.25">
      <c r="A13911" s="62">
        <v>52151504</v>
      </c>
      <c r="B13911" s="63" t="s">
        <v>7504</v>
      </c>
    </row>
    <row r="13912" spans="1:2" x14ac:dyDescent="0.25">
      <c r="A13912" s="62">
        <v>52151505</v>
      </c>
      <c r="B13912" s="63" t="s">
        <v>15904</v>
      </c>
    </row>
    <row r="13913" spans="1:2" x14ac:dyDescent="0.25">
      <c r="A13913" s="62">
        <v>52151506</v>
      </c>
      <c r="B13913" s="63" t="s">
        <v>15553</v>
      </c>
    </row>
    <row r="13914" spans="1:2" x14ac:dyDescent="0.25">
      <c r="A13914" s="62">
        <v>52151507</v>
      </c>
      <c r="B13914" s="63" t="s">
        <v>1197</v>
      </c>
    </row>
    <row r="13915" spans="1:2" x14ac:dyDescent="0.25">
      <c r="A13915" s="62">
        <v>52151601</v>
      </c>
      <c r="B13915" s="63" t="s">
        <v>17254</v>
      </c>
    </row>
    <row r="13916" spans="1:2" x14ac:dyDescent="0.25">
      <c r="A13916" s="62">
        <v>52151602</v>
      </c>
      <c r="B13916" s="63" t="s">
        <v>12955</v>
      </c>
    </row>
    <row r="13917" spans="1:2" x14ac:dyDescent="0.25">
      <c r="A13917" s="62">
        <v>52151603</v>
      </c>
      <c r="B13917" s="63" t="s">
        <v>12164</v>
      </c>
    </row>
    <row r="13918" spans="1:2" x14ac:dyDescent="0.25">
      <c r="A13918" s="62">
        <v>52151604</v>
      </c>
      <c r="B13918" s="63" t="s">
        <v>8623</v>
      </c>
    </row>
    <row r="13919" spans="1:2" x14ac:dyDescent="0.25">
      <c r="A13919" s="62">
        <v>52151605</v>
      </c>
      <c r="B13919" s="63" t="s">
        <v>9476</v>
      </c>
    </row>
    <row r="13920" spans="1:2" x14ac:dyDescent="0.25">
      <c r="A13920" s="62">
        <v>52151606</v>
      </c>
      <c r="B13920" s="63" t="s">
        <v>10395</v>
      </c>
    </row>
    <row r="13921" spans="1:2" x14ac:dyDescent="0.25">
      <c r="A13921" s="62">
        <v>52151607</v>
      </c>
      <c r="B13921" s="63" t="s">
        <v>9996</v>
      </c>
    </row>
    <row r="13922" spans="1:2" x14ac:dyDescent="0.25">
      <c r="A13922" s="62">
        <v>52151608</v>
      </c>
      <c r="B13922" s="63" t="s">
        <v>7308</v>
      </c>
    </row>
    <row r="13923" spans="1:2" x14ac:dyDescent="0.25">
      <c r="A13923" s="62">
        <v>52151609</v>
      </c>
      <c r="B13923" s="63" t="s">
        <v>13977</v>
      </c>
    </row>
    <row r="13924" spans="1:2" x14ac:dyDescent="0.25">
      <c r="A13924" s="62">
        <v>52151610</v>
      </c>
      <c r="B13924" s="63" t="s">
        <v>13525</v>
      </c>
    </row>
    <row r="13925" spans="1:2" x14ac:dyDescent="0.25">
      <c r="A13925" s="62">
        <v>52151611</v>
      </c>
      <c r="B13925" s="63" t="s">
        <v>7038</v>
      </c>
    </row>
    <row r="13926" spans="1:2" x14ac:dyDescent="0.25">
      <c r="A13926" s="62">
        <v>52151612</v>
      </c>
      <c r="B13926" s="63" t="s">
        <v>4060</v>
      </c>
    </row>
    <row r="13927" spans="1:2" x14ac:dyDescent="0.25">
      <c r="A13927" s="62">
        <v>52151613</v>
      </c>
      <c r="B13927" s="63" t="s">
        <v>16143</v>
      </c>
    </row>
    <row r="13928" spans="1:2" x14ac:dyDescent="0.25">
      <c r="A13928" s="62">
        <v>52151614</v>
      </c>
      <c r="B13928" s="63" t="s">
        <v>17252</v>
      </c>
    </row>
    <row r="13929" spans="1:2" x14ac:dyDescent="0.25">
      <c r="A13929" s="62">
        <v>52151615</v>
      </c>
      <c r="B13929" s="63" t="s">
        <v>10366</v>
      </c>
    </row>
    <row r="13930" spans="1:2" x14ac:dyDescent="0.25">
      <c r="A13930" s="62">
        <v>52151616</v>
      </c>
      <c r="B13930" s="63" t="s">
        <v>8658</v>
      </c>
    </row>
    <row r="13931" spans="1:2" x14ac:dyDescent="0.25">
      <c r="A13931" s="62">
        <v>52151617</v>
      </c>
      <c r="B13931" s="63" t="s">
        <v>15222</v>
      </c>
    </row>
    <row r="13932" spans="1:2" x14ac:dyDescent="0.25">
      <c r="A13932" s="62">
        <v>52151618</v>
      </c>
      <c r="B13932" s="63" t="s">
        <v>16777</v>
      </c>
    </row>
    <row r="13933" spans="1:2" x14ac:dyDescent="0.25">
      <c r="A13933" s="62">
        <v>52151619</v>
      </c>
      <c r="B13933" s="63" t="s">
        <v>14094</v>
      </c>
    </row>
    <row r="13934" spans="1:2" x14ac:dyDescent="0.25">
      <c r="A13934" s="62">
        <v>52151620</v>
      </c>
      <c r="B13934" s="63" t="s">
        <v>1862</v>
      </c>
    </row>
    <row r="13935" spans="1:2" x14ac:dyDescent="0.25">
      <c r="A13935" s="62">
        <v>52151621</v>
      </c>
      <c r="B13935" s="63" t="s">
        <v>12436</v>
      </c>
    </row>
    <row r="13936" spans="1:2" x14ac:dyDescent="0.25">
      <c r="A13936" s="62">
        <v>52151622</v>
      </c>
      <c r="B13936" s="63" t="s">
        <v>2629</v>
      </c>
    </row>
    <row r="13937" spans="1:2" x14ac:dyDescent="0.25">
      <c r="A13937" s="62">
        <v>52151623</v>
      </c>
      <c r="B13937" s="63" t="s">
        <v>18730</v>
      </c>
    </row>
    <row r="13938" spans="1:2" x14ac:dyDescent="0.25">
      <c r="A13938" s="62">
        <v>52151624</v>
      </c>
      <c r="B13938" s="63" t="s">
        <v>12129</v>
      </c>
    </row>
    <row r="13939" spans="1:2" x14ac:dyDescent="0.25">
      <c r="A13939" s="62">
        <v>52151625</v>
      </c>
      <c r="B13939" s="63" t="s">
        <v>401</v>
      </c>
    </row>
    <row r="13940" spans="1:2" x14ac:dyDescent="0.25">
      <c r="A13940" s="62">
        <v>52151626</v>
      </c>
      <c r="B13940" s="63" t="s">
        <v>10602</v>
      </c>
    </row>
    <row r="13941" spans="1:2" x14ac:dyDescent="0.25">
      <c r="A13941" s="62">
        <v>52151627</v>
      </c>
      <c r="B13941" s="63" t="s">
        <v>11335</v>
      </c>
    </row>
    <row r="13942" spans="1:2" x14ac:dyDescent="0.25">
      <c r="A13942" s="62">
        <v>52151628</v>
      </c>
      <c r="B13942" s="63" t="s">
        <v>18611</v>
      </c>
    </row>
    <row r="13943" spans="1:2" x14ac:dyDescent="0.25">
      <c r="A13943" s="62">
        <v>52151629</v>
      </c>
      <c r="B13943" s="63" t="s">
        <v>2424</v>
      </c>
    </row>
    <row r="13944" spans="1:2" x14ac:dyDescent="0.25">
      <c r="A13944" s="62">
        <v>52151630</v>
      </c>
      <c r="B13944" s="63" t="s">
        <v>18249</v>
      </c>
    </row>
    <row r="13945" spans="1:2" x14ac:dyDescent="0.25">
      <c r="A13945" s="62">
        <v>52151631</v>
      </c>
      <c r="B13945" s="63" t="s">
        <v>186</v>
      </c>
    </row>
    <row r="13946" spans="1:2" x14ac:dyDescent="0.25">
      <c r="A13946" s="62">
        <v>52151632</v>
      </c>
      <c r="B13946" s="63" t="s">
        <v>2787</v>
      </c>
    </row>
    <row r="13947" spans="1:2" x14ac:dyDescent="0.25">
      <c r="A13947" s="62">
        <v>52151633</v>
      </c>
      <c r="B13947" s="63" t="s">
        <v>10968</v>
      </c>
    </row>
    <row r="13948" spans="1:2" x14ac:dyDescent="0.25">
      <c r="A13948" s="62">
        <v>52151634</v>
      </c>
      <c r="B13948" s="63" t="s">
        <v>6040</v>
      </c>
    </row>
    <row r="13949" spans="1:2" x14ac:dyDescent="0.25">
      <c r="A13949" s="62">
        <v>52151635</v>
      </c>
      <c r="B13949" s="63" t="s">
        <v>5057</v>
      </c>
    </row>
    <row r="13950" spans="1:2" x14ac:dyDescent="0.25">
      <c r="A13950" s="62">
        <v>52151636</v>
      </c>
      <c r="B13950" s="63" t="s">
        <v>13720</v>
      </c>
    </row>
    <row r="13951" spans="1:2" x14ac:dyDescent="0.25">
      <c r="A13951" s="62">
        <v>52151637</v>
      </c>
      <c r="B13951" s="63" t="s">
        <v>12059</v>
      </c>
    </row>
    <row r="13952" spans="1:2" x14ac:dyDescent="0.25">
      <c r="A13952" s="62">
        <v>52151638</v>
      </c>
      <c r="B13952" s="63" t="s">
        <v>7260</v>
      </c>
    </row>
    <row r="13953" spans="1:2" x14ac:dyDescent="0.25">
      <c r="A13953" s="62">
        <v>52151639</v>
      </c>
      <c r="B13953" s="63" t="s">
        <v>11527</v>
      </c>
    </row>
    <row r="13954" spans="1:2" x14ac:dyDescent="0.25">
      <c r="A13954" s="62">
        <v>52151640</v>
      </c>
      <c r="B13954" s="63" t="s">
        <v>17522</v>
      </c>
    </row>
    <row r="13955" spans="1:2" x14ac:dyDescent="0.25">
      <c r="A13955" s="62">
        <v>52151641</v>
      </c>
      <c r="B13955" s="63" t="s">
        <v>3067</v>
      </c>
    </row>
    <row r="13956" spans="1:2" x14ac:dyDescent="0.25">
      <c r="A13956" s="62">
        <v>52151642</v>
      </c>
      <c r="B13956" s="63" t="s">
        <v>7822</v>
      </c>
    </row>
    <row r="13957" spans="1:2" x14ac:dyDescent="0.25">
      <c r="A13957" s="62">
        <v>52151643</v>
      </c>
      <c r="B13957" s="63" t="s">
        <v>17634</v>
      </c>
    </row>
    <row r="13958" spans="1:2" x14ac:dyDescent="0.25">
      <c r="A13958" s="62">
        <v>52151644</v>
      </c>
      <c r="B13958" s="63" t="s">
        <v>14245</v>
      </c>
    </row>
    <row r="13959" spans="1:2" x14ac:dyDescent="0.25">
      <c r="A13959" s="62">
        <v>52151645</v>
      </c>
      <c r="B13959" s="63" t="s">
        <v>15604</v>
      </c>
    </row>
    <row r="13960" spans="1:2" x14ac:dyDescent="0.25">
      <c r="A13960" s="62">
        <v>52151646</v>
      </c>
      <c r="B13960" s="63" t="s">
        <v>14184</v>
      </c>
    </row>
    <row r="13961" spans="1:2" x14ac:dyDescent="0.25">
      <c r="A13961" s="62">
        <v>52151647</v>
      </c>
      <c r="B13961" s="63" t="s">
        <v>15621</v>
      </c>
    </row>
    <row r="13962" spans="1:2" x14ac:dyDescent="0.25">
      <c r="A13962" s="62">
        <v>52151648</v>
      </c>
      <c r="B13962" s="63" t="s">
        <v>15410</v>
      </c>
    </row>
    <row r="13963" spans="1:2" x14ac:dyDescent="0.25">
      <c r="A13963" s="62">
        <v>52151649</v>
      </c>
      <c r="B13963" s="63" t="s">
        <v>9606</v>
      </c>
    </row>
    <row r="13964" spans="1:2" x14ac:dyDescent="0.25">
      <c r="A13964" s="62">
        <v>52151650</v>
      </c>
      <c r="B13964" s="63" t="s">
        <v>16608</v>
      </c>
    </row>
    <row r="13965" spans="1:2" x14ac:dyDescent="0.25">
      <c r="A13965" s="62">
        <v>52151701</v>
      </c>
      <c r="B13965" s="63" t="s">
        <v>16899</v>
      </c>
    </row>
    <row r="13966" spans="1:2" x14ac:dyDescent="0.25">
      <c r="A13966" s="62">
        <v>52151702</v>
      </c>
      <c r="B13966" s="63" t="s">
        <v>6533</v>
      </c>
    </row>
    <row r="13967" spans="1:2" x14ac:dyDescent="0.25">
      <c r="A13967" s="62">
        <v>52151703</v>
      </c>
      <c r="B13967" s="63" t="s">
        <v>4898</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17125</v>
      </c>
    </row>
    <row r="13971" spans="1:2" x14ac:dyDescent="0.25">
      <c r="A13971" s="62">
        <v>52151707</v>
      </c>
      <c r="B13971" s="63" t="s">
        <v>1774</v>
      </c>
    </row>
    <row r="13972" spans="1:2" x14ac:dyDescent="0.25">
      <c r="A13972" s="62">
        <v>52151708</v>
      </c>
      <c r="B13972" s="63" t="s">
        <v>14237</v>
      </c>
    </row>
    <row r="13973" spans="1:2" x14ac:dyDescent="0.25">
      <c r="A13973" s="62">
        <v>52151709</v>
      </c>
      <c r="B13973" s="63" t="s">
        <v>8662</v>
      </c>
    </row>
    <row r="13974" spans="1:2" x14ac:dyDescent="0.25">
      <c r="A13974" s="62">
        <v>52151801</v>
      </c>
      <c r="B13974" s="63" t="s">
        <v>9974</v>
      </c>
    </row>
    <row r="13975" spans="1:2" x14ac:dyDescent="0.25">
      <c r="A13975" s="62">
        <v>52151802</v>
      </c>
      <c r="B13975" s="63" t="s">
        <v>17917</v>
      </c>
    </row>
    <row r="13976" spans="1:2" x14ac:dyDescent="0.25">
      <c r="A13976" s="62">
        <v>52151803</v>
      </c>
      <c r="B13976" s="63" t="s">
        <v>15797</v>
      </c>
    </row>
    <row r="13977" spans="1:2" x14ac:dyDescent="0.25">
      <c r="A13977" s="62">
        <v>52151804</v>
      </c>
      <c r="B13977" s="63" t="s">
        <v>18765</v>
      </c>
    </row>
    <row r="13978" spans="1:2" x14ac:dyDescent="0.25">
      <c r="A13978" s="62">
        <v>52151805</v>
      </c>
      <c r="B13978" s="63" t="s">
        <v>5048</v>
      </c>
    </row>
    <row r="13979" spans="1:2" x14ac:dyDescent="0.25">
      <c r="A13979" s="62">
        <v>52151806</v>
      </c>
      <c r="B13979" s="63" t="s">
        <v>2445</v>
      </c>
    </row>
    <row r="13980" spans="1:2" x14ac:dyDescent="0.25">
      <c r="A13980" s="62">
        <v>52151807</v>
      </c>
      <c r="B13980" s="63" t="s">
        <v>10612</v>
      </c>
    </row>
    <row r="13981" spans="1:2" x14ac:dyDescent="0.25">
      <c r="A13981" s="62">
        <v>52151808</v>
      </c>
      <c r="B13981" s="63" t="s">
        <v>7405</v>
      </c>
    </row>
    <row r="13982" spans="1:2" x14ac:dyDescent="0.25">
      <c r="A13982" s="62">
        <v>52151809</v>
      </c>
      <c r="B13982" s="63" t="s">
        <v>15350</v>
      </c>
    </row>
    <row r="13983" spans="1:2" x14ac:dyDescent="0.25">
      <c r="A13983" s="62">
        <v>52151810</v>
      </c>
      <c r="B13983" s="63" t="s">
        <v>6109</v>
      </c>
    </row>
    <row r="13984" spans="1:2" x14ac:dyDescent="0.25">
      <c r="A13984" s="62">
        <v>52151811</v>
      </c>
      <c r="B13984" s="63" t="s">
        <v>15964</v>
      </c>
    </row>
    <row r="13985" spans="1:2" x14ac:dyDescent="0.25">
      <c r="A13985" s="62">
        <v>52151812</v>
      </c>
      <c r="B13985" s="63" t="s">
        <v>6129</v>
      </c>
    </row>
    <row r="13986" spans="1:2" x14ac:dyDescent="0.25">
      <c r="A13986" s="62">
        <v>52151813</v>
      </c>
      <c r="B13986" s="63" t="s">
        <v>18118</v>
      </c>
    </row>
    <row r="13987" spans="1:2" x14ac:dyDescent="0.25">
      <c r="A13987" s="62">
        <v>52151901</v>
      </c>
      <c r="B13987" s="63" t="s">
        <v>11790</v>
      </c>
    </row>
    <row r="13988" spans="1:2" x14ac:dyDescent="0.25">
      <c r="A13988" s="62">
        <v>52151902</v>
      </c>
      <c r="B13988" s="63" t="s">
        <v>4463</v>
      </c>
    </row>
    <row r="13989" spans="1:2" x14ac:dyDescent="0.25">
      <c r="A13989" s="62">
        <v>52151903</v>
      </c>
      <c r="B13989" s="63" t="s">
        <v>17105</v>
      </c>
    </row>
    <row r="13990" spans="1:2" x14ac:dyDescent="0.25">
      <c r="A13990" s="62">
        <v>52151904</v>
      </c>
      <c r="B13990" s="63" t="s">
        <v>6108</v>
      </c>
    </row>
    <row r="13991" spans="1:2" x14ac:dyDescent="0.25">
      <c r="A13991" s="62">
        <v>52151905</v>
      </c>
      <c r="B13991" s="63" t="s">
        <v>8848</v>
      </c>
    </row>
    <row r="13992" spans="1:2" x14ac:dyDescent="0.25">
      <c r="A13992" s="62">
        <v>52151906</v>
      </c>
      <c r="B13992" s="63" t="s">
        <v>13226</v>
      </c>
    </row>
    <row r="13993" spans="1:2" x14ac:dyDescent="0.25">
      <c r="A13993" s="62">
        <v>52151907</v>
      </c>
      <c r="B13993" s="63" t="s">
        <v>13425</v>
      </c>
    </row>
    <row r="13994" spans="1:2" x14ac:dyDescent="0.25">
      <c r="A13994" s="62">
        <v>52151908</v>
      </c>
      <c r="B13994" s="63" t="s">
        <v>17407</v>
      </c>
    </row>
    <row r="13995" spans="1:2" x14ac:dyDescent="0.25">
      <c r="A13995" s="62">
        <v>52151909</v>
      </c>
      <c r="B13995" s="63" t="s">
        <v>5839</v>
      </c>
    </row>
    <row r="13996" spans="1:2" x14ac:dyDescent="0.25">
      <c r="A13996" s="62">
        <v>52152001</v>
      </c>
      <c r="B13996" s="63" t="s">
        <v>1766</v>
      </c>
    </row>
    <row r="13997" spans="1:2" x14ac:dyDescent="0.25">
      <c r="A13997" s="62">
        <v>52152002</v>
      </c>
      <c r="B13997" s="63" t="s">
        <v>7527</v>
      </c>
    </row>
    <row r="13998" spans="1:2" x14ac:dyDescent="0.25">
      <c r="A13998" s="62">
        <v>52152003</v>
      </c>
      <c r="B13998" s="63" t="s">
        <v>9314</v>
      </c>
    </row>
    <row r="13999" spans="1:2" x14ac:dyDescent="0.25">
      <c r="A13999" s="62">
        <v>52152004</v>
      </c>
      <c r="B13999" s="63" t="s">
        <v>10278</v>
      </c>
    </row>
    <row r="14000" spans="1:2" x14ac:dyDescent="0.25">
      <c r="A14000" s="62">
        <v>52152005</v>
      </c>
      <c r="B14000" s="63" t="s">
        <v>184</v>
      </c>
    </row>
    <row r="14001" spans="1:2" x14ac:dyDescent="0.25">
      <c r="A14001" s="62">
        <v>52152006</v>
      </c>
      <c r="B14001" s="63" t="s">
        <v>3332</v>
      </c>
    </row>
    <row r="14002" spans="1:2" x14ac:dyDescent="0.25">
      <c r="A14002" s="62">
        <v>52152007</v>
      </c>
      <c r="B14002" s="63" t="s">
        <v>5200</v>
      </c>
    </row>
    <row r="14003" spans="1:2" x14ac:dyDescent="0.25">
      <c r="A14003" s="62">
        <v>52152008</v>
      </c>
      <c r="B14003" s="63" t="s">
        <v>7723</v>
      </c>
    </row>
    <row r="14004" spans="1:2" x14ac:dyDescent="0.25">
      <c r="A14004" s="62">
        <v>52152009</v>
      </c>
      <c r="B14004" s="63" t="s">
        <v>10517</v>
      </c>
    </row>
    <row r="14005" spans="1:2" x14ac:dyDescent="0.25">
      <c r="A14005" s="62">
        <v>52152010</v>
      </c>
      <c r="B14005" s="63" t="s">
        <v>14538</v>
      </c>
    </row>
    <row r="14006" spans="1:2" x14ac:dyDescent="0.25">
      <c r="A14006" s="62">
        <v>52152011</v>
      </c>
      <c r="B14006" s="63" t="s">
        <v>3939</v>
      </c>
    </row>
    <row r="14007" spans="1:2" x14ac:dyDescent="0.25">
      <c r="A14007" s="62">
        <v>52152012</v>
      </c>
      <c r="B14007" s="63" t="s">
        <v>8768</v>
      </c>
    </row>
    <row r="14008" spans="1:2" x14ac:dyDescent="0.25">
      <c r="A14008" s="62">
        <v>52152013</v>
      </c>
      <c r="B14008" s="63" t="s">
        <v>1114</v>
      </c>
    </row>
    <row r="14009" spans="1:2" x14ac:dyDescent="0.25">
      <c r="A14009" s="62">
        <v>52152014</v>
      </c>
      <c r="B14009" s="63" t="s">
        <v>13694</v>
      </c>
    </row>
    <row r="14010" spans="1:2" x14ac:dyDescent="0.25">
      <c r="A14010" s="62">
        <v>52152015</v>
      </c>
      <c r="B14010" s="63" t="s">
        <v>8651</v>
      </c>
    </row>
    <row r="14011" spans="1:2" x14ac:dyDescent="0.25">
      <c r="A14011" s="62">
        <v>52152016</v>
      </c>
      <c r="B14011" s="63" t="s">
        <v>4646</v>
      </c>
    </row>
    <row r="14012" spans="1:2" x14ac:dyDescent="0.25">
      <c r="A14012" s="62">
        <v>52152101</v>
      </c>
      <c r="B14012" s="63" t="s">
        <v>7152</v>
      </c>
    </row>
    <row r="14013" spans="1:2" x14ac:dyDescent="0.25">
      <c r="A14013" s="62">
        <v>52152102</v>
      </c>
      <c r="B14013" s="63" t="s">
        <v>6433</v>
      </c>
    </row>
    <row r="14014" spans="1:2" x14ac:dyDescent="0.25">
      <c r="A14014" s="62">
        <v>52152103</v>
      </c>
      <c r="B14014" s="63" t="s">
        <v>11366</v>
      </c>
    </row>
    <row r="14015" spans="1:2" x14ac:dyDescent="0.25">
      <c r="A14015" s="62">
        <v>52152104</v>
      </c>
      <c r="B14015" s="63" t="s">
        <v>10514</v>
      </c>
    </row>
    <row r="14016" spans="1:2" x14ac:dyDescent="0.25">
      <c r="A14016" s="62">
        <v>52152105</v>
      </c>
      <c r="B14016" s="63" t="s">
        <v>16625</v>
      </c>
    </row>
    <row r="14017" spans="1:2" x14ac:dyDescent="0.25">
      <c r="A14017" s="62">
        <v>52152201</v>
      </c>
      <c r="B14017" s="63" t="s">
        <v>10967</v>
      </c>
    </row>
    <row r="14018" spans="1:2" x14ac:dyDescent="0.25">
      <c r="A14018" s="62">
        <v>52152202</v>
      </c>
      <c r="B14018" s="63" t="s">
        <v>10802</v>
      </c>
    </row>
    <row r="14019" spans="1:2" x14ac:dyDescent="0.25">
      <c r="A14019" s="62">
        <v>52152203</v>
      </c>
      <c r="B14019" s="63" t="s">
        <v>14424</v>
      </c>
    </row>
    <row r="14020" spans="1:2" x14ac:dyDescent="0.25">
      <c r="A14020" s="62">
        <v>52161502</v>
      </c>
      <c r="B14020" s="63" t="s">
        <v>11301</v>
      </c>
    </row>
    <row r="14021" spans="1:2" x14ac:dyDescent="0.25">
      <c r="A14021" s="62">
        <v>52161505</v>
      </c>
      <c r="B14021" s="63" t="s">
        <v>10359</v>
      </c>
    </row>
    <row r="14022" spans="1:2" x14ac:dyDescent="0.25">
      <c r="A14022" s="62">
        <v>52161507</v>
      </c>
      <c r="B14022" s="63" t="s">
        <v>17160</v>
      </c>
    </row>
    <row r="14023" spans="1:2" x14ac:dyDescent="0.25">
      <c r="A14023" s="62">
        <v>52161508</v>
      </c>
      <c r="B14023" s="63" t="s">
        <v>14822</v>
      </c>
    </row>
    <row r="14024" spans="1:2" x14ac:dyDescent="0.25">
      <c r="A14024" s="62">
        <v>52161509</v>
      </c>
      <c r="B14024" s="63" t="s">
        <v>8784</v>
      </c>
    </row>
    <row r="14025" spans="1:2" x14ac:dyDescent="0.25">
      <c r="A14025" s="62">
        <v>52161510</v>
      </c>
      <c r="B14025" s="63" t="s">
        <v>11289</v>
      </c>
    </row>
    <row r="14026" spans="1:2" x14ac:dyDescent="0.25">
      <c r="A14026" s="62">
        <v>52161511</v>
      </c>
      <c r="B14026" s="63" t="s">
        <v>3957</v>
      </c>
    </row>
    <row r="14027" spans="1:2" x14ac:dyDescent="0.25">
      <c r="A14027" s="62">
        <v>52161512</v>
      </c>
      <c r="B14027" s="63" t="s">
        <v>7111</v>
      </c>
    </row>
    <row r="14028" spans="1:2" x14ac:dyDescent="0.25">
      <c r="A14028" s="62">
        <v>52161513</v>
      </c>
      <c r="B14028" s="63" t="s">
        <v>5465</v>
      </c>
    </row>
    <row r="14029" spans="1:2" x14ac:dyDescent="0.25">
      <c r="A14029" s="62">
        <v>52161514</v>
      </c>
      <c r="B14029" s="63" t="s">
        <v>12933</v>
      </c>
    </row>
    <row r="14030" spans="1:2" x14ac:dyDescent="0.25">
      <c r="A14030" s="62">
        <v>52161515</v>
      </c>
      <c r="B14030" s="63" t="s">
        <v>6393</v>
      </c>
    </row>
    <row r="14031" spans="1:2" x14ac:dyDescent="0.25">
      <c r="A14031" s="62">
        <v>52161516</v>
      </c>
      <c r="B14031" s="63" t="s">
        <v>10697</v>
      </c>
    </row>
    <row r="14032" spans="1:2" x14ac:dyDescent="0.25">
      <c r="A14032" s="62">
        <v>52161517</v>
      </c>
      <c r="B14032" s="63" t="s">
        <v>1733</v>
      </c>
    </row>
    <row r="14033" spans="1:2" x14ac:dyDescent="0.25">
      <c r="A14033" s="62">
        <v>52161518</v>
      </c>
      <c r="B14033" s="63" t="s">
        <v>4539</v>
      </c>
    </row>
    <row r="14034" spans="1:2" x14ac:dyDescent="0.25">
      <c r="A14034" s="62">
        <v>52161520</v>
      </c>
      <c r="B14034" s="63" t="s">
        <v>10187</v>
      </c>
    </row>
    <row r="14035" spans="1:2" x14ac:dyDescent="0.25">
      <c r="A14035" s="62">
        <v>52161521</v>
      </c>
      <c r="B14035" s="63" t="s">
        <v>3565</v>
      </c>
    </row>
    <row r="14036" spans="1:2" x14ac:dyDescent="0.25">
      <c r="A14036" s="62">
        <v>52161522</v>
      </c>
      <c r="B14036" s="63" t="s">
        <v>14973</v>
      </c>
    </row>
    <row r="14037" spans="1:2" x14ac:dyDescent="0.25">
      <c r="A14037" s="62">
        <v>52161523</v>
      </c>
      <c r="B14037" s="63" t="s">
        <v>10860</v>
      </c>
    </row>
    <row r="14038" spans="1:2" x14ac:dyDescent="0.25">
      <c r="A14038" s="62">
        <v>52161524</v>
      </c>
      <c r="B14038" s="63" t="s">
        <v>10387</v>
      </c>
    </row>
    <row r="14039" spans="1:2" x14ac:dyDescent="0.25">
      <c r="A14039" s="62">
        <v>52161525</v>
      </c>
      <c r="B14039" s="63" t="s">
        <v>18652</v>
      </c>
    </row>
    <row r="14040" spans="1:2" x14ac:dyDescent="0.25">
      <c r="A14040" s="62">
        <v>52161526</v>
      </c>
      <c r="B14040" s="63" t="s">
        <v>9892</v>
      </c>
    </row>
    <row r="14041" spans="1:2" x14ac:dyDescent="0.25">
      <c r="A14041" s="62">
        <v>52161527</v>
      </c>
      <c r="B14041" s="63" t="s">
        <v>7903</v>
      </c>
    </row>
    <row r="14042" spans="1:2" x14ac:dyDescent="0.25">
      <c r="A14042" s="62">
        <v>52161529</v>
      </c>
      <c r="B14042" s="63" t="s">
        <v>3908</v>
      </c>
    </row>
    <row r="14043" spans="1:2" x14ac:dyDescent="0.25">
      <c r="A14043" s="62">
        <v>52161531</v>
      </c>
      <c r="B14043" s="63" t="s">
        <v>6876</v>
      </c>
    </row>
    <row r="14044" spans="1:2" x14ac:dyDescent="0.25">
      <c r="A14044" s="62">
        <v>52161532</v>
      </c>
      <c r="B14044" s="63" t="s">
        <v>3281</v>
      </c>
    </row>
    <row r="14045" spans="1:2" x14ac:dyDescent="0.25">
      <c r="A14045" s="62">
        <v>52161533</v>
      </c>
      <c r="B14045" s="63" t="s">
        <v>7154</v>
      </c>
    </row>
    <row r="14046" spans="1:2" x14ac:dyDescent="0.25">
      <c r="A14046" s="62">
        <v>52161534</v>
      </c>
      <c r="B14046" s="63" t="s">
        <v>255</v>
      </c>
    </row>
    <row r="14047" spans="1:2" x14ac:dyDescent="0.25">
      <c r="A14047" s="62">
        <v>52161535</v>
      </c>
      <c r="B14047" s="63" t="s">
        <v>6073</v>
      </c>
    </row>
    <row r="14048" spans="1:2" x14ac:dyDescent="0.25">
      <c r="A14048" s="62">
        <v>52161536</v>
      </c>
      <c r="B14048" s="63" t="s">
        <v>4195</v>
      </c>
    </row>
    <row r="14049" spans="1:2" x14ac:dyDescent="0.25">
      <c r="A14049" s="62">
        <v>52161537</v>
      </c>
      <c r="B14049" s="63" t="s">
        <v>13365</v>
      </c>
    </row>
    <row r="14050" spans="1:2" x14ac:dyDescent="0.25">
      <c r="A14050" s="62">
        <v>52161538</v>
      </c>
      <c r="B14050" s="63" t="s">
        <v>1785</v>
      </c>
    </row>
    <row r="14051" spans="1:2" x14ac:dyDescent="0.25">
      <c r="A14051" s="62">
        <v>52161539</v>
      </c>
      <c r="B14051" s="63" t="s">
        <v>16014</v>
      </c>
    </row>
    <row r="14052" spans="1:2" x14ac:dyDescent="0.25">
      <c r="A14052" s="62">
        <v>52161540</v>
      </c>
      <c r="B14052" s="63" t="s">
        <v>3221</v>
      </c>
    </row>
    <row r="14053" spans="1:2" x14ac:dyDescent="0.25">
      <c r="A14053" s="62">
        <v>52161541</v>
      </c>
      <c r="B14053" s="63" t="s">
        <v>3524</v>
      </c>
    </row>
    <row r="14054" spans="1:2" x14ac:dyDescent="0.25">
      <c r="A14054" s="62">
        <v>52161542</v>
      </c>
      <c r="B14054" s="63" t="s">
        <v>7320</v>
      </c>
    </row>
    <row r="14055" spans="1:2" x14ac:dyDescent="0.25">
      <c r="A14055" s="62">
        <v>52161543</v>
      </c>
      <c r="B14055" s="63" t="s">
        <v>16249</v>
      </c>
    </row>
    <row r="14056" spans="1:2" x14ac:dyDescent="0.25">
      <c r="A14056" s="62">
        <v>52161544</v>
      </c>
      <c r="B14056" s="63" t="s">
        <v>18410</v>
      </c>
    </row>
    <row r="14057" spans="1:2" x14ac:dyDescent="0.25">
      <c r="A14057" s="62">
        <v>52161601</v>
      </c>
      <c r="B14057" s="63" t="s">
        <v>14216</v>
      </c>
    </row>
    <row r="14058" spans="1:2" x14ac:dyDescent="0.25">
      <c r="A14058" s="62">
        <v>52161602</v>
      </c>
      <c r="B14058" s="63" t="s">
        <v>17472</v>
      </c>
    </row>
    <row r="14059" spans="1:2" x14ac:dyDescent="0.25">
      <c r="A14059" s="62">
        <v>52161603</v>
      </c>
      <c r="B14059" s="63" t="s">
        <v>9641</v>
      </c>
    </row>
    <row r="14060" spans="1:2" x14ac:dyDescent="0.25">
      <c r="A14060" s="62">
        <v>52161604</v>
      </c>
      <c r="B14060" s="63" t="s">
        <v>6771</v>
      </c>
    </row>
    <row r="14061" spans="1:2" x14ac:dyDescent="0.25">
      <c r="A14061" s="62">
        <v>52171001</v>
      </c>
      <c r="B14061" s="63" t="s">
        <v>12869</v>
      </c>
    </row>
    <row r="14062" spans="1:2" x14ac:dyDescent="0.25">
      <c r="A14062" s="62">
        <v>53101501</v>
      </c>
      <c r="B14062" s="63" t="s">
        <v>8554</v>
      </c>
    </row>
    <row r="14063" spans="1:2" x14ac:dyDescent="0.25">
      <c r="A14063" s="62">
        <v>53101502</v>
      </c>
      <c r="B14063" s="63" t="s">
        <v>2649</v>
      </c>
    </row>
    <row r="14064" spans="1:2" x14ac:dyDescent="0.25">
      <c r="A14064" s="62">
        <v>53101503</v>
      </c>
      <c r="B14064" s="63" t="s">
        <v>8545</v>
      </c>
    </row>
    <row r="14065" spans="1:2" x14ac:dyDescent="0.25">
      <c r="A14065" s="62">
        <v>53101504</v>
      </c>
      <c r="B14065" s="63" t="s">
        <v>8830</v>
      </c>
    </row>
    <row r="14066" spans="1:2" x14ac:dyDescent="0.25">
      <c r="A14066" s="62">
        <v>53101505</v>
      </c>
      <c r="B14066" s="63" t="s">
        <v>15319</v>
      </c>
    </row>
    <row r="14067" spans="1:2" x14ac:dyDescent="0.25">
      <c r="A14067" s="62">
        <v>53101601</v>
      </c>
      <c r="B14067" s="63" t="s">
        <v>13750</v>
      </c>
    </row>
    <row r="14068" spans="1:2" x14ac:dyDescent="0.25">
      <c r="A14068" s="62">
        <v>53101602</v>
      </c>
      <c r="B14068" s="63" t="s">
        <v>16597</v>
      </c>
    </row>
    <row r="14069" spans="1:2" x14ac:dyDescent="0.25">
      <c r="A14069" s="62">
        <v>53101603</v>
      </c>
      <c r="B14069" s="63" t="s">
        <v>5418</v>
      </c>
    </row>
    <row r="14070" spans="1:2" x14ac:dyDescent="0.25">
      <c r="A14070" s="62">
        <v>53101604</v>
      </c>
      <c r="B14070" s="63" t="s">
        <v>12515</v>
      </c>
    </row>
    <row r="14071" spans="1:2" x14ac:dyDescent="0.25">
      <c r="A14071" s="62">
        <v>53101605</v>
      </c>
      <c r="B14071" s="63" t="s">
        <v>17842</v>
      </c>
    </row>
    <row r="14072" spans="1:2" x14ac:dyDescent="0.25">
      <c r="A14072" s="62">
        <v>53101701</v>
      </c>
      <c r="B14072" s="63" t="s">
        <v>711</v>
      </c>
    </row>
    <row r="14073" spans="1:2" x14ac:dyDescent="0.25">
      <c r="A14073" s="62">
        <v>53101702</v>
      </c>
      <c r="B14073" s="63" t="s">
        <v>13147</v>
      </c>
    </row>
    <row r="14074" spans="1:2" x14ac:dyDescent="0.25">
      <c r="A14074" s="62">
        <v>53101703</v>
      </c>
      <c r="B14074" s="63" t="s">
        <v>13158</v>
      </c>
    </row>
    <row r="14075" spans="1:2" x14ac:dyDescent="0.25">
      <c r="A14075" s="62">
        <v>53101704</v>
      </c>
      <c r="B14075" s="63" t="s">
        <v>17520</v>
      </c>
    </row>
    <row r="14076" spans="1:2" x14ac:dyDescent="0.25">
      <c r="A14076" s="62">
        <v>53101705</v>
      </c>
      <c r="B14076" s="63" t="s">
        <v>2754</v>
      </c>
    </row>
    <row r="14077" spans="1:2" x14ac:dyDescent="0.25">
      <c r="A14077" s="62">
        <v>53101801</v>
      </c>
      <c r="B14077" s="63" t="s">
        <v>12694</v>
      </c>
    </row>
    <row r="14078" spans="1:2" x14ac:dyDescent="0.25">
      <c r="A14078" s="62">
        <v>53101802</v>
      </c>
      <c r="B14078" s="63" t="s">
        <v>14332</v>
      </c>
    </row>
    <row r="14079" spans="1:2" x14ac:dyDescent="0.25">
      <c r="A14079" s="62">
        <v>53101803</v>
      </c>
      <c r="B14079" s="63" t="s">
        <v>12803</v>
      </c>
    </row>
    <row r="14080" spans="1:2" x14ac:dyDescent="0.25">
      <c r="A14080" s="62">
        <v>53101804</v>
      </c>
      <c r="B14080" s="63" t="s">
        <v>3600</v>
      </c>
    </row>
    <row r="14081" spans="1:2" x14ac:dyDescent="0.25">
      <c r="A14081" s="62">
        <v>53101805</v>
      </c>
      <c r="B14081" s="63" t="s">
        <v>17276</v>
      </c>
    </row>
    <row r="14082" spans="1:2" x14ac:dyDescent="0.25">
      <c r="A14082" s="62">
        <v>53101901</v>
      </c>
      <c r="B14082" s="63" t="s">
        <v>12070</v>
      </c>
    </row>
    <row r="14083" spans="1:2" x14ac:dyDescent="0.25">
      <c r="A14083" s="62">
        <v>53101902</v>
      </c>
      <c r="B14083" s="63" t="s">
        <v>4468</v>
      </c>
    </row>
    <row r="14084" spans="1:2" x14ac:dyDescent="0.25">
      <c r="A14084" s="62">
        <v>53101903</v>
      </c>
      <c r="B14084" s="63" t="s">
        <v>13181</v>
      </c>
    </row>
    <row r="14085" spans="1:2" x14ac:dyDescent="0.25">
      <c r="A14085" s="62">
        <v>53101904</v>
      </c>
      <c r="B14085" s="63" t="s">
        <v>9266</v>
      </c>
    </row>
    <row r="14086" spans="1:2" x14ac:dyDescent="0.25">
      <c r="A14086" s="62">
        <v>53101905</v>
      </c>
      <c r="B14086" s="63" t="s">
        <v>15014</v>
      </c>
    </row>
    <row r="14087" spans="1:2" x14ac:dyDescent="0.25">
      <c r="A14087" s="62">
        <v>53102001</v>
      </c>
      <c r="B14087" s="63" t="s">
        <v>7423</v>
      </c>
    </row>
    <row r="14088" spans="1:2" x14ac:dyDescent="0.25">
      <c r="A14088" s="62">
        <v>53102002</v>
      </c>
      <c r="B14088" s="63" t="s">
        <v>14489</v>
      </c>
    </row>
    <row r="14089" spans="1:2" x14ac:dyDescent="0.25">
      <c r="A14089" s="62">
        <v>53102003</v>
      </c>
      <c r="B14089" s="63" t="s">
        <v>9574</v>
      </c>
    </row>
    <row r="14090" spans="1:2" x14ac:dyDescent="0.25">
      <c r="A14090" s="62">
        <v>53102101</v>
      </c>
      <c r="B14090" s="63" t="s">
        <v>9867</v>
      </c>
    </row>
    <row r="14091" spans="1:2" x14ac:dyDescent="0.25">
      <c r="A14091" s="62">
        <v>53102102</v>
      </c>
      <c r="B14091" s="63" t="s">
        <v>14443</v>
      </c>
    </row>
    <row r="14092" spans="1:2" x14ac:dyDescent="0.25">
      <c r="A14092" s="62">
        <v>53102103</v>
      </c>
      <c r="B14092" s="63" t="s">
        <v>10406</v>
      </c>
    </row>
    <row r="14093" spans="1:2" x14ac:dyDescent="0.25">
      <c r="A14093" s="62">
        <v>53102104</v>
      </c>
      <c r="B14093" s="63" t="s">
        <v>1856</v>
      </c>
    </row>
    <row r="14094" spans="1:2" x14ac:dyDescent="0.25">
      <c r="A14094" s="62">
        <v>53102105</v>
      </c>
      <c r="B14094" s="63" t="s">
        <v>2136</v>
      </c>
    </row>
    <row r="14095" spans="1:2" x14ac:dyDescent="0.25">
      <c r="A14095" s="62">
        <v>53102201</v>
      </c>
      <c r="B14095" s="63" t="s">
        <v>14506</v>
      </c>
    </row>
    <row r="14096" spans="1:2" x14ac:dyDescent="0.25">
      <c r="A14096" s="62">
        <v>53102202</v>
      </c>
      <c r="B14096" s="63" t="s">
        <v>11651</v>
      </c>
    </row>
    <row r="14097" spans="1:2" x14ac:dyDescent="0.25">
      <c r="A14097" s="62">
        <v>53102203</v>
      </c>
      <c r="B14097" s="63" t="s">
        <v>5862</v>
      </c>
    </row>
    <row r="14098" spans="1:2" x14ac:dyDescent="0.25">
      <c r="A14098" s="62">
        <v>53102204</v>
      </c>
      <c r="B14098" s="63" t="s">
        <v>399</v>
      </c>
    </row>
    <row r="14099" spans="1:2" x14ac:dyDescent="0.25">
      <c r="A14099" s="62">
        <v>53102205</v>
      </c>
      <c r="B14099" s="63" t="s">
        <v>11538</v>
      </c>
    </row>
    <row r="14100" spans="1:2" x14ac:dyDescent="0.25">
      <c r="A14100" s="62">
        <v>53102301</v>
      </c>
      <c r="B14100" s="63" t="s">
        <v>4082</v>
      </c>
    </row>
    <row r="14101" spans="1:2" x14ac:dyDescent="0.25">
      <c r="A14101" s="62">
        <v>53102302</v>
      </c>
      <c r="B14101" s="63" t="s">
        <v>8511</v>
      </c>
    </row>
    <row r="14102" spans="1:2" x14ac:dyDescent="0.25">
      <c r="A14102" s="62">
        <v>53102303</v>
      </c>
      <c r="B14102" s="63" t="s">
        <v>6348</v>
      </c>
    </row>
    <row r="14103" spans="1:2" x14ac:dyDescent="0.25">
      <c r="A14103" s="62">
        <v>53102304</v>
      </c>
      <c r="B14103" s="63" t="s">
        <v>5041</v>
      </c>
    </row>
    <row r="14104" spans="1:2" x14ac:dyDescent="0.25">
      <c r="A14104" s="62">
        <v>53102305</v>
      </c>
      <c r="B14104" s="63" t="s">
        <v>1678</v>
      </c>
    </row>
    <row r="14105" spans="1:2" x14ac:dyDescent="0.25">
      <c r="A14105" s="62">
        <v>53102306</v>
      </c>
      <c r="B14105" s="63" t="s">
        <v>3695</v>
      </c>
    </row>
    <row r="14106" spans="1:2" x14ac:dyDescent="0.25">
      <c r="A14106" s="62">
        <v>53102307</v>
      </c>
      <c r="B14106" s="63" t="s">
        <v>11164</v>
      </c>
    </row>
    <row r="14107" spans="1:2" x14ac:dyDescent="0.25">
      <c r="A14107" s="62">
        <v>53102308</v>
      </c>
      <c r="B14107" s="63" t="s">
        <v>3626</v>
      </c>
    </row>
    <row r="14108" spans="1:2" x14ac:dyDescent="0.25">
      <c r="A14108" s="62">
        <v>53102401</v>
      </c>
      <c r="B14108" s="63" t="s">
        <v>14972</v>
      </c>
    </row>
    <row r="14109" spans="1:2" x14ac:dyDescent="0.25">
      <c r="A14109" s="62">
        <v>53102402</v>
      </c>
      <c r="B14109" s="63" t="s">
        <v>6308</v>
      </c>
    </row>
    <row r="14110" spans="1:2" x14ac:dyDescent="0.25">
      <c r="A14110" s="62">
        <v>53102403</v>
      </c>
      <c r="B14110" s="63" t="s">
        <v>7074</v>
      </c>
    </row>
    <row r="14111" spans="1:2" x14ac:dyDescent="0.25">
      <c r="A14111" s="62">
        <v>53102404</v>
      </c>
      <c r="B14111" s="63" t="s">
        <v>16669</v>
      </c>
    </row>
    <row r="14112" spans="1:2" x14ac:dyDescent="0.25">
      <c r="A14112" s="62">
        <v>53102501</v>
      </c>
      <c r="B14112" s="63" t="s">
        <v>15651</v>
      </c>
    </row>
    <row r="14113" spans="1:2" x14ac:dyDescent="0.25">
      <c r="A14113" s="62">
        <v>53102502</v>
      </c>
      <c r="B14113" s="63" t="s">
        <v>18007</v>
      </c>
    </row>
    <row r="14114" spans="1:2" x14ac:dyDescent="0.25">
      <c r="A14114" s="62">
        <v>53102503</v>
      </c>
      <c r="B14114" s="63" t="s">
        <v>4755</v>
      </c>
    </row>
    <row r="14115" spans="1:2" x14ac:dyDescent="0.25">
      <c r="A14115" s="62">
        <v>53102504</v>
      </c>
      <c r="B14115" s="63" t="s">
        <v>1507</v>
      </c>
    </row>
    <row r="14116" spans="1:2" x14ac:dyDescent="0.25">
      <c r="A14116" s="62">
        <v>53102505</v>
      </c>
      <c r="B14116" s="63" t="s">
        <v>12171</v>
      </c>
    </row>
    <row r="14117" spans="1:2" x14ac:dyDescent="0.25">
      <c r="A14117" s="62">
        <v>53102506</v>
      </c>
      <c r="B14117" s="63" t="s">
        <v>3091</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14466</v>
      </c>
    </row>
    <row r="14121" spans="1:2" x14ac:dyDescent="0.25">
      <c r="A14121" s="62">
        <v>53102510</v>
      </c>
      <c r="B14121" s="63" t="s">
        <v>14923</v>
      </c>
    </row>
    <row r="14122" spans="1:2" x14ac:dyDescent="0.25">
      <c r="A14122" s="62">
        <v>53102511</v>
      </c>
      <c r="B14122" s="63" t="s">
        <v>2953</v>
      </c>
    </row>
    <row r="14123" spans="1:2" x14ac:dyDescent="0.25">
      <c r="A14123" s="62">
        <v>53102512</v>
      </c>
      <c r="B14123" s="63" t="s">
        <v>6317</v>
      </c>
    </row>
    <row r="14124" spans="1:2" x14ac:dyDescent="0.25">
      <c r="A14124" s="62">
        <v>53102513</v>
      </c>
      <c r="B14124" s="63" t="s">
        <v>6338</v>
      </c>
    </row>
    <row r="14125" spans="1:2" x14ac:dyDescent="0.25">
      <c r="A14125" s="62">
        <v>53102514</v>
      </c>
      <c r="B14125" s="63" t="s">
        <v>5009</v>
      </c>
    </row>
    <row r="14126" spans="1:2" x14ac:dyDescent="0.25">
      <c r="A14126" s="62">
        <v>53102515</v>
      </c>
      <c r="B14126" s="63" t="s">
        <v>12000</v>
      </c>
    </row>
    <row r="14127" spans="1:2" x14ac:dyDescent="0.25">
      <c r="A14127" s="62">
        <v>53102516</v>
      </c>
      <c r="B14127" s="63" t="s">
        <v>18526</v>
      </c>
    </row>
    <row r="14128" spans="1:2" x14ac:dyDescent="0.25">
      <c r="A14128" s="62">
        <v>53102517</v>
      </c>
      <c r="B14128" s="63" t="s">
        <v>16262</v>
      </c>
    </row>
    <row r="14129" spans="1:2" x14ac:dyDescent="0.25">
      <c r="A14129" s="62">
        <v>53102518</v>
      </c>
      <c r="B14129" s="63" t="s">
        <v>7461</v>
      </c>
    </row>
    <row r="14130" spans="1:2" x14ac:dyDescent="0.25">
      <c r="A14130" s="62">
        <v>53102519</v>
      </c>
      <c r="B14130" s="63" t="s">
        <v>4131</v>
      </c>
    </row>
    <row r="14131" spans="1:2" x14ac:dyDescent="0.25">
      <c r="A14131" s="62">
        <v>53102520</v>
      </c>
      <c r="B14131" s="63" t="s">
        <v>18513</v>
      </c>
    </row>
    <row r="14132" spans="1:2" x14ac:dyDescent="0.25">
      <c r="A14132" s="62">
        <v>53102601</v>
      </c>
      <c r="B14132" s="63" t="s">
        <v>334</v>
      </c>
    </row>
    <row r="14133" spans="1:2" x14ac:dyDescent="0.25">
      <c r="A14133" s="62">
        <v>53102602</v>
      </c>
      <c r="B14133" s="63" t="s">
        <v>17367</v>
      </c>
    </row>
    <row r="14134" spans="1:2" x14ac:dyDescent="0.25">
      <c r="A14134" s="62">
        <v>53102603</v>
      </c>
      <c r="B14134" s="63" t="s">
        <v>337</v>
      </c>
    </row>
    <row r="14135" spans="1:2" x14ac:dyDescent="0.25">
      <c r="A14135" s="62">
        <v>53102604</v>
      </c>
      <c r="B14135" s="63" t="s">
        <v>17079</v>
      </c>
    </row>
    <row r="14136" spans="1:2" x14ac:dyDescent="0.25">
      <c r="A14136" s="62">
        <v>53102605</v>
      </c>
      <c r="B14136" s="63" t="s">
        <v>18525</v>
      </c>
    </row>
    <row r="14137" spans="1:2" x14ac:dyDescent="0.25">
      <c r="A14137" s="62">
        <v>53102606</v>
      </c>
      <c r="B14137" s="63" t="s">
        <v>16486</v>
      </c>
    </row>
    <row r="14138" spans="1:2" x14ac:dyDescent="0.25">
      <c r="A14138" s="62">
        <v>53102701</v>
      </c>
      <c r="B14138" s="63" t="s">
        <v>7081</v>
      </c>
    </row>
    <row r="14139" spans="1:2" x14ac:dyDescent="0.25">
      <c r="A14139" s="62">
        <v>53102702</v>
      </c>
      <c r="B14139" s="63" t="s">
        <v>241</v>
      </c>
    </row>
    <row r="14140" spans="1:2" x14ac:dyDescent="0.25">
      <c r="A14140" s="62">
        <v>53102703</v>
      </c>
      <c r="B14140" s="63" t="s">
        <v>7199</v>
      </c>
    </row>
    <row r="14141" spans="1:2" x14ac:dyDescent="0.25">
      <c r="A14141" s="62">
        <v>53102704</v>
      </c>
      <c r="B14141" s="63" t="s">
        <v>1524</v>
      </c>
    </row>
    <row r="14142" spans="1:2" x14ac:dyDescent="0.25">
      <c r="A14142" s="62">
        <v>53102705</v>
      </c>
      <c r="B14142" s="63" t="s">
        <v>14578</v>
      </c>
    </row>
    <row r="14143" spans="1:2" x14ac:dyDescent="0.25">
      <c r="A14143" s="62">
        <v>53102706</v>
      </c>
      <c r="B14143" s="63" t="s">
        <v>16699</v>
      </c>
    </row>
    <row r="14144" spans="1:2" x14ac:dyDescent="0.25">
      <c r="A14144" s="62">
        <v>53102707</v>
      </c>
      <c r="B14144" s="63" t="s">
        <v>14979</v>
      </c>
    </row>
    <row r="14145" spans="1:2" x14ac:dyDescent="0.25">
      <c r="A14145" s="62">
        <v>53102708</v>
      </c>
      <c r="B14145" s="63" t="s">
        <v>17455</v>
      </c>
    </row>
    <row r="14146" spans="1:2" x14ac:dyDescent="0.25">
      <c r="A14146" s="62">
        <v>53102709</v>
      </c>
      <c r="B14146" s="63" t="s">
        <v>14963</v>
      </c>
    </row>
    <row r="14147" spans="1:2" x14ac:dyDescent="0.25">
      <c r="A14147" s="62">
        <v>53102710</v>
      </c>
      <c r="B14147" s="63" t="s">
        <v>5995</v>
      </c>
    </row>
    <row r="14148" spans="1:2" x14ac:dyDescent="0.25">
      <c r="A14148" s="62">
        <v>53102711</v>
      </c>
      <c r="B14148" s="63" t="s">
        <v>10460</v>
      </c>
    </row>
    <row r="14149" spans="1:2" x14ac:dyDescent="0.25">
      <c r="A14149" s="62">
        <v>53102712</v>
      </c>
      <c r="B14149" s="63" t="s">
        <v>6738</v>
      </c>
    </row>
    <row r="14150" spans="1:2" x14ac:dyDescent="0.25">
      <c r="A14150" s="62">
        <v>53102801</v>
      </c>
      <c r="B14150" s="63" t="s">
        <v>17155</v>
      </c>
    </row>
    <row r="14151" spans="1:2" x14ac:dyDescent="0.25">
      <c r="A14151" s="62">
        <v>53102802</v>
      </c>
      <c r="B14151" s="63" t="s">
        <v>17562</v>
      </c>
    </row>
    <row r="14152" spans="1:2" x14ac:dyDescent="0.25">
      <c r="A14152" s="62">
        <v>53102803</v>
      </c>
      <c r="B14152" s="63" t="s">
        <v>12718</v>
      </c>
    </row>
    <row r="14153" spans="1:2" x14ac:dyDescent="0.25">
      <c r="A14153" s="62">
        <v>53102804</v>
      </c>
      <c r="B14153" s="63" t="s">
        <v>4083</v>
      </c>
    </row>
    <row r="14154" spans="1:2" x14ac:dyDescent="0.25">
      <c r="A14154" s="62">
        <v>53102805</v>
      </c>
      <c r="B14154" s="63" t="s">
        <v>16251</v>
      </c>
    </row>
    <row r="14155" spans="1:2" x14ac:dyDescent="0.25">
      <c r="A14155" s="62">
        <v>53102901</v>
      </c>
      <c r="B14155" s="63" t="s">
        <v>16961</v>
      </c>
    </row>
    <row r="14156" spans="1:2" x14ac:dyDescent="0.25">
      <c r="A14156" s="62">
        <v>53102902</v>
      </c>
      <c r="B14156" s="63" t="s">
        <v>14234</v>
      </c>
    </row>
    <row r="14157" spans="1:2" x14ac:dyDescent="0.25">
      <c r="A14157" s="62">
        <v>53102903</v>
      </c>
      <c r="B14157" s="63" t="s">
        <v>1536</v>
      </c>
    </row>
    <row r="14158" spans="1:2" x14ac:dyDescent="0.25">
      <c r="A14158" s="62">
        <v>53102904</v>
      </c>
      <c r="B14158" s="63" t="s">
        <v>3610</v>
      </c>
    </row>
    <row r="14159" spans="1:2" x14ac:dyDescent="0.25">
      <c r="A14159" s="62">
        <v>53103001</v>
      </c>
      <c r="B14159" s="63" t="s">
        <v>8318</v>
      </c>
    </row>
    <row r="14160" spans="1:2" x14ac:dyDescent="0.25">
      <c r="A14160" s="62">
        <v>53103101</v>
      </c>
      <c r="B14160" s="63" t="s">
        <v>8852</v>
      </c>
    </row>
    <row r="14161" spans="1:2" x14ac:dyDescent="0.25">
      <c r="A14161" s="62">
        <v>53111501</v>
      </c>
      <c r="B14161" s="63" t="s">
        <v>5382</v>
      </c>
    </row>
    <row r="14162" spans="1:2" x14ac:dyDescent="0.25">
      <c r="A14162" s="62">
        <v>53111502</v>
      </c>
      <c r="B14162" s="63" t="s">
        <v>3916</v>
      </c>
    </row>
    <row r="14163" spans="1:2" x14ac:dyDescent="0.25">
      <c r="A14163" s="62">
        <v>53111503</v>
      </c>
      <c r="B14163" s="63" t="s">
        <v>4130</v>
      </c>
    </row>
    <row r="14164" spans="1:2" x14ac:dyDescent="0.25">
      <c r="A14164" s="62">
        <v>53111504</v>
      </c>
      <c r="B14164" s="63" t="s">
        <v>11735</v>
      </c>
    </row>
    <row r="14165" spans="1:2" x14ac:dyDescent="0.25">
      <c r="A14165" s="62">
        <v>53111505</v>
      </c>
      <c r="B14165" s="63" t="s">
        <v>5679</v>
      </c>
    </row>
    <row r="14166" spans="1:2" x14ac:dyDescent="0.25">
      <c r="A14166" s="62">
        <v>53111601</v>
      </c>
      <c r="B14166" s="63" t="s">
        <v>5604</v>
      </c>
    </row>
    <row r="14167" spans="1:2" x14ac:dyDescent="0.25">
      <c r="A14167" s="62">
        <v>53111602</v>
      </c>
      <c r="B14167" s="63" t="s">
        <v>17295</v>
      </c>
    </row>
    <row r="14168" spans="1:2" x14ac:dyDescent="0.25">
      <c r="A14168" s="62">
        <v>53111603</v>
      </c>
      <c r="B14168" s="63" t="s">
        <v>509</v>
      </c>
    </row>
    <row r="14169" spans="1:2" x14ac:dyDescent="0.25">
      <c r="A14169" s="62">
        <v>53111604</v>
      </c>
      <c r="B14169" s="63" t="s">
        <v>517</v>
      </c>
    </row>
    <row r="14170" spans="1:2" x14ac:dyDescent="0.25">
      <c r="A14170" s="62">
        <v>53111605</v>
      </c>
      <c r="B14170" s="63" t="s">
        <v>7360</v>
      </c>
    </row>
    <row r="14171" spans="1:2" x14ac:dyDescent="0.25">
      <c r="A14171" s="62">
        <v>53111701</v>
      </c>
      <c r="B14171" s="63" t="s">
        <v>9349</v>
      </c>
    </row>
    <row r="14172" spans="1:2" x14ac:dyDescent="0.25">
      <c r="A14172" s="62">
        <v>53111702</v>
      </c>
      <c r="B14172" s="63" t="s">
        <v>7077</v>
      </c>
    </row>
    <row r="14173" spans="1:2" x14ac:dyDescent="0.25">
      <c r="A14173" s="62">
        <v>53111703</v>
      </c>
      <c r="B14173" s="63" t="s">
        <v>7810</v>
      </c>
    </row>
    <row r="14174" spans="1:2" x14ac:dyDescent="0.25">
      <c r="A14174" s="62">
        <v>53111704</v>
      </c>
      <c r="B14174" s="63" t="s">
        <v>10470</v>
      </c>
    </row>
    <row r="14175" spans="1:2" x14ac:dyDescent="0.25">
      <c r="A14175" s="62">
        <v>53111705</v>
      </c>
      <c r="B14175" s="63" t="s">
        <v>14208</v>
      </c>
    </row>
    <row r="14176" spans="1:2" x14ac:dyDescent="0.25">
      <c r="A14176" s="62">
        <v>53111801</v>
      </c>
      <c r="B14176" s="63" t="s">
        <v>11922</v>
      </c>
    </row>
    <row r="14177" spans="1:2" x14ac:dyDescent="0.25">
      <c r="A14177" s="62">
        <v>53111802</v>
      </c>
      <c r="B14177" s="63" t="s">
        <v>10014</v>
      </c>
    </row>
    <row r="14178" spans="1:2" x14ac:dyDescent="0.25">
      <c r="A14178" s="62">
        <v>53111803</v>
      </c>
      <c r="B14178" s="63" t="s">
        <v>14992</v>
      </c>
    </row>
    <row r="14179" spans="1:2" x14ac:dyDescent="0.25">
      <c r="A14179" s="62">
        <v>53111804</v>
      </c>
      <c r="B14179" s="63" t="s">
        <v>14991</v>
      </c>
    </row>
    <row r="14180" spans="1:2" x14ac:dyDescent="0.25">
      <c r="A14180" s="62">
        <v>53111805</v>
      </c>
      <c r="B14180" s="63" t="s">
        <v>505</v>
      </c>
    </row>
    <row r="14181" spans="1:2" x14ac:dyDescent="0.25">
      <c r="A14181" s="62">
        <v>53111901</v>
      </c>
      <c r="B14181" s="63" t="s">
        <v>1482</v>
      </c>
    </row>
    <row r="14182" spans="1:2" x14ac:dyDescent="0.25">
      <c r="A14182" s="62">
        <v>53111902</v>
      </c>
      <c r="B14182" s="63" t="s">
        <v>18092</v>
      </c>
    </row>
    <row r="14183" spans="1:2" x14ac:dyDescent="0.25">
      <c r="A14183" s="62">
        <v>53111903</v>
      </c>
      <c r="B14183" s="63" t="s">
        <v>10688</v>
      </c>
    </row>
    <row r="14184" spans="1:2" x14ac:dyDescent="0.25">
      <c r="A14184" s="62">
        <v>53111904</v>
      </c>
      <c r="B14184" s="63" t="s">
        <v>9894</v>
      </c>
    </row>
    <row r="14185" spans="1:2" x14ac:dyDescent="0.25">
      <c r="A14185" s="62">
        <v>53111905</v>
      </c>
      <c r="B14185" s="63" t="s">
        <v>938</v>
      </c>
    </row>
    <row r="14186" spans="1:2" x14ac:dyDescent="0.25">
      <c r="A14186" s="62">
        <v>53112001</v>
      </c>
      <c r="B14186" s="63" t="s">
        <v>14554</v>
      </c>
    </row>
    <row r="14187" spans="1:2" x14ac:dyDescent="0.25">
      <c r="A14187" s="62">
        <v>53112002</v>
      </c>
      <c r="B14187" s="63" t="s">
        <v>13323</v>
      </c>
    </row>
    <row r="14188" spans="1:2" x14ac:dyDescent="0.25">
      <c r="A14188" s="62">
        <v>53112003</v>
      </c>
      <c r="B14188" s="63" t="s">
        <v>5638</v>
      </c>
    </row>
    <row r="14189" spans="1:2" x14ac:dyDescent="0.25">
      <c r="A14189" s="62">
        <v>53112004</v>
      </c>
      <c r="B14189" s="63" t="s">
        <v>8035</v>
      </c>
    </row>
    <row r="14190" spans="1:2" x14ac:dyDescent="0.25">
      <c r="A14190" s="62">
        <v>53112005</v>
      </c>
      <c r="B14190" s="63" t="s">
        <v>6176</v>
      </c>
    </row>
    <row r="14191" spans="1:2" x14ac:dyDescent="0.25">
      <c r="A14191" s="62">
        <v>53112101</v>
      </c>
      <c r="B14191" s="63" t="s">
        <v>15577</v>
      </c>
    </row>
    <row r="14192" spans="1:2" x14ac:dyDescent="0.25">
      <c r="A14192" s="62">
        <v>53112102</v>
      </c>
      <c r="B14192" s="63" t="s">
        <v>5002</v>
      </c>
    </row>
    <row r="14193" spans="1:2" x14ac:dyDescent="0.25">
      <c r="A14193" s="62">
        <v>53112103</v>
      </c>
      <c r="B14193" s="63" t="s">
        <v>5198</v>
      </c>
    </row>
    <row r="14194" spans="1:2" x14ac:dyDescent="0.25">
      <c r="A14194" s="62">
        <v>53112104</v>
      </c>
      <c r="B14194" s="63" t="s">
        <v>5193</v>
      </c>
    </row>
    <row r="14195" spans="1:2" x14ac:dyDescent="0.25">
      <c r="A14195" s="62">
        <v>53112105</v>
      </c>
      <c r="B14195" s="63" t="s">
        <v>2932</v>
      </c>
    </row>
    <row r="14196" spans="1:2" x14ac:dyDescent="0.25">
      <c r="A14196" s="62">
        <v>53121501</v>
      </c>
      <c r="B14196" s="63" t="s">
        <v>5062</v>
      </c>
    </row>
    <row r="14197" spans="1:2" x14ac:dyDescent="0.25">
      <c r="A14197" s="62">
        <v>53121502</v>
      </c>
      <c r="B14197" s="63" t="s">
        <v>10745</v>
      </c>
    </row>
    <row r="14198" spans="1:2" x14ac:dyDescent="0.25">
      <c r="A14198" s="62">
        <v>53121503</v>
      </c>
      <c r="B14198" s="63" t="s">
        <v>13564</v>
      </c>
    </row>
    <row r="14199" spans="1:2" x14ac:dyDescent="0.25">
      <c r="A14199" s="62">
        <v>53121601</v>
      </c>
      <c r="B14199" s="63" t="s">
        <v>10811</v>
      </c>
    </row>
    <row r="14200" spans="1:2" x14ac:dyDescent="0.25">
      <c r="A14200" s="62">
        <v>53121602</v>
      </c>
      <c r="B14200" s="63" t="s">
        <v>1940</v>
      </c>
    </row>
    <row r="14201" spans="1:2" x14ac:dyDescent="0.25">
      <c r="A14201" s="62">
        <v>53121603</v>
      </c>
      <c r="B14201" s="63" t="s">
        <v>15989</v>
      </c>
    </row>
    <row r="14202" spans="1:2" x14ac:dyDescent="0.25">
      <c r="A14202" s="62">
        <v>53121605</v>
      </c>
      <c r="B14202" s="63" t="s">
        <v>9270</v>
      </c>
    </row>
    <row r="14203" spans="1:2" x14ac:dyDescent="0.25">
      <c r="A14203" s="62">
        <v>53121606</v>
      </c>
      <c r="B14203" s="63" t="s">
        <v>5093</v>
      </c>
    </row>
    <row r="14204" spans="1:2" x14ac:dyDescent="0.25">
      <c r="A14204" s="62">
        <v>53121607</v>
      </c>
      <c r="B14204" s="63" t="s">
        <v>5963</v>
      </c>
    </row>
    <row r="14205" spans="1:2" x14ac:dyDescent="0.25">
      <c r="A14205" s="62">
        <v>53121608</v>
      </c>
      <c r="B14205" s="63" t="s">
        <v>8839</v>
      </c>
    </row>
    <row r="14206" spans="1:2" x14ac:dyDescent="0.25">
      <c r="A14206" s="62">
        <v>53121701</v>
      </c>
      <c r="B14206" s="63" t="s">
        <v>10570</v>
      </c>
    </row>
    <row r="14207" spans="1:2" x14ac:dyDescent="0.25">
      <c r="A14207" s="62">
        <v>53121702</v>
      </c>
      <c r="B14207" s="63" t="s">
        <v>17882</v>
      </c>
    </row>
    <row r="14208" spans="1:2" x14ac:dyDescent="0.25">
      <c r="A14208" s="62">
        <v>53121704</v>
      </c>
      <c r="B14208" s="63" t="s">
        <v>6137</v>
      </c>
    </row>
    <row r="14209" spans="1:2" x14ac:dyDescent="0.25">
      <c r="A14209" s="62">
        <v>53121705</v>
      </c>
      <c r="B14209" s="63" t="s">
        <v>3719</v>
      </c>
    </row>
    <row r="14210" spans="1:2" x14ac:dyDescent="0.25">
      <c r="A14210" s="62">
        <v>53121706</v>
      </c>
      <c r="B14210" s="63" t="s">
        <v>12375</v>
      </c>
    </row>
    <row r="14211" spans="1:2" x14ac:dyDescent="0.25">
      <c r="A14211" s="62">
        <v>53121801</v>
      </c>
      <c r="B14211" s="63" t="s">
        <v>9514</v>
      </c>
    </row>
    <row r="14212" spans="1:2" x14ac:dyDescent="0.25">
      <c r="A14212" s="62">
        <v>53121802</v>
      </c>
      <c r="B14212" s="63" t="s">
        <v>11566</v>
      </c>
    </row>
    <row r="14213" spans="1:2" x14ac:dyDescent="0.25">
      <c r="A14213" s="62">
        <v>53121803</v>
      </c>
      <c r="B14213" s="63" t="s">
        <v>3947</v>
      </c>
    </row>
    <row r="14214" spans="1:2" x14ac:dyDescent="0.25">
      <c r="A14214" s="62">
        <v>53121804</v>
      </c>
      <c r="B14214" s="63" t="s">
        <v>14382</v>
      </c>
    </row>
    <row r="14215" spans="1:2" x14ac:dyDescent="0.25">
      <c r="A14215" s="62">
        <v>53131501</v>
      </c>
      <c r="B14215" s="63" t="s">
        <v>6725</v>
      </c>
    </row>
    <row r="14216" spans="1:2" x14ac:dyDescent="0.25">
      <c r="A14216" s="62">
        <v>53131502</v>
      </c>
      <c r="B14216" s="63" t="s">
        <v>7486</v>
      </c>
    </row>
    <row r="14217" spans="1:2" x14ac:dyDescent="0.25">
      <c r="A14217" s="62">
        <v>53131503</v>
      </c>
      <c r="B14217" s="63" t="s">
        <v>8341</v>
      </c>
    </row>
    <row r="14218" spans="1:2" x14ac:dyDescent="0.25">
      <c r="A14218" s="62">
        <v>53131504</v>
      </c>
      <c r="B14218" s="63" t="s">
        <v>17832</v>
      </c>
    </row>
    <row r="14219" spans="1:2" x14ac:dyDescent="0.25">
      <c r="A14219" s="62">
        <v>53131505</v>
      </c>
      <c r="B14219" s="63" t="s">
        <v>5673</v>
      </c>
    </row>
    <row r="14220" spans="1:2" x14ac:dyDescent="0.25">
      <c r="A14220" s="62">
        <v>53131506</v>
      </c>
      <c r="B14220" s="63" t="s">
        <v>963</v>
      </c>
    </row>
    <row r="14221" spans="1:2" x14ac:dyDescent="0.25">
      <c r="A14221" s="62">
        <v>53131507</v>
      </c>
      <c r="B14221" s="63" t="s">
        <v>1578</v>
      </c>
    </row>
    <row r="14222" spans="1:2" x14ac:dyDescent="0.25">
      <c r="A14222" s="62">
        <v>53131508</v>
      </c>
      <c r="B14222" s="63" t="s">
        <v>7137</v>
      </c>
    </row>
    <row r="14223" spans="1:2" x14ac:dyDescent="0.25">
      <c r="A14223" s="62">
        <v>53131509</v>
      </c>
      <c r="B14223" s="63" t="s">
        <v>18396</v>
      </c>
    </row>
    <row r="14224" spans="1:2" x14ac:dyDescent="0.25">
      <c r="A14224" s="62">
        <v>53131601</v>
      </c>
      <c r="B14224" s="63" t="s">
        <v>2320</v>
      </c>
    </row>
    <row r="14225" spans="1:2" x14ac:dyDescent="0.25">
      <c r="A14225" s="62">
        <v>53131602</v>
      </c>
      <c r="B14225" s="63" t="s">
        <v>14599</v>
      </c>
    </row>
    <row r="14226" spans="1:2" x14ac:dyDescent="0.25">
      <c r="A14226" s="62">
        <v>53131603</v>
      </c>
      <c r="B14226" s="63" t="s">
        <v>3408</v>
      </c>
    </row>
    <row r="14227" spans="1:2" x14ac:dyDescent="0.25">
      <c r="A14227" s="62">
        <v>53131604</v>
      </c>
      <c r="B14227" s="63" t="s">
        <v>13566</v>
      </c>
    </row>
    <row r="14228" spans="1:2" x14ac:dyDescent="0.25">
      <c r="A14228" s="62">
        <v>53131605</v>
      </c>
      <c r="B14228" s="63" t="s">
        <v>12094</v>
      </c>
    </row>
    <row r="14229" spans="1:2" x14ac:dyDescent="0.25">
      <c r="A14229" s="62">
        <v>53131606</v>
      </c>
      <c r="B14229" s="63" t="s">
        <v>5224</v>
      </c>
    </row>
    <row r="14230" spans="1:2" x14ac:dyDescent="0.25">
      <c r="A14230" s="62">
        <v>53131607</v>
      </c>
      <c r="B14230" s="63" t="s">
        <v>7402</v>
      </c>
    </row>
    <row r="14231" spans="1:2" x14ac:dyDescent="0.25">
      <c r="A14231" s="62">
        <v>53131608</v>
      </c>
      <c r="B14231" s="63" t="s">
        <v>11378</v>
      </c>
    </row>
    <row r="14232" spans="1:2" x14ac:dyDescent="0.25">
      <c r="A14232" s="62">
        <v>53131609</v>
      </c>
      <c r="B14232" s="63" t="s">
        <v>5105</v>
      </c>
    </row>
    <row r="14233" spans="1:2" x14ac:dyDescent="0.25">
      <c r="A14233" s="62">
        <v>53131610</v>
      </c>
      <c r="B14233" s="63" t="s">
        <v>13781</v>
      </c>
    </row>
    <row r="14234" spans="1:2" x14ac:dyDescent="0.25">
      <c r="A14234" s="62">
        <v>53131611</v>
      </c>
      <c r="B14234" s="63" t="s">
        <v>4647</v>
      </c>
    </row>
    <row r="14235" spans="1:2" x14ac:dyDescent="0.25">
      <c r="A14235" s="62">
        <v>53131612</v>
      </c>
      <c r="B14235" s="63" t="s">
        <v>2093</v>
      </c>
    </row>
    <row r="14236" spans="1:2" x14ac:dyDescent="0.25">
      <c r="A14236" s="62">
        <v>53131613</v>
      </c>
      <c r="B14236" s="63" t="s">
        <v>770</v>
      </c>
    </row>
    <row r="14237" spans="1:2" x14ac:dyDescent="0.25">
      <c r="A14237" s="62">
        <v>53131614</v>
      </c>
      <c r="B14237" s="63" t="s">
        <v>12431</v>
      </c>
    </row>
    <row r="14238" spans="1:2" x14ac:dyDescent="0.25">
      <c r="A14238" s="62">
        <v>53131615</v>
      </c>
      <c r="B14238" s="63" t="s">
        <v>11282</v>
      </c>
    </row>
    <row r="14239" spans="1:2" x14ac:dyDescent="0.25">
      <c r="A14239" s="62">
        <v>53131616</v>
      </c>
      <c r="B14239" s="63" t="s">
        <v>12717</v>
      </c>
    </row>
    <row r="14240" spans="1:2" x14ac:dyDescent="0.25">
      <c r="A14240" s="62">
        <v>53131617</v>
      </c>
      <c r="B14240" s="63" t="s">
        <v>18734</v>
      </c>
    </row>
    <row r="14241" spans="1:2" x14ac:dyDescent="0.25">
      <c r="A14241" s="62">
        <v>53131618</v>
      </c>
      <c r="B14241" s="63" t="s">
        <v>6754</v>
      </c>
    </row>
    <row r="14242" spans="1:2" x14ac:dyDescent="0.25">
      <c r="A14242" s="62">
        <v>53131619</v>
      </c>
      <c r="B14242" s="63" t="s">
        <v>9608</v>
      </c>
    </row>
    <row r="14243" spans="1:2" x14ac:dyDescent="0.25">
      <c r="A14243" s="62">
        <v>53131620</v>
      </c>
      <c r="B14243" s="63" t="s">
        <v>5840</v>
      </c>
    </row>
    <row r="14244" spans="1:2" x14ac:dyDescent="0.25">
      <c r="A14244" s="62">
        <v>53131621</v>
      </c>
      <c r="B14244" s="63" t="s">
        <v>16248</v>
      </c>
    </row>
    <row r="14245" spans="1:2" x14ac:dyDescent="0.25">
      <c r="A14245" s="62">
        <v>53131622</v>
      </c>
      <c r="B14245" s="63" t="s">
        <v>5327</v>
      </c>
    </row>
    <row r="14246" spans="1:2" x14ac:dyDescent="0.25">
      <c r="A14246" s="62">
        <v>53131623</v>
      </c>
      <c r="B14246" s="63" t="s">
        <v>1313</v>
      </c>
    </row>
    <row r="14247" spans="1:2" x14ac:dyDescent="0.25">
      <c r="A14247" s="62">
        <v>53131624</v>
      </c>
      <c r="B14247" s="63" t="s">
        <v>2101</v>
      </c>
    </row>
    <row r="14248" spans="1:2" x14ac:dyDescent="0.25">
      <c r="A14248" s="62">
        <v>53131625</v>
      </c>
      <c r="B14248" s="63" t="s">
        <v>14526</v>
      </c>
    </row>
    <row r="14249" spans="1:2" x14ac:dyDescent="0.25">
      <c r="A14249" s="62">
        <v>53131626</v>
      </c>
      <c r="B14249" s="63" t="s">
        <v>4988</v>
      </c>
    </row>
    <row r="14250" spans="1:2" x14ac:dyDescent="0.25">
      <c r="A14250" s="62">
        <v>53131627</v>
      </c>
      <c r="B14250" s="63" t="s">
        <v>6751</v>
      </c>
    </row>
    <row r="14251" spans="1:2" x14ac:dyDescent="0.25">
      <c r="A14251" s="62">
        <v>53131628</v>
      </c>
      <c r="B14251" s="63" t="s">
        <v>7748</v>
      </c>
    </row>
    <row r="14252" spans="1:2" x14ac:dyDescent="0.25">
      <c r="A14252" s="62">
        <v>53131629</v>
      </c>
      <c r="B14252" s="63" t="s">
        <v>18830</v>
      </c>
    </row>
    <row r="14253" spans="1:2" x14ac:dyDescent="0.25">
      <c r="A14253" s="62">
        <v>53131630</v>
      </c>
      <c r="B14253" s="63" t="s">
        <v>17118</v>
      </c>
    </row>
    <row r="14254" spans="1:2" x14ac:dyDescent="0.25">
      <c r="A14254" s="62">
        <v>53131631</v>
      </c>
      <c r="B14254" s="63" t="s">
        <v>15061</v>
      </c>
    </row>
    <row r="14255" spans="1:2" x14ac:dyDescent="0.25">
      <c r="A14255" s="62">
        <v>53131632</v>
      </c>
      <c r="B14255" s="63" t="s">
        <v>9400</v>
      </c>
    </row>
    <row r="14256" spans="1:2" x14ac:dyDescent="0.25">
      <c r="A14256" s="62">
        <v>53131633</v>
      </c>
      <c r="B14256" s="63" t="s">
        <v>18444</v>
      </c>
    </row>
    <row r="14257" spans="1:2" x14ac:dyDescent="0.25">
      <c r="A14257" s="62">
        <v>53131634</v>
      </c>
      <c r="B14257" s="63" t="s">
        <v>1494</v>
      </c>
    </row>
    <row r="14258" spans="1:2" x14ac:dyDescent="0.25">
      <c r="A14258" s="62">
        <v>53131635</v>
      </c>
      <c r="B14258" s="63" t="s">
        <v>6230</v>
      </c>
    </row>
    <row r="14259" spans="1:2" x14ac:dyDescent="0.25">
      <c r="A14259" s="62">
        <v>53131636</v>
      </c>
      <c r="B14259" s="63" t="s">
        <v>14495</v>
      </c>
    </row>
    <row r="14260" spans="1:2" x14ac:dyDescent="0.25">
      <c r="A14260" s="62">
        <v>53131637</v>
      </c>
      <c r="B14260" s="63" t="s">
        <v>2572</v>
      </c>
    </row>
    <row r="14261" spans="1:2" x14ac:dyDescent="0.25">
      <c r="A14261" s="62">
        <v>53131638</v>
      </c>
      <c r="B14261" s="63" t="s">
        <v>13502</v>
      </c>
    </row>
    <row r="14262" spans="1:2" x14ac:dyDescent="0.25">
      <c r="A14262" s="62">
        <v>53141501</v>
      </c>
      <c r="B14262" s="63" t="s">
        <v>388</v>
      </c>
    </row>
    <row r="14263" spans="1:2" x14ac:dyDescent="0.25">
      <c r="A14263" s="62">
        <v>53141502</v>
      </c>
      <c r="B14263" s="63" t="s">
        <v>6216</v>
      </c>
    </row>
    <row r="14264" spans="1:2" x14ac:dyDescent="0.25">
      <c r="A14264" s="62">
        <v>53141503</v>
      </c>
      <c r="B14264" s="63" t="s">
        <v>17891</v>
      </c>
    </row>
    <row r="14265" spans="1:2" x14ac:dyDescent="0.25">
      <c r="A14265" s="62">
        <v>53141504</v>
      </c>
      <c r="B14265" s="63" t="s">
        <v>3885</v>
      </c>
    </row>
    <row r="14266" spans="1:2" x14ac:dyDescent="0.25">
      <c r="A14266" s="62">
        <v>53141505</v>
      </c>
      <c r="B14266" s="63" t="s">
        <v>6250</v>
      </c>
    </row>
    <row r="14267" spans="1:2" x14ac:dyDescent="0.25">
      <c r="A14267" s="62">
        <v>53141506</v>
      </c>
      <c r="B14267" s="63" t="s">
        <v>10958</v>
      </c>
    </row>
    <row r="14268" spans="1:2" x14ac:dyDescent="0.25">
      <c r="A14268" s="62">
        <v>53141507</v>
      </c>
      <c r="B14268" s="63" t="s">
        <v>4777</v>
      </c>
    </row>
    <row r="14269" spans="1:2" x14ac:dyDescent="0.25">
      <c r="A14269" s="62">
        <v>53141508</v>
      </c>
      <c r="B14269" s="63" t="s">
        <v>8909</v>
      </c>
    </row>
    <row r="14270" spans="1:2" x14ac:dyDescent="0.25">
      <c r="A14270" s="62">
        <v>53141601</v>
      </c>
      <c r="B14270" s="63" t="s">
        <v>4751</v>
      </c>
    </row>
    <row r="14271" spans="1:2" x14ac:dyDescent="0.25">
      <c r="A14271" s="62">
        <v>53141602</v>
      </c>
      <c r="B14271" s="63" t="s">
        <v>607</v>
      </c>
    </row>
    <row r="14272" spans="1:2" x14ac:dyDescent="0.25">
      <c r="A14272" s="62">
        <v>53141603</v>
      </c>
      <c r="B14272" s="63" t="s">
        <v>2251</v>
      </c>
    </row>
    <row r="14273" spans="1:2" x14ac:dyDescent="0.25">
      <c r="A14273" s="62">
        <v>53141604</v>
      </c>
      <c r="B14273" s="63" t="s">
        <v>13320</v>
      </c>
    </row>
    <row r="14274" spans="1:2" x14ac:dyDescent="0.25">
      <c r="A14274" s="62">
        <v>53141605</v>
      </c>
      <c r="B14274" s="63" t="s">
        <v>7034</v>
      </c>
    </row>
    <row r="14275" spans="1:2" x14ac:dyDescent="0.25">
      <c r="A14275" s="62">
        <v>53141606</v>
      </c>
      <c r="B14275" s="63" t="s">
        <v>17519</v>
      </c>
    </row>
    <row r="14276" spans="1:2" x14ac:dyDescent="0.25">
      <c r="A14276" s="62">
        <v>53141607</v>
      </c>
      <c r="B14276" s="63" t="s">
        <v>7093</v>
      </c>
    </row>
    <row r="14277" spans="1:2" x14ac:dyDescent="0.25">
      <c r="A14277" s="62">
        <v>53141608</v>
      </c>
      <c r="B14277" s="63" t="s">
        <v>2313</v>
      </c>
    </row>
    <row r="14278" spans="1:2" x14ac:dyDescent="0.25">
      <c r="A14278" s="62">
        <v>53141609</v>
      </c>
      <c r="B14278" s="63" t="s">
        <v>4329</v>
      </c>
    </row>
    <row r="14279" spans="1:2" x14ac:dyDescent="0.25">
      <c r="A14279" s="62">
        <v>53141610</v>
      </c>
      <c r="B14279" s="63" t="s">
        <v>13598</v>
      </c>
    </row>
    <row r="14280" spans="1:2" x14ac:dyDescent="0.25">
      <c r="A14280" s="62">
        <v>53141611</v>
      </c>
      <c r="B14280" s="63" t="s">
        <v>17266</v>
      </c>
    </row>
    <row r="14281" spans="1:2" x14ac:dyDescent="0.25">
      <c r="A14281" s="62">
        <v>53141612</v>
      </c>
      <c r="B14281" s="63" t="s">
        <v>5889</v>
      </c>
    </row>
    <row r="14282" spans="1:2" x14ac:dyDescent="0.25">
      <c r="A14282" s="62">
        <v>53141613</v>
      </c>
      <c r="B14282" s="63" t="s">
        <v>3351</v>
      </c>
    </row>
    <row r="14283" spans="1:2" x14ac:dyDescent="0.25">
      <c r="A14283" s="62">
        <v>53141614</v>
      </c>
      <c r="B14283" s="63" t="s">
        <v>3878</v>
      </c>
    </row>
    <row r="14284" spans="1:2" x14ac:dyDescent="0.25">
      <c r="A14284" s="62">
        <v>53141615</v>
      </c>
      <c r="B14284" s="63" t="s">
        <v>4969</v>
      </c>
    </row>
    <row r="14285" spans="1:2" x14ac:dyDescent="0.25">
      <c r="A14285" s="62">
        <v>53141616</v>
      </c>
      <c r="B14285" s="63" t="s">
        <v>6856</v>
      </c>
    </row>
    <row r="14286" spans="1:2" x14ac:dyDescent="0.25">
      <c r="A14286" s="62">
        <v>53141617</v>
      </c>
      <c r="B14286" s="63" t="s">
        <v>15503</v>
      </c>
    </row>
    <row r="14287" spans="1:2" x14ac:dyDescent="0.25">
      <c r="A14287" s="62">
        <v>53141618</v>
      </c>
      <c r="B14287" s="63" t="s">
        <v>10723</v>
      </c>
    </row>
    <row r="14288" spans="1:2" x14ac:dyDescent="0.25">
      <c r="A14288" s="62">
        <v>53141619</v>
      </c>
      <c r="B14288" s="63" t="s">
        <v>16302</v>
      </c>
    </row>
    <row r="14289" spans="1:2" x14ac:dyDescent="0.25">
      <c r="A14289" s="62">
        <v>53141620</v>
      </c>
      <c r="B14289" s="63" t="s">
        <v>14127</v>
      </c>
    </row>
    <row r="14290" spans="1:2" x14ac:dyDescent="0.25">
      <c r="A14290" s="62">
        <v>53141621</v>
      </c>
      <c r="B14290" s="63" t="s">
        <v>2942</v>
      </c>
    </row>
    <row r="14291" spans="1:2" x14ac:dyDescent="0.25">
      <c r="A14291" s="62">
        <v>53141622</v>
      </c>
      <c r="B14291" s="63" t="s">
        <v>3242</v>
      </c>
    </row>
    <row r="14292" spans="1:2" x14ac:dyDescent="0.25">
      <c r="A14292" s="62">
        <v>53141623</v>
      </c>
      <c r="B14292" s="63" t="s">
        <v>3583</v>
      </c>
    </row>
    <row r="14293" spans="1:2" x14ac:dyDescent="0.25">
      <c r="A14293" s="62">
        <v>53141624</v>
      </c>
      <c r="B14293" s="63" t="s">
        <v>11947</v>
      </c>
    </row>
    <row r="14294" spans="1:2" x14ac:dyDescent="0.25">
      <c r="A14294" s="62">
        <v>53141625</v>
      </c>
      <c r="B14294" s="63" t="s">
        <v>279</v>
      </c>
    </row>
    <row r="14295" spans="1:2" x14ac:dyDescent="0.25">
      <c r="A14295" s="62">
        <v>53141626</v>
      </c>
      <c r="B14295" s="63" t="s">
        <v>14400</v>
      </c>
    </row>
    <row r="14296" spans="1:2" x14ac:dyDescent="0.25">
      <c r="A14296" s="62">
        <v>53141627</v>
      </c>
      <c r="B14296" s="63" t="s">
        <v>12181</v>
      </c>
    </row>
    <row r="14297" spans="1:2" x14ac:dyDescent="0.25">
      <c r="A14297" s="62">
        <v>53141628</v>
      </c>
      <c r="B14297" s="63" t="s">
        <v>12312</v>
      </c>
    </row>
    <row r="14298" spans="1:2" x14ac:dyDescent="0.25">
      <c r="A14298" s="62">
        <v>53141629</v>
      </c>
      <c r="B14298" s="63" t="s">
        <v>17183</v>
      </c>
    </row>
    <row r="14299" spans="1:2" x14ac:dyDescent="0.25">
      <c r="A14299" s="62">
        <v>53141630</v>
      </c>
      <c r="B14299" s="63" t="s">
        <v>7526</v>
      </c>
    </row>
    <row r="14300" spans="1:2" x14ac:dyDescent="0.25">
      <c r="A14300" s="62">
        <v>54101501</v>
      </c>
      <c r="B14300" s="63" t="s">
        <v>15533</v>
      </c>
    </row>
    <row r="14301" spans="1:2" x14ac:dyDescent="0.25">
      <c r="A14301" s="62">
        <v>54101502</v>
      </c>
      <c r="B14301" s="63" t="s">
        <v>6690</v>
      </c>
    </row>
    <row r="14302" spans="1:2" x14ac:dyDescent="0.25">
      <c r="A14302" s="62">
        <v>54101503</v>
      </c>
      <c r="B14302" s="63" t="s">
        <v>12063</v>
      </c>
    </row>
    <row r="14303" spans="1:2" x14ac:dyDescent="0.25">
      <c r="A14303" s="62">
        <v>54101504</v>
      </c>
      <c r="B14303" s="63" t="s">
        <v>4087</v>
      </c>
    </row>
    <row r="14304" spans="1:2" x14ac:dyDescent="0.25">
      <c r="A14304" s="62">
        <v>54101505</v>
      </c>
      <c r="B14304" s="63" t="s">
        <v>1709</v>
      </c>
    </row>
    <row r="14305" spans="1:2" x14ac:dyDescent="0.25">
      <c r="A14305" s="62">
        <v>54101506</v>
      </c>
      <c r="B14305" s="63" t="s">
        <v>13986</v>
      </c>
    </row>
    <row r="14306" spans="1:2" x14ac:dyDescent="0.25">
      <c r="A14306" s="62">
        <v>54101507</v>
      </c>
      <c r="B14306" s="63" t="s">
        <v>11889</v>
      </c>
    </row>
    <row r="14307" spans="1:2" x14ac:dyDescent="0.25">
      <c r="A14307" s="62">
        <v>54101508</v>
      </c>
      <c r="B14307" s="63" t="s">
        <v>4517</v>
      </c>
    </row>
    <row r="14308" spans="1:2" x14ac:dyDescent="0.25">
      <c r="A14308" s="62">
        <v>54101509</v>
      </c>
      <c r="B14308" s="63" t="s">
        <v>15654</v>
      </c>
    </row>
    <row r="14309" spans="1:2" x14ac:dyDescent="0.25">
      <c r="A14309" s="62">
        <v>54101510</v>
      </c>
      <c r="B14309" s="63" t="s">
        <v>14291</v>
      </c>
    </row>
    <row r="14310" spans="1:2" x14ac:dyDescent="0.25">
      <c r="A14310" s="62">
        <v>54101511</v>
      </c>
      <c r="B14310" s="63" t="s">
        <v>5006</v>
      </c>
    </row>
    <row r="14311" spans="1:2" x14ac:dyDescent="0.25">
      <c r="A14311" s="62">
        <v>54101512</v>
      </c>
      <c r="B14311" s="63" t="s">
        <v>2882</v>
      </c>
    </row>
    <row r="14312" spans="1:2" x14ac:dyDescent="0.25">
      <c r="A14312" s="62">
        <v>54101601</v>
      </c>
      <c r="B14312" s="63" t="s">
        <v>2737</v>
      </c>
    </row>
    <row r="14313" spans="1:2" x14ac:dyDescent="0.25">
      <c r="A14313" s="62">
        <v>54101602</v>
      </c>
      <c r="B14313" s="63" t="s">
        <v>4002</v>
      </c>
    </row>
    <row r="14314" spans="1:2" x14ac:dyDescent="0.25">
      <c r="A14314" s="62">
        <v>54101603</v>
      </c>
      <c r="B14314" s="63" t="s">
        <v>14611</v>
      </c>
    </row>
    <row r="14315" spans="1:2" x14ac:dyDescent="0.25">
      <c r="A14315" s="62">
        <v>54101604</v>
      </c>
      <c r="B14315" s="63" t="s">
        <v>1754</v>
      </c>
    </row>
    <row r="14316" spans="1:2" x14ac:dyDescent="0.25">
      <c r="A14316" s="62">
        <v>54101605</v>
      </c>
      <c r="B14316" s="63" t="s">
        <v>7913</v>
      </c>
    </row>
    <row r="14317" spans="1:2" x14ac:dyDescent="0.25">
      <c r="A14317" s="62">
        <v>54101701</v>
      </c>
      <c r="B14317" s="63" t="s">
        <v>2846</v>
      </c>
    </row>
    <row r="14318" spans="1:2" x14ac:dyDescent="0.25">
      <c r="A14318" s="62">
        <v>54101702</v>
      </c>
      <c r="B14318" s="63" t="s">
        <v>17727</v>
      </c>
    </row>
    <row r="14319" spans="1:2" x14ac:dyDescent="0.25">
      <c r="A14319" s="62">
        <v>54101703</v>
      </c>
      <c r="B14319" s="63" t="s">
        <v>962</v>
      </c>
    </row>
    <row r="14320" spans="1:2" x14ac:dyDescent="0.25">
      <c r="A14320" s="62">
        <v>54101704</v>
      </c>
      <c r="B14320" s="63" t="s">
        <v>16319</v>
      </c>
    </row>
    <row r="14321" spans="1:2" x14ac:dyDescent="0.25">
      <c r="A14321" s="62">
        <v>54101705</v>
      </c>
      <c r="B14321" s="63" t="s">
        <v>17328</v>
      </c>
    </row>
    <row r="14322" spans="1:2" x14ac:dyDescent="0.25">
      <c r="A14322" s="62">
        <v>54101706</v>
      </c>
      <c r="B14322" s="63" t="s">
        <v>18743</v>
      </c>
    </row>
    <row r="14323" spans="1:2" x14ac:dyDescent="0.25">
      <c r="A14323" s="62">
        <v>54111501</v>
      </c>
      <c r="B14323" s="63" t="s">
        <v>10966</v>
      </c>
    </row>
    <row r="14324" spans="1:2" x14ac:dyDescent="0.25">
      <c r="A14324" s="62">
        <v>54111502</v>
      </c>
      <c r="B14324" s="63" t="s">
        <v>350</v>
      </c>
    </row>
    <row r="14325" spans="1:2" x14ac:dyDescent="0.25">
      <c r="A14325" s="62">
        <v>54111601</v>
      </c>
      <c r="B14325" s="63" t="s">
        <v>6397</v>
      </c>
    </row>
    <row r="14326" spans="1:2" x14ac:dyDescent="0.25">
      <c r="A14326" s="62">
        <v>54111602</v>
      </c>
      <c r="B14326" s="63" t="s">
        <v>17082</v>
      </c>
    </row>
    <row r="14327" spans="1:2" x14ac:dyDescent="0.25">
      <c r="A14327" s="62">
        <v>54111603</v>
      </c>
      <c r="B14327" s="63" t="s">
        <v>11765</v>
      </c>
    </row>
    <row r="14328" spans="1:2" x14ac:dyDescent="0.25">
      <c r="A14328" s="62">
        <v>54111604</v>
      </c>
      <c r="B14328" s="63" t="s">
        <v>6973</v>
      </c>
    </row>
    <row r="14329" spans="1:2" x14ac:dyDescent="0.25">
      <c r="A14329" s="62">
        <v>54111701</v>
      </c>
      <c r="B14329" s="63" t="s">
        <v>7228</v>
      </c>
    </row>
    <row r="14330" spans="1:2" x14ac:dyDescent="0.25">
      <c r="A14330" s="62">
        <v>54111702</v>
      </c>
      <c r="B14330" s="63" t="s">
        <v>2394</v>
      </c>
    </row>
    <row r="14331" spans="1:2" x14ac:dyDescent="0.25">
      <c r="A14331" s="62">
        <v>54111703</v>
      </c>
      <c r="B14331" s="63" t="s">
        <v>9320</v>
      </c>
    </row>
    <row r="14332" spans="1:2" x14ac:dyDescent="0.25">
      <c r="A14332" s="62">
        <v>54111704</v>
      </c>
      <c r="B14332" s="63" t="s">
        <v>9861</v>
      </c>
    </row>
    <row r="14333" spans="1:2" x14ac:dyDescent="0.25">
      <c r="A14333" s="62">
        <v>54111705</v>
      </c>
      <c r="B14333" s="63" t="s">
        <v>5148</v>
      </c>
    </row>
    <row r="14334" spans="1:2" x14ac:dyDescent="0.25">
      <c r="A14334" s="62">
        <v>54111706</v>
      </c>
      <c r="B14334" s="63" t="s">
        <v>12022</v>
      </c>
    </row>
    <row r="14335" spans="1:2" x14ac:dyDescent="0.25">
      <c r="A14335" s="62">
        <v>54111707</v>
      </c>
      <c r="B14335" s="63" t="s">
        <v>4948</v>
      </c>
    </row>
    <row r="14336" spans="1:2" x14ac:dyDescent="0.25">
      <c r="A14336" s="62">
        <v>54111708</v>
      </c>
      <c r="B14336" s="63" t="s">
        <v>9951</v>
      </c>
    </row>
    <row r="14337" spans="1:2" x14ac:dyDescent="0.25">
      <c r="A14337" s="62">
        <v>54111709</v>
      </c>
      <c r="B14337" s="63" t="s">
        <v>9012</v>
      </c>
    </row>
    <row r="14338" spans="1:2" x14ac:dyDescent="0.25">
      <c r="A14338" s="62">
        <v>54121501</v>
      </c>
      <c r="B14338" s="63" t="s">
        <v>2547</v>
      </c>
    </row>
    <row r="14339" spans="1:2" x14ac:dyDescent="0.25">
      <c r="A14339" s="62">
        <v>54121502</v>
      </c>
      <c r="B14339" s="63" t="s">
        <v>8297</v>
      </c>
    </row>
    <row r="14340" spans="1:2" x14ac:dyDescent="0.25">
      <c r="A14340" s="62">
        <v>54121503</v>
      </c>
      <c r="B14340" s="63" t="s">
        <v>6437</v>
      </c>
    </row>
    <row r="14341" spans="1:2" x14ac:dyDescent="0.25">
      <c r="A14341" s="62">
        <v>54121504</v>
      </c>
      <c r="B14341" s="63" t="s">
        <v>7679</v>
      </c>
    </row>
    <row r="14342" spans="1:2" x14ac:dyDescent="0.25">
      <c r="A14342" s="62">
        <v>54121601</v>
      </c>
      <c r="B14342" s="63" t="s">
        <v>9738</v>
      </c>
    </row>
    <row r="14343" spans="1:2" x14ac:dyDescent="0.25">
      <c r="A14343" s="62">
        <v>54121602</v>
      </c>
      <c r="B14343" s="63" t="s">
        <v>17815</v>
      </c>
    </row>
    <row r="14344" spans="1:2" x14ac:dyDescent="0.25">
      <c r="A14344" s="62">
        <v>54121603</v>
      </c>
      <c r="B14344" s="63" t="s">
        <v>16834</v>
      </c>
    </row>
    <row r="14345" spans="1:2" x14ac:dyDescent="0.25">
      <c r="A14345" s="62">
        <v>54121701</v>
      </c>
      <c r="B14345" s="63" t="s">
        <v>1960</v>
      </c>
    </row>
    <row r="14346" spans="1:2" x14ac:dyDescent="0.25">
      <c r="A14346" s="62">
        <v>54121702</v>
      </c>
      <c r="B14346" s="63" t="s">
        <v>9014</v>
      </c>
    </row>
    <row r="14347" spans="1:2" x14ac:dyDescent="0.25">
      <c r="A14347" s="62">
        <v>54121801</v>
      </c>
      <c r="B14347" s="63" t="s">
        <v>6086</v>
      </c>
    </row>
    <row r="14348" spans="1:2" x14ac:dyDescent="0.25">
      <c r="A14348" s="62">
        <v>54121802</v>
      </c>
      <c r="B14348" s="63" t="s">
        <v>41</v>
      </c>
    </row>
    <row r="14349" spans="1:2" x14ac:dyDescent="0.25">
      <c r="A14349" s="62">
        <v>55101501</v>
      </c>
      <c r="B14349" s="63" t="s">
        <v>3782</v>
      </c>
    </row>
    <row r="14350" spans="1:2" x14ac:dyDescent="0.25">
      <c r="A14350" s="62">
        <v>55101502</v>
      </c>
      <c r="B14350" s="63" t="s">
        <v>7350</v>
      </c>
    </row>
    <row r="14351" spans="1:2" x14ac:dyDescent="0.25">
      <c r="A14351" s="62">
        <v>55101503</v>
      </c>
      <c r="B14351" s="63" t="s">
        <v>7334</v>
      </c>
    </row>
    <row r="14352" spans="1:2" x14ac:dyDescent="0.25">
      <c r="A14352" s="62">
        <v>55101504</v>
      </c>
      <c r="B14352" s="63" t="s">
        <v>618</v>
      </c>
    </row>
    <row r="14353" spans="1:2" x14ac:dyDescent="0.25">
      <c r="A14353" s="62">
        <v>55101505</v>
      </c>
      <c r="B14353" s="63" t="s">
        <v>2967</v>
      </c>
    </row>
    <row r="14354" spans="1:2" x14ac:dyDescent="0.25">
      <c r="A14354" s="62">
        <v>55101506</v>
      </c>
      <c r="B14354" s="63" t="s">
        <v>13069</v>
      </c>
    </row>
    <row r="14355" spans="1:2" x14ac:dyDescent="0.25">
      <c r="A14355" s="62">
        <v>55101507</v>
      </c>
      <c r="B14355" s="63" t="s">
        <v>17048</v>
      </c>
    </row>
    <row r="14356" spans="1:2" x14ac:dyDescent="0.25">
      <c r="A14356" s="62">
        <v>55101509</v>
      </c>
      <c r="B14356" s="63" t="s">
        <v>1470</v>
      </c>
    </row>
    <row r="14357" spans="1:2" x14ac:dyDescent="0.25">
      <c r="A14357" s="62">
        <v>55101510</v>
      </c>
      <c r="B14357" s="63" t="s">
        <v>4695</v>
      </c>
    </row>
    <row r="14358" spans="1:2" x14ac:dyDescent="0.25">
      <c r="A14358" s="62">
        <v>55101513</v>
      </c>
      <c r="B14358" s="63" t="s">
        <v>6030</v>
      </c>
    </row>
    <row r="14359" spans="1:2" x14ac:dyDescent="0.25">
      <c r="A14359" s="62">
        <v>55101514</v>
      </c>
      <c r="B14359" s="63" t="s">
        <v>813</v>
      </c>
    </row>
    <row r="14360" spans="1:2" x14ac:dyDescent="0.25">
      <c r="A14360" s="62">
        <v>55101515</v>
      </c>
      <c r="B14360" s="63" t="s">
        <v>7404</v>
      </c>
    </row>
    <row r="14361" spans="1:2" x14ac:dyDescent="0.25">
      <c r="A14361" s="62">
        <v>55101516</v>
      </c>
      <c r="B14361" s="63" t="s">
        <v>11988</v>
      </c>
    </row>
    <row r="14362" spans="1:2" x14ac:dyDescent="0.25">
      <c r="A14362" s="62">
        <v>55101517</v>
      </c>
      <c r="B14362" s="63" t="s">
        <v>17621</v>
      </c>
    </row>
    <row r="14363" spans="1:2" x14ac:dyDescent="0.25">
      <c r="A14363" s="62">
        <v>55101518</v>
      </c>
      <c r="B14363" s="63" t="s">
        <v>4460</v>
      </c>
    </row>
    <row r="14364" spans="1:2" x14ac:dyDescent="0.25">
      <c r="A14364" s="62">
        <v>55101519</v>
      </c>
      <c r="B14364" s="63" t="s">
        <v>16477</v>
      </c>
    </row>
    <row r="14365" spans="1:2" x14ac:dyDescent="0.25">
      <c r="A14365" s="62">
        <v>55101520</v>
      </c>
      <c r="B14365" s="63" t="s">
        <v>1395</v>
      </c>
    </row>
    <row r="14366" spans="1:2" x14ac:dyDescent="0.25">
      <c r="A14366" s="62">
        <v>55101521</v>
      </c>
      <c r="B14366" s="63" t="s">
        <v>16730</v>
      </c>
    </row>
    <row r="14367" spans="1:2" x14ac:dyDescent="0.25">
      <c r="A14367" s="62">
        <v>55101522</v>
      </c>
      <c r="B14367" s="63" t="s">
        <v>10770</v>
      </c>
    </row>
    <row r="14368" spans="1:2" x14ac:dyDescent="0.25">
      <c r="A14368" s="62">
        <v>55101523</v>
      </c>
      <c r="B14368" s="63" t="s">
        <v>16437</v>
      </c>
    </row>
    <row r="14369" spans="1:2" x14ac:dyDescent="0.25">
      <c r="A14369" s="62">
        <v>55101524</v>
      </c>
      <c r="B14369" s="63" t="s">
        <v>16614</v>
      </c>
    </row>
    <row r="14370" spans="1:2" x14ac:dyDescent="0.25">
      <c r="A14370" s="62">
        <v>55101525</v>
      </c>
      <c r="B14370" s="63" t="s">
        <v>10143</v>
      </c>
    </row>
    <row r="14371" spans="1:2" x14ac:dyDescent="0.25">
      <c r="A14371" s="62">
        <v>55101526</v>
      </c>
      <c r="B14371" s="63" t="s">
        <v>4028</v>
      </c>
    </row>
    <row r="14372" spans="1:2" x14ac:dyDescent="0.25">
      <c r="A14372" s="62">
        <v>55101527</v>
      </c>
      <c r="B14372" s="63" t="s">
        <v>18053</v>
      </c>
    </row>
    <row r="14373" spans="1:2" x14ac:dyDescent="0.25">
      <c r="A14373" s="62">
        <v>55101528</v>
      </c>
      <c r="B14373" s="63" t="s">
        <v>13639</v>
      </c>
    </row>
    <row r="14374" spans="1:2" x14ac:dyDescent="0.25">
      <c r="A14374" s="62">
        <v>55111501</v>
      </c>
      <c r="B14374" s="63" t="s">
        <v>10536</v>
      </c>
    </row>
    <row r="14375" spans="1:2" x14ac:dyDescent="0.25">
      <c r="A14375" s="62">
        <v>55111502</v>
      </c>
      <c r="B14375" s="63" t="s">
        <v>6374</v>
      </c>
    </row>
    <row r="14376" spans="1:2" x14ac:dyDescent="0.25">
      <c r="A14376" s="62">
        <v>55111503</v>
      </c>
      <c r="B14376" s="63" t="s">
        <v>2563</v>
      </c>
    </row>
    <row r="14377" spans="1:2" x14ac:dyDescent="0.25">
      <c r="A14377" s="62">
        <v>55111504</v>
      </c>
      <c r="B14377" s="63" t="s">
        <v>12459</v>
      </c>
    </row>
    <row r="14378" spans="1:2" x14ac:dyDescent="0.25">
      <c r="A14378" s="62">
        <v>55111505</v>
      </c>
      <c r="B14378" s="63" t="s">
        <v>16945</v>
      </c>
    </row>
    <row r="14379" spans="1:2" x14ac:dyDescent="0.25">
      <c r="A14379" s="62">
        <v>55111506</v>
      </c>
      <c r="B14379" s="63" t="s">
        <v>5849</v>
      </c>
    </row>
    <row r="14380" spans="1:2" x14ac:dyDescent="0.25">
      <c r="A14380" s="62">
        <v>55111507</v>
      </c>
      <c r="B14380" s="63" t="s">
        <v>5933</v>
      </c>
    </row>
    <row r="14381" spans="1:2" x14ac:dyDescent="0.25">
      <c r="A14381" s="62">
        <v>55111508</v>
      </c>
      <c r="B14381" s="63" t="s">
        <v>6489</v>
      </c>
    </row>
    <row r="14382" spans="1:2" x14ac:dyDescent="0.25">
      <c r="A14382" s="62">
        <v>55111509</v>
      </c>
      <c r="B14382" s="63" t="s">
        <v>12309</v>
      </c>
    </row>
    <row r="14383" spans="1:2" x14ac:dyDescent="0.25">
      <c r="A14383" s="62">
        <v>55111510</v>
      </c>
      <c r="B14383" s="63" t="s">
        <v>16813</v>
      </c>
    </row>
    <row r="14384" spans="1:2" x14ac:dyDescent="0.25">
      <c r="A14384" s="62">
        <v>55111511</v>
      </c>
      <c r="B14384" s="63" t="s">
        <v>7045</v>
      </c>
    </row>
    <row r="14385" spans="1:2" x14ac:dyDescent="0.25">
      <c r="A14385" s="62">
        <v>55111512</v>
      </c>
      <c r="B14385" s="63" t="s">
        <v>16164</v>
      </c>
    </row>
    <row r="14386" spans="1:2" x14ac:dyDescent="0.25">
      <c r="A14386" s="62">
        <v>55111513</v>
      </c>
      <c r="B14386" s="63" t="s">
        <v>5693</v>
      </c>
    </row>
    <row r="14387" spans="1:2" x14ac:dyDescent="0.25">
      <c r="A14387" s="62">
        <v>55111514</v>
      </c>
      <c r="B14387" s="63" t="s">
        <v>12015</v>
      </c>
    </row>
    <row r="14388" spans="1:2" x14ac:dyDescent="0.25">
      <c r="A14388" s="62">
        <v>55111601</v>
      </c>
      <c r="B14388" s="63" t="s">
        <v>15483</v>
      </c>
    </row>
    <row r="14389" spans="1:2" x14ac:dyDescent="0.25">
      <c r="A14389" s="62">
        <v>55121501</v>
      </c>
      <c r="B14389" s="63" t="s">
        <v>595</v>
      </c>
    </row>
    <row r="14390" spans="1:2" x14ac:dyDescent="0.25">
      <c r="A14390" s="62">
        <v>55121502</v>
      </c>
      <c r="B14390" s="63" t="s">
        <v>3698</v>
      </c>
    </row>
    <row r="14391" spans="1:2" x14ac:dyDescent="0.25">
      <c r="A14391" s="62">
        <v>55121503</v>
      </c>
      <c r="B14391" s="63" t="s">
        <v>8037</v>
      </c>
    </row>
    <row r="14392" spans="1:2" x14ac:dyDescent="0.25">
      <c r="A14392" s="62">
        <v>55121504</v>
      </c>
      <c r="B14392" s="63" t="s">
        <v>331</v>
      </c>
    </row>
    <row r="14393" spans="1:2" x14ac:dyDescent="0.25">
      <c r="A14393" s="62">
        <v>55121505</v>
      </c>
      <c r="B14393" s="63" t="s">
        <v>6352</v>
      </c>
    </row>
    <row r="14394" spans="1:2" x14ac:dyDescent="0.25">
      <c r="A14394" s="62">
        <v>55121506</v>
      </c>
      <c r="B14394" s="63" t="s">
        <v>10521</v>
      </c>
    </row>
    <row r="14395" spans="1:2" x14ac:dyDescent="0.25">
      <c r="A14395" s="62">
        <v>55121601</v>
      </c>
      <c r="B14395" s="63" t="s">
        <v>17096</v>
      </c>
    </row>
    <row r="14396" spans="1:2" x14ac:dyDescent="0.25">
      <c r="A14396" s="62">
        <v>55121602</v>
      </c>
      <c r="B14396" s="63" t="s">
        <v>6649</v>
      </c>
    </row>
    <row r="14397" spans="1:2" x14ac:dyDescent="0.25">
      <c r="A14397" s="62">
        <v>55121604</v>
      </c>
      <c r="B14397" s="63" t="s">
        <v>12719</v>
      </c>
    </row>
    <row r="14398" spans="1:2" x14ac:dyDescent="0.25">
      <c r="A14398" s="62">
        <v>55121605</v>
      </c>
      <c r="B14398" s="63" t="s">
        <v>6379</v>
      </c>
    </row>
    <row r="14399" spans="1:2" x14ac:dyDescent="0.25">
      <c r="A14399" s="62">
        <v>55121606</v>
      </c>
      <c r="B14399" s="63" t="s">
        <v>3934</v>
      </c>
    </row>
    <row r="14400" spans="1:2" x14ac:dyDescent="0.25">
      <c r="A14400" s="62">
        <v>55121607</v>
      </c>
      <c r="B14400" s="63" t="s">
        <v>5278</v>
      </c>
    </row>
    <row r="14401" spans="1:2" x14ac:dyDescent="0.25">
      <c r="A14401" s="62">
        <v>55121608</v>
      </c>
      <c r="B14401" s="63" t="s">
        <v>12188</v>
      </c>
    </row>
    <row r="14402" spans="1:2" x14ac:dyDescent="0.25">
      <c r="A14402" s="62">
        <v>55121609</v>
      </c>
      <c r="B14402" s="63" t="s">
        <v>2325</v>
      </c>
    </row>
    <row r="14403" spans="1:2" x14ac:dyDescent="0.25">
      <c r="A14403" s="62">
        <v>55121610</v>
      </c>
      <c r="B14403" s="63" t="s">
        <v>1825</v>
      </c>
    </row>
    <row r="14404" spans="1:2" x14ac:dyDescent="0.25">
      <c r="A14404" s="62">
        <v>55121611</v>
      </c>
      <c r="B14404" s="63" t="s">
        <v>15908</v>
      </c>
    </row>
    <row r="14405" spans="1:2" x14ac:dyDescent="0.25">
      <c r="A14405" s="62">
        <v>55121612</v>
      </c>
      <c r="B14405" s="63" t="s">
        <v>14761</v>
      </c>
    </row>
    <row r="14406" spans="1:2" x14ac:dyDescent="0.25">
      <c r="A14406" s="62">
        <v>55121613</v>
      </c>
      <c r="B14406" s="63" t="s">
        <v>4031</v>
      </c>
    </row>
    <row r="14407" spans="1:2" x14ac:dyDescent="0.25">
      <c r="A14407" s="62">
        <v>55121614</v>
      </c>
      <c r="B14407" s="63" t="s">
        <v>1979</v>
      </c>
    </row>
    <row r="14408" spans="1:2" x14ac:dyDescent="0.25">
      <c r="A14408" s="62">
        <v>55121615</v>
      </c>
      <c r="B14408" s="63" t="s">
        <v>2267</v>
      </c>
    </row>
    <row r="14409" spans="1:2" x14ac:dyDescent="0.25">
      <c r="A14409" s="62">
        <v>55121616</v>
      </c>
      <c r="B14409" s="63" t="s">
        <v>8533</v>
      </c>
    </row>
    <row r="14410" spans="1:2" x14ac:dyDescent="0.25">
      <c r="A14410" s="62">
        <v>55121617</v>
      </c>
      <c r="B14410" s="63" t="s">
        <v>16350</v>
      </c>
    </row>
    <row r="14411" spans="1:2" x14ac:dyDescent="0.25">
      <c r="A14411" s="62">
        <v>55121618</v>
      </c>
      <c r="B14411" s="63" t="s">
        <v>4172</v>
      </c>
    </row>
    <row r="14412" spans="1:2" x14ac:dyDescent="0.25">
      <c r="A14412" s="62">
        <v>55121619</v>
      </c>
      <c r="B14412" s="63" t="s">
        <v>13677</v>
      </c>
    </row>
    <row r="14413" spans="1:2" x14ac:dyDescent="0.25">
      <c r="A14413" s="62">
        <v>55121620</v>
      </c>
      <c r="B14413" s="63" t="s">
        <v>16599</v>
      </c>
    </row>
    <row r="14414" spans="1:2" x14ac:dyDescent="0.25">
      <c r="A14414" s="62">
        <v>55121621</v>
      </c>
      <c r="B14414" s="63" t="s">
        <v>3452</v>
      </c>
    </row>
    <row r="14415" spans="1:2" x14ac:dyDescent="0.25">
      <c r="A14415" s="62">
        <v>55121701</v>
      </c>
      <c r="B14415" s="63" t="s">
        <v>5406</v>
      </c>
    </row>
    <row r="14416" spans="1:2" x14ac:dyDescent="0.25">
      <c r="A14416" s="62">
        <v>55121702</v>
      </c>
      <c r="B14416" s="63" t="s">
        <v>9865</v>
      </c>
    </row>
    <row r="14417" spans="1:2" x14ac:dyDescent="0.25">
      <c r="A14417" s="62">
        <v>55121703</v>
      </c>
      <c r="B14417" s="63" t="s">
        <v>18823</v>
      </c>
    </row>
    <row r="14418" spans="1:2" x14ac:dyDescent="0.25">
      <c r="A14418" s="62">
        <v>55121704</v>
      </c>
      <c r="B14418" s="63" t="s">
        <v>7387</v>
      </c>
    </row>
    <row r="14419" spans="1:2" x14ac:dyDescent="0.25">
      <c r="A14419" s="62">
        <v>55121705</v>
      </c>
      <c r="B14419" s="63" t="s">
        <v>4080</v>
      </c>
    </row>
    <row r="14420" spans="1:2" x14ac:dyDescent="0.25">
      <c r="A14420" s="62">
        <v>55121706</v>
      </c>
      <c r="B14420" s="63" t="s">
        <v>15132</v>
      </c>
    </row>
    <row r="14421" spans="1:2" x14ac:dyDescent="0.25">
      <c r="A14421" s="62">
        <v>55121707</v>
      </c>
      <c r="B14421" s="63" t="s">
        <v>7287</v>
      </c>
    </row>
    <row r="14422" spans="1:2" x14ac:dyDescent="0.25">
      <c r="A14422" s="62">
        <v>55121708</v>
      </c>
      <c r="B14422" s="63" t="s">
        <v>18458</v>
      </c>
    </row>
    <row r="14423" spans="1:2" x14ac:dyDescent="0.25">
      <c r="A14423" s="62">
        <v>55121709</v>
      </c>
      <c r="B14423" s="63" t="s">
        <v>290</v>
      </c>
    </row>
    <row r="14424" spans="1:2" x14ac:dyDescent="0.25">
      <c r="A14424" s="62">
        <v>55121710</v>
      </c>
      <c r="B14424" s="63" t="s">
        <v>9405</v>
      </c>
    </row>
    <row r="14425" spans="1:2" x14ac:dyDescent="0.25">
      <c r="A14425" s="62">
        <v>55121711</v>
      </c>
      <c r="B14425" s="63" t="s">
        <v>18253</v>
      </c>
    </row>
    <row r="14426" spans="1:2" x14ac:dyDescent="0.25">
      <c r="A14426" s="62">
        <v>55121712</v>
      </c>
      <c r="B14426" s="63" t="s">
        <v>10595</v>
      </c>
    </row>
    <row r="14427" spans="1:2" x14ac:dyDescent="0.25">
      <c r="A14427" s="62">
        <v>55121713</v>
      </c>
      <c r="B14427" s="63" t="s">
        <v>18362</v>
      </c>
    </row>
    <row r="14428" spans="1:2" x14ac:dyDescent="0.25">
      <c r="A14428" s="62">
        <v>55121714</v>
      </c>
      <c r="B14428" s="63" t="s">
        <v>16118</v>
      </c>
    </row>
    <row r="14429" spans="1:2" x14ac:dyDescent="0.25">
      <c r="A14429" s="62">
        <v>55121715</v>
      </c>
      <c r="B14429" s="63" t="s">
        <v>18627</v>
      </c>
    </row>
    <row r="14430" spans="1:2" x14ac:dyDescent="0.25">
      <c r="A14430" s="62">
        <v>55121716</v>
      </c>
      <c r="B14430" s="63" t="s">
        <v>15276</v>
      </c>
    </row>
    <row r="14431" spans="1:2" x14ac:dyDescent="0.25">
      <c r="A14431" s="62">
        <v>55121717</v>
      </c>
      <c r="B14431" s="63" t="s">
        <v>12942</v>
      </c>
    </row>
    <row r="14432" spans="1:2" x14ac:dyDescent="0.25">
      <c r="A14432" s="62">
        <v>55121718</v>
      </c>
      <c r="B14432" s="63" t="s">
        <v>6646</v>
      </c>
    </row>
    <row r="14433" spans="1:2" x14ac:dyDescent="0.25">
      <c r="A14433" s="62">
        <v>55121719</v>
      </c>
      <c r="B14433" s="63" t="s">
        <v>6971</v>
      </c>
    </row>
    <row r="14434" spans="1:2" x14ac:dyDescent="0.25">
      <c r="A14434" s="62">
        <v>55121720</v>
      </c>
      <c r="B14434" s="63" t="s">
        <v>15485</v>
      </c>
    </row>
    <row r="14435" spans="1:2" x14ac:dyDescent="0.25">
      <c r="A14435" s="62">
        <v>55121721</v>
      </c>
      <c r="B14435" s="63" t="s">
        <v>17444</v>
      </c>
    </row>
    <row r="14436" spans="1:2" x14ac:dyDescent="0.25">
      <c r="A14436" s="62">
        <v>55121722</v>
      </c>
      <c r="B14436" s="63" t="s">
        <v>12433</v>
      </c>
    </row>
    <row r="14437" spans="1:2" x14ac:dyDescent="0.25">
      <c r="A14437" s="62">
        <v>55121723</v>
      </c>
      <c r="B14437" s="63" t="s">
        <v>3224</v>
      </c>
    </row>
    <row r="14438" spans="1:2" x14ac:dyDescent="0.25">
      <c r="A14438" s="62">
        <v>55121724</v>
      </c>
      <c r="B14438" s="63" t="s">
        <v>4493</v>
      </c>
    </row>
    <row r="14439" spans="1:2" x14ac:dyDescent="0.25">
      <c r="A14439" s="62">
        <v>55121725</v>
      </c>
      <c r="B14439" s="63" t="s">
        <v>52</v>
      </c>
    </row>
    <row r="14440" spans="1:2" x14ac:dyDescent="0.25">
      <c r="A14440" s="62">
        <v>55121726</v>
      </c>
      <c r="B14440" s="63" t="s">
        <v>14663</v>
      </c>
    </row>
    <row r="14441" spans="1:2" x14ac:dyDescent="0.25">
      <c r="A14441" s="62">
        <v>55121727</v>
      </c>
      <c r="B14441" s="63" t="s">
        <v>464</v>
      </c>
    </row>
    <row r="14442" spans="1:2" x14ac:dyDescent="0.25">
      <c r="A14442" s="62">
        <v>55121728</v>
      </c>
      <c r="B14442" s="63" t="s">
        <v>3054</v>
      </c>
    </row>
    <row r="14443" spans="1:2" x14ac:dyDescent="0.25">
      <c r="A14443" s="62">
        <v>55121729</v>
      </c>
      <c r="B14443" s="63" t="s">
        <v>17267</v>
      </c>
    </row>
    <row r="14444" spans="1:2" x14ac:dyDescent="0.25">
      <c r="A14444" s="62">
        <v>55121730</v>
      </c>
      <c r="B14444" s="63" t="s">
        <v>12900</v>
      </c>
    </row>
    <row r="14445" spans="1:2" x14ac:dyDescent="0.25">
      <c r="A14445" s="62">
        <v>55121731</v>
      </c>
      <c r="B14445" s="63" t="s">
        <v>8795</v>
      </c>
    </row>
    <row r="14446" spans="1:2" x14ac:dyDescent="0.25">
      <c r="A14446" s="62">
        <v>55121732</v>
      </c>
      <c r="B14446" s="63" t="s">
        <v>9627</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16289</v>
      </c>
    </row>
    <row r="14450" spans="1:2" x14ac:dyDescent="0.25">
      <c r="A14450" s="62">
        <v>55121804</v>
      </c>
      <c r="B14450" s="63" t="s">
        <v>7769</v>
      </c>
    </row>
    <row r="14451" spans="1:2" x14ac:dyDescent="0.25">
      <c r="A14451" s="62">
        <v>55121806</v>
      </c>
      <c r="B14451" s="63" t="s">
        <v>13159</v>
      </c>
    </row>
    <row r="14452" spans="1:2" x14ac:dyDescent="0.25">
      <c r="A14452" s="62">
        <v>55121807</v>
      </c>
      <c r="B14452" s="63" t="s">
        <v>6732</v>
      </c>
    </row>
    <row r="14453" spans="1:2" x14ac:dyDescent="0.25">
      <c r="A14453" s="62">
        <v>56101501</v>
      </c>
      <c r="B14453" s="63" t="s">
        <v>11390</v>
      </c>
    </row>
    <row r="14454" spans="1:2" x14ac:dyDescent="0.25">
      <c r="A14454" s="62">
        <v>56101502</v>
      </c>
      <c r="B14454" s="63" t="s">
        <v>13150</v>
      </c>
    </row>
    <row r="14455" spans="1:2" x14ac:dyDescent="0.25">
      <c r="A14455" s="62">
        <v>56101503</v>
      </c>
      <c r="B14455" s="63" t="s">
        <v>8653</v>
      </c>
    </row>
    <row r="14456" spans="1:2" x14ac:dyDescent="0.25">
      <c r="A14456" s="62">
        <v>56101504</v>
      </c>
      <c r="B14456" s="63" t="s">
        <v>7493</v>
      </c>
    </row>
    <row r="14457" spans="1:2" x14ac:dyDescent="0.25">
      <c r="A14457" s="62">
        <v>56101505</v>
      </c>
      <c r="B14457" s="63" t="s">
        <v>3993</v>
      </c>
    </row>
    <row r="14458" spans="1:2" x14ac:dyDescent="0.25">
      <c r="A14458" s="62">
        <v>56101506</v>
      </c>
      <c r="B14458" s="63" t="s">
        <v>5054</v>
      </c>
    </row>
    <row r="14459" spans="1:2" x14ac:dyDescent="0.25">
      <c r="A14459" s="62">
        <v>56101507</v>
      </c>
      <c r="B14459" s="63" t="s">
        <v>7259</v>
      </c>
    </row>
    <row r="14460" spans="1:2" x14ac:dyDescent="0.25">
      <c r="A14460" s="62">
        <v>56101508</v>
      </c>
      <c r="B14460" s="63" t="s">
        <v>18495</v>
      </c>
    </row>
    <row r="14461" spans="1:2" x14ac:dyDescent="0.25">
      <c r="A14461" s="62">
        <v>56101509</v>
      </c>
      <c r="B14461" s="63" t="s">
        <v>18654</v>
      </c>
    </row>
    <row r="14462" spans="1:2" x14ac:dyDescent="0.25">
      <c r="A14462" s="62">
        <v>56101510</v>
      </c>
      <c r="B14462" s="63" t="s">
        <v>16727</v>
      </c>
    </row>
    <row r="14463" spans="1:2" x14ac:dyDescent="0.25">
      <c r="A14463" s="62">
        <v>56101513</v>
      </c>
      <c r="B14463" s="63" t="s">
        <v>14252</v>
      </c>
    </row>
    <row r="14464" spans="1:2" x14ac:dyDescent="0.25">
      <c r="A14464" s="62">
        <v>56101514</v>
      </c>
      <c r="B14464" s="63" t="s">
        <v>16087</v>
      </c>
    </row>
    <row r="14465" spans="1:2" x14ac:dyDescent="0.25">
      <c r="A14465" s="62">
        <v>56101515</v>
      </c>
      <c r="B14465" s="63" t="s">
        <v>14174</v>
      </c>
    </row>
    <row r="14466" spans="1:2" x14ac:dyDescent="0.25">
      <c r="A14466" s="62">
        <v>56101516</v>
      </c>
      <c r="B14466" s="63" t="s">
        <v>17238</v>
      </c>
    </row>
    <row r="14467" spans="1:2" x14ac:dyDescent="0.25">
      <c r="A14467" s="62">
        <v>56101518</v>
      </c>
      <c r="B14467" s="63" t="s">
        <v>477</v>
      </c>
    </row>
    <row r="14468" spans="1:2" x14ac:dyDescent="0.25">
      <c r="A14468" s="62">
        <v>56101519</v>
      </c>
      <c r="B14468" s="63" t="s">
        <v>2668</v>
      </c>
    </row>
    <row r="14469" spans="1:2" x14ac:dyDescent="0.25">
      <c r="A14469" s="62">
        <v>56101520</v>
      </c>
      <c r="B14469" s="63" t="s">
        <v>10915</v>
      </c>
    </row>
    <row r="14470" spans="1:2" x14ac:dyDescent="0.25">
      <c r="A14470" s="62">
        <v>56101521</v>
      </c>
      <c r="B14470" s="63" t="s">
        <v>1324</v>
      </c>
    </row>
    <row r="14471" spans="1:2" x14ac:dyDescent="0.25">
      <c r="A14471" s="62">
        <v>56101522</v>
      </c>
      <c r="B14471" s="63" t="s">
        <v>13792</v>
      </c>
    </row>
    <row r="14472" spans="1:2" x14ac:dyDescent="0.25">
      <c r="A14472" s="62">
        <v>56101523</v>
      </c>
      <c r="B14472" s="63" t="s">
        <v>8686</v>
      </c>
    </row>
    <row r="14473" spans="1:2" x14ac:dyDescent="0.25">
      <c r="A14473" s="62">
        <v>56101524</v>
      </c>
      <c r="B14473" s="63" t="s">
        <v>8185</v>
      </c>
    </row>
    <row r="14474" spans="1:2" x14ac:dyDescent="0.25">
      <c r="A14474" s="62">
        <v>56101525</v>
      </c>
      <c r="B14474" s="63" t="s">
        <v>3165</v>
      </c>
    </row>
    <row r="14475" spans="1:2" x14ac:dyDescent="0.25">
      <c r="A14475" s="62">
        <v>56101526</v>
      </c>
      <c r="B14475" s="63" t="s">
        <v>11599</v>
      </c>
    </row>
    <row r="14476" spans="1:2" x14ac:dyDescent="0.25">
      <c r="A14476" s="62">
        <v>56101527</v>
      </c>
      <c r="B14476" s="63" t="s">
        <v>4203</v>
      </c>
    </row>
    <row r="14477" spans="1:2" x14ac:dyDescent="0.25">
      <c r="A14477" s="62">
        <v>56101528</v>
      </c>
      <c r="B14477" s="63" t="s">
        <v>16407</v>
      </c>
    </row>
    <row r="14478" spans="1:2" x14ac:dyDescent="0.25">
      <c r="A14478" s="62">
        <v>56101529</v>
      </c>
      <c r="B14478" s="63" t="s">
        <v>11517</v>
      </c>
    </row>
    <row r="14479" spans="1:2" x14ac:dyDescent="0.25">
      <c r="A14479" s="62">
        <v>56101530</v>
      </c>
      <c r="B14479" s="63" t="s">
        <v>12028</v>
      </c>
    </row>
    <row r="14480" spans="1:2" x14ac:dyDescent="0.25">
      <c r="A14480" s="62">
        <v>56101531</v>
      </c>
      <c r="B14480" s="63" t="s">
        <v>10661</v>
      </c>
    </row>
    <row r="14481" spans="1:2" x14ac:dyDescent="0.25">
      <c r="A14481" s="62">
        <v>56101532</v>
      </c>
      <c r="B14481" s="63" t="s">
        <v>11915</v>
      </c>
    </row>
    <row r="14482" spans="1:2" x14ac:dyDescent="0.25">
      <c r="A14482" s="62">
        <v>56101533</v>
      </c>
      <c r="B14482" s="63" t="s">
        <v>3538</v>
      </c>
    </row>
    <row r="14483" spans="1:2" x14ac:dyDescent="0.25">
      <c r="A14483" s="62">
        <v>56101535</v>
      </c>
      <c r="B14483" s="63" t="s">
        <v>5254</v>
      </c>
    </row>
    <row r="14484" spans="1:2" x14ac:dyDescent="0.25">
      <c r="A14484" s="62">
        <v>56101536</v>
      </c>
      <c r="B14484" s="63" t="s">
        <v>12514</v>
      </c>
    </row>
    <row r="14485" spans="1:2" x14ac:dyDescent="0.25">
      <c r="A14485" s="62">
        <v>56101537</v>
      </c>
      <c r="B14485" s="63" t="s">
        <v>8439</v>
      </c>
    </row>
    <row r="14486" spans="1:2" x14ac:dyDescent="0.25">
      <c r="A14486" s="62">
        <v>56101538</v>
      </c>
      <c r="B14486" s="63" t="s">
        <v>17695</v>
      </c>
    </row>
    <row r="14487" spans="1:2" x14ac:dyDescent="0.25">
      <c r="A14487" s="62">
        <v>56101539</v>
      </c>
      <c r="B14487" s="63" t="s">
        <v>1784</v>
      </c>
    </row>
    <row r="14488" spans="1:2" x14ac:dyDescent="0.25">
      <c r="A14488" s="62">
        <v>56101540</v>
      </c>
      <c r="B14488" s="63" t="s">
        <v>10198</v>
      </c>
    </row>
    <row r="14489" spans="1:2" x14ac:dyDescent="0.25">
      <c r="A14489" s="62">
        <v>56101541</v>
      </c>
      <c r="B14489" s="63" t="s">
        <v>16554</v>
      </c>
    </row>
    <row r="14490" spans="1:2" x14ac:dyDescent="0.25">
      <c r="A14490" s="62">
        <v>56101601</v>
      </c>
      <c r="B14490" s="63" t="s">
        <v>10644</v>
      </c>
    </row>
    <row r="14491" spans="1:2" x14ac:dyDescent="0.25">
      <c r="A14491" s="62">
        <v>56101602</v>
      </c>
      <c r="B14491" s="63" t="s">
        <v>15760</v>
      </c>
    </row>
    <row r="14492" spans="1:2" x14ac:dyDescent="0.25">
      <c r="A14492" s="62">
        <v>56101603</v>
      </c>
      <c r="B14492" s="63" t="s">
        <v>10123</v>
      </c>
    </row>
    <row r="14493" spans="1:2" x14ac:dyDescent="0.25">
      <c r="A14493" s="62">
        <v>56101604</v>
      </c>
      <c r="B14493" s="63" t="s">
        <v>5206</v>
      </c>
    </row>
    <row r="14494" spans="1:2" x14ac:dyDescent="0.25">
      <c r="A14494" s="62">
        <v>56101605</v>
      </c>
      <c r="B14494" s="63" t="s">
        <v>16442</v>
      </c>
    </row>
    <row r="14495" spans="1:2" x14ac:dyDescent="0.25">
      <c r="A14495" s="62">
        <v>56101606</v>
      </c>
      <c r="B14495" s="63" t="s">
        <v>13342</v>
      </c>
    </row>
    <row r="14496" spans="1:2" x14ac:dyDescent="0.25">
      <c r="A14496" s="62">
        <v>56101607</v>
      </c>
      <c r="B14496" s="63" t="s">
        <v>8672</v>
      </c>
    </row>
    <row r="14497" spans="1:2" x14ac:dyDescent="0.25">
      <c r="A14497" s="62">
        <v>56101608</v>
      </c>
      <c r="B14497" s="63" t="s">
        <v>11416</v>
      </c>
    </row>
    <row r="14498" spans="1:2" x14ac:dyDescent="0.25">
      <c r="A14498" s="62">
        <v>56101701</v>
      </c>
      <c r="B14498" s="63" t="s">
        <v>4003</v>
      </c>
    </row>
    <row r="14499" spans="1:2" x14ac:dyDescent="0.25">
      <c r="A14499" s="62">
        <v>56101702</v>
      </c>
      <c r="B14499" s="63" t="s">
        <v>7379</v>
      </c>
    </row>
    <row r="14500" spans="1:2" x14ac:dyDescent="0.25">
      <c r="A14500" s="62">
        <v>56101703</v>
      </c>
      <c r="B14500" s="63" t="s">
        <v>12489</v>
      </c>
    </row>
    <row r="14501" spans="1:2" x14ac:dyDescent="0.25">
      <c r="A14501" s="62">
        <v>56101704</v>
      </c>
      <c r="B14501" s="63" t="s">
        <v>820</v>
      </c>
    </row>
    <row r="14502" spans="1:2" x14ac:dyDescent="0.25">
      <c r="A14502" s="62">
        <v>56101705</v>
      </c>
      <c r="B14502" s="63" t="s">
        <v>2004</v>
      </c>
    </row>
    <row r="14503" spans="1:2" x14ac:dyDescent="0.25">
      <c r="A14503" s="62">
        <v>56101706</v>
      </c>
      <c r="B14503" s="63" t="s">
        <v>7942</v>
      </c>
    </row>
    <row r="14504" spans="1:2" x14ac:dyDescent="0.25">
      <c r="A14504" s="62">
        <v>56101707</v>
      </c>
      <c r="B14504" s="63" t="s">
        <v>5664</v>
      </c>
    </row>
    <row r="14505" spans="1:2" x14ac:dyDescent="0.25">
      <c r="A14505" s="62">
        <v>56101708</v>
      </c>
      <c r="B14505" s="63" t="s">
        <v>11406</v>
      </c>
    </row>
    <row r="14506" spans="1:2" x14ac:dyDescent="0.25">
      <c r="A14506" s="62">
        <v>56101710</v>
      </c>
      <c r="B14506" s="63" t="s">
        <v>16288</v>
      </c>
    </row>
    <row r="14507" spans="1:2" x14ac:dyDescent="0.25">
      <c r="A14507" s="62">
        <v>56101711</v>
      </c>
      <c r="B14507" s="63" t="s">
        <v>15489</v>
      </c>
    </row>
    <row r="14508" spans="1:2" x14ac:dyDescent="0.25">
      <c r="A14508" s="62">
        <v>56101712</v>
      </c>
      <c r="B14508" s="63" t="s">
        <v>9343</v>
      </c>
    </row>
    <row r="14509" spans="1:2" x14ac:dyDescent="0.25">
      <c r="A14509" s="62">
        <v>56101713</v>
      </c>
      <c r="B14509" s="63" t="s">
        <v>18183</v>
      </c>
    </row>
    <row r="14510" spans="1:2" x14ac:dyDescent="0.25">
      <c r="A14510" s="62">
        <v>56101714</v>
      </c>
      <c r="B14510" s="63" t="s">
        <v>2840</v>
      </c>
    </row>
    <row r="14511" spans="1:2" x14ac:dyDescent="0.25">
      <c r="A14511" s="62">
        <v>56101715</v>
      </c>
      <c r="B14511" s="63" t="s">
        <v>13349</v>
      </c>
    </row>
    <row r="14512" spans="1:2" x14ac:dyDescent="0.25">
      <c r="A14512" s="62">
        <v>56101716</v>
      </c>
      <c r="B14512" s="63" t="s">
        <v>5202</v>
      </c>
    </row>
    <row r="14513" spans="1:2" x14ac:dyDescent="0.25">
      <c r="A14513" s="62">
        <v>56101717</v>
      </c>
      <c r="B14513" s="63" t="s">
        <v>16743</v>
      </c>
    </row>
    <row r="14514" spans="1:2" x14ac:dyDescent="0.25">
      <c r="A14514" s="62">
        <v>56101803</v>
      </c>
      <c r="B14514" s="63" t="s">
        <v>6315</v>
      </c>
    </row>
    <row r="14515" spans="1:2" x14ac:dyDescent="0.25">
      <c r="A14515" s="62">
        <v>56101804</v>
      </c>
      <c r="B14515" s="63" t="s">
        <v>15806</v>
      </c>
    </row>
    <row r="14516" spans="1:2" x14ac:dyDescent="0.25">
      <c r="A14516" s="62">
        <v>56101805</v>
      </c>
      <c r="B14516" s="63" t="s">
        <v>12980</v>
      </c>
    </row>
    <row r="14517" spans="1:2" x14ac:dyDescent="0.25">
      <c r="A14517" s="62">
        <v>56101806</v>
      </c>
      <c r="B14517" s="63" t="s">
        <v>11276</v>
      </c>
    </row>
    <row r="14518" spans="1:2" x14ac:dyDescent="0.25">
      <c r="A14518" s="62">
        <v>56101807</v>
      </c>
      <c r="B14518" s="63" t="s">
        <v>10939</v>
      </c>
    </row>
    <row r="14519" spans="1:2" x14ac:dyDescent="0.25">
      <c r="A14519" s="62">
        <v>56101808</v>
      </c>
      <c r="B14519" s="63" t="s">
        <v>17500</v>
      </c>
    </row>
    <row r="14520" spans="1:2" x14ac:dyDescent="0.25">
      <c r="A14520" s="62">
        <v>56101809</v>
      </c>
      <c r="B14520" s="63" t="s">
        <v>13922</v>
      </c>
    </row>
    <row r="14521" spans="1:2" x14ac:dyDescent="0.25">
      <c r="A14521" s="62">
        <v>56101810</v>
      </c>
      <c r="B14521" s="63" t="s">
        <v>11649</v>
      </c>
    </row>
    <row r="14522" spans="1:2" x14ac:dyDescent="0.25">
      <c r="A14522" s="62">
        <v>56101811</v>
      </c>
      <c r="B14522" s="63" t="s">
        <v>9416</v>
      </c>
    </row>
    <row r="14523" spans="1:2" x14ac:dyDescent="0.25">
      <c r="A14523" s="62">
        <v>56101812</v>
      </c>
      <c r="B14523" s="63" t="s">
        <v>11826</v>
      </c>
    </row>
    <row r="14524" spans="1:2" x14ac:dyDescent="0.25">
      <c r="A14524" s="62">
        <v>56101813</v>
      </c>
      <c r="B14524" s="63" t="s">
        <v>8668</v>
      </c>
    </row>
    <row r="14525" spans="1:2" x14ac:dyDescent="0.25">
      <c r="A14525" s="62">
        <v>56101901</v>
      </c>
      <c r="B14525" s="63" t="s">
        <v>538</v>
      </c>
    </row>
    <row r="14526" spans="1:2" x14ac:dyDescent="0.25">
      <c r="A14526" s="62">
        <v>56101902</v>
      </c>
      <c r="B14526" s="63" t="s">
        <v>10025</v>
      </c>
    </row>
    <row r="14527" spans="1:2" x14ac:dyDescent="0.25">
      <c r="A14527" s="62">
        <v>56101903</v>
      </c>
      <c r="B14527" s="63" t="s">
        <v>14044</v>
      </c>
    </row>
    <row r="14528" spans="1:2" x14ac:dyDescent="0.25">
      <c r="A14528" s="62">
        <v>56101904</v>
      </c>
      <c r="B14528" s="63" t="s">
        <v>9694</v>
      </c>
    </row>
    <row r="14529" spans="1:2" x14ac:dyDescent="0.25">
      <c r="A14529" s="62">
        <v>56101905</v>
      </c>
      <c r="B14529" s="63" t="s">
        <v>916</v>
      </c>
    </row>
    <row r="14530" spans="1:2" x14ac:dyDescent="0.25">
      <c r="A14530" s="62">
        <v>56101906</v>
      </c>
      <c r="B14530" s="63" t="s">
        <v>14882</v>
      </c>
    </row>
    <row r="14531" spans="1:2" x14ac:dyDescent="0.25">
      <c r="A14531" s="62">
        <v>56101907</v>
      </c>
      <c r="B14531" s="63" t="s">
        <v>13306</v>
      </c>
    </row>
    <row r="14532" spans="1:2" x14ac:dyDescent="0.25">
      <c r="A14532" s="62">
        <v>56111501</v>
      </c>
      <c r="B14532" s="63" t="s">
        <v>8930</v>
      </c>
    </row>
    <row r="14533" spans="1:2" x14ac:dyDescent="0.25">
      <c r="A14533" s="62">
        <v>56111502</v>
      </c>
      <c r="B14533" s="63" t="s">
        <v>18376</v>
      </c>
    </row>
    <row r="14534" spans="1:2" x14ac:dyDescent="0.25">
      <c r="A14534" s="62">
        <v>56111503</v>
      </c>
      <c r="B14534" s="63" t="s">
        <v>10535</v>
      </c>
    </row>
    <row r="14535" spans="1:2" x14ac:dyDescent="0.25">
      <c r="A14535" s="62">
        <v>56111504</v>
      </c>
      <c r="B14535" s="63" t="s">
        <v>13833</v>
      </c>
    </row>
    <row r="14536" spans="1:2" x14ac:dyDescent="0.25">
      <c r="A14536" s="62">
        <v>56111505</v>
      </c>
      <c r="B14536" s="63" t="s">
        <v>1562</v>
      </c>
    </row>
    <row r="14537" spans="1:2" x14ac:dyDescent="0.25">
      <c r="A14537" s="62">
        <v>56111506</v>
      </c>
      <c r="B14537" s="63" t="s">
        <v>913</v>
      </c>
    </row>
    <row r="14538" spans="1:2" x14ac:dyDescent="0.25">
      <c r="A14538" s="62">
        <v>56111507</v>
      </c>
      <c r="B14538" s="63" t="s">
        <v>8766</v>
      </c>
    </row>
    <row r="14539" spans="1:2" x14ac:dyDescent="0.25">
      <c r="A14539" s="62">
        <v>56111508</v>
      </c>
      <c r="B14539" s="63" t="s">
        <v>9821</v>
      </c>
    </row>
    <row r="14540" spans="1:2" x14ac:dyDescent="0.25">
      <c r="A14540" s="62">
        <v>56111509</v>
      </c>
      <c r="B14540" s="63" t="s">
        <v>17625</v>
      </c>
    </row>
    <row r="14541" spans="1:2" x14ac:dyDescent="0.25">
      <c r="A14541" s="62">
        <v>56111510</v>
      </c>
      <c r="B14541" s="63" t="s">
        <v>119</v>
      </c>
    </row>
    <row r="14542" spans="1:2" x14ac:dyDescent="0.25">
      <c r="A14542" s="62">
        <v>56111511</v>
      </c>
      <c r="B14542" s="63" t="s">
        <v>11184</v>
      </c>
    </row>
    <row r="14543" spans="1:2" x14ac:dyDescent="0.25">
      <c r="A14543" s="62">
        <v>56111512</v>
      </c>
      <c r="B14543" s="63" t="s">
        <v>3728</v>
      </c>
    </row>
    <row r="14544" spans="1:2" x14ac:dyDescent="0.25">
      <c r="A14544" s="62">
        <v>56111513</v>
      </c>
      <c r="B14544" s="63" t="s">
        <v>2534</v>
      </c>
    </row>
    <row r="14545" spans="1:2" x14ac:dyDescent="0.25">
      <c r="A14545" s="62">
        <v>56111514</v>
      </c>
      <c r="B14545" s="63" t="s">
        <v>8221</v>
      </c>
    </row>
    <row r="14546" spans="1:2" x14ac:dyDescent="0.25">
      <c r="A14546" s="62">
        <v>56111601</v>
      </c>
      <c r="B14546" s="63" t="s">
        <v>6227</v>
      </c>
    </row>
    <row r="14547" spans="1:2" x14ac:dyDescent="0.25">
      <c r="A14547" s="62">
        <v>56111602</v>
      </c>
      <c r="B14547" s="63" t="s">
        <v>2595</v>
      </c>
    </row>
    <row r="14548" spans="1:2" x14ac:dyDescent="0.25">
      <c r="A14548" s="62">
        <v>56111603</v>
      </c>
      <c r="B14548" s="63" t="s">
        <v>10084</v>
      </c>
    </row>
    <row r="14549" spans="1:2" x14ac:dyDescent="0.25">
      <c r="A14549" s="62">
        <v>56111604</v>
      </c>
      <c r="B14549" s="63" t="s">
        <v>17642</v>
      </c>
    </row>
    <row r="14550" spans="1:2" x14ac:dyDescent="0.25">
      <c r="A14550" s="62">
        <v>56111605</v>
      </c>
      <c r="B14550" s="63" t="s">
        <v>14776</v>
      </c>
    </row>
    <row r="14551" spans="1:2" x14ac:dyDescent="0.25">
      <c r="A14551" s="62">
        <v>56111606</v>
      </c>
      <c r="B14551" s="63" t="s">
        <v>8049</v>
      </c>
    </row>
    <row r="14552" spans="1:2" x14ac:dyDescent="0.25">
      <c r="A14552" s="62">
        <v>56111701</v>
      </c>
      <c r="B14552" s="63" t="s">
        <v>14825</v>
      </c>
    </row>
    <row r="14553" spans="1:2" x14ac:dyDescent="0.25">
      <c r="A14553" s="62">
        <v>56111702</v>
      </c>
      <c r="B14553" s="63" t="s">
        <v>1131</v>
      </c>
    </row>
    <row r="14554" spans="1:2" x14ac:dyDescent="0.25">
      <c r="A14554" s="62">
        <v>56111703</v>
      </c>
      <c r="B14554" s="63" t="s">
        <v>10507</v>
      </c>
    </row>
    <row r="14555" spans="1:2" x14ac:dyDescent="0.25">
      <c r="A14555" s="62">
        <v>56111704</v>
      </c>
      <c r="B14555" s="63" t="s">
        <v>18442</v>
      </c>
    </row>
    <row r="14556" spans="1:2" x14ac:dyDescent="0.25">
      <c r="A14556" s="62">
        <v>56111705</v>
      </c>
      <c r="B14556" s="63" t="s">
        <v>12184</v>
      </c>
    </row>
    <row r="14557" spans="1:2" x14ac:dyDescent="0.25">
      <c r="A14557" s="62">
        <v>56111706</v>
      </c>
      <c r="B14557" s="63" t="s">
        <v>12</v>
      </c>
    </row>
    <row r="14558" spans="1:2" x14ac:dyDescent="0.25">
      <c r="A14558" s="62">
        <v>56111707</v>
      </c>
      <c r="B14558" s="63" t="s">
        <v>14821</v>
      </c>
    </row>
    <row r="14559" spans="1:2" x14ac:dyDescent="0.25">
      <c r="A14559" s="62">
        <v>56111801</v>
      </c>
      <c r="B14559" s="63" t="s">
        <v>6789</v>
      </c>
    </row>
    <row r="14560" spans="1:2" x14ac:dyDescent="0.25">
      <c r="A14560" s="62">
        <v>56111802</v>
      </c>
      <c r="B14560" s="63" t="s">
        <v>15349</v>
      </c>
    </row>
    <row r="14561" spans="1:2" x14ac:dyDescent="0.25">
      <c r="A14561" s="62">
        <v>56111803</v>
      </c>
      <c r="B14561" s="63" t="s">
        <v>12611</v>
      </c>
    </row>
    <row r="14562" spans="1:2" x14ac:dyDescent="0.25">
      <c r="A14562" s="62">
        <v>56111804</v>
      </c>
      <c r="B14562" s="63" t="s">
        <v>2819</v>
      </c>
    </row>
    <row r="14563" spans="1:2" x14ac:dyDescent="0.25">
      <c r="A14563" s="62">
        <v>56111805</v>
      </c>
      <c r="B14563" s="63" t="s">
        <v>4973</v>
      </c>
    </row>
    <row r="14564" spans="1:2" x14ac:dyDescent="0.25">
      <c r="A14564" s="62">
        <v>56111901</v>
      </c>
      <c r="B14564" s="63" t="s">
        <v>1966</v>
      </c>
    </row>
    <row r="14565" spans="1:2" x14ac:dyDescent="0.25">
      <c r="A14565" s="62">
        <v>56111902</v>
      </c>
      <c r="B14565" s="63" t="s">
        <v>8906</v>
      </c>
    </row>
    <row r="14566" spans="1:2" x14ac:dyDescent="0.25">
      <c r="A14566" s="62">
        <v>56111903</v>
      </c>
      <c r="B14566" s="63" t="s">
        <v>13580</v>
      </c>
    </row>
    <row r="14567" spans="1:2" x14ac:dyDescent="0.25">
      <c r="A14567" s="62">
        <v>56111904</v>
      </c>
      <c r="B14567" s="63" t="s">
        <v>14631</v>
      </c>
    </row>
    <row r="14568" spans="1:2" x14ac:dyDescent="0.25">
      <c r="A14568" s="62">
        <v>56111905</v>
      </c>
      <c r="B14568" s="63" t="s">
        <v>6542</v>
      </c>
    </row>
    <row r="14569" spans="1:2" x14ac:dyDescent="0.25">
      <c r="A14569" s="62">
        <v>56111906</v>
      </c>
      <c r="B14569" s="63" t="s">
        <v>3138</v>
      </c>
    </row>
    <row r="14570" spans="1:2" x14ac:dyDescent="0.25">
      <c r="A14570" s="62">
        <v>56111907</v>
      </c>
      <c r="B14570" s="63" t="s">
        <v>6603</v>
      </c>
    </row>
    <row r="14571" spans="1:2" x14ac:dyDescent="0.25">
      <c r="A14571" s="62">
        <v>56112001</v>
      </c>
      <c r="B14571" s="63" t="s">
        <v>14856</v>
      </c>
    </row>
    <row r="14572" spans="1:2" x14ac:dyDescent="0.25">
      <c r="A14572" s="62">
        <v>56112002</v>
      </c>
      <c r="B14572" s="63" t="s">
        <v>17753</v>
      </c>
    </row>
    <row r="14573" spans="1:2" x14ac:dyDescent="0.25">
      <c r="A14573" s="62">
        <v>56112003</v>
      </c>
      <c r="B14573" s="63" t="s">
        <v>6286</v>
      </c>
    </row>
    <row r="14574" spans="1:2" x14ac:dyDescent="0.25">
      <c r="A14574" s="62">
        <v>56112004</v>
      </c>
      <c r="B14574" s="63" t="s">
        <v>16286</v>
      </c>
    </row>
    <row r="14575" spans="1:2" x14ac:dyDescent="0.25">
      <c r="A14575" s="62">
        <v>56112005</v>
      </c>
      <c r="B14575" s="63" t="s">
        <v>2586</v>
      </c>
    </row>
    <row r="14576" spans="1:2" x14ac:dyDescent="0.25">
      <c r="A14576" s="62">
        <v>56112101</v>
      </c>
      <c r="B14576" s="63" t="s">
        <v>16203</v>
      </c>
    </row>
    <row r="14577" spans="1:2" x14ac:dyDescent="0.25">
      <c r="A14577" s="62">
        <v>56112102</v>
      </c>
      <c r="B14577" s="63" t="s">
        <v>3450</v>
      </c>
    </row>
    <row r="14578" spans="1:2" x14ac:dyDescent="0.25">
      <c r="A14578" s="62">
        <v>56112103</v>
      </c>
      <c r="B14578" s="63" t="s">
        <v>14586</v>
      </c>
    </row>
    <row r="14579" spans="1:2" x14ac:dyDescent="0.25">
      <c r="A14579" s="62">
        <v>56112104</v>
      </c>
      <c r="B14579" s="63" t="s">
        <v>16022</v>
      </c>
    </row>
    <row r="14580" spans="1:2" x14ac:dyDescent="0.25">
      <c r="A14580" s="62">
        <v>56112105</v>
      </c>
      <c r="B14580" s="63" t="s">
        <v>15123</v>
      </c>
    </row>
    <row r="14581" spans="1:2" x14ac:dyDescent="0.25">
      <c r="A14581" s="62">
        <v>56112106</v>
      </c>
      <c r="B14581" s="63" t="s">
        <v>11729</v>
      </c>
    </row>
    <row r="14582" spans="1:2" x14ac:dyDescent="0.25">
      <c r="A14582" s="62">
        <v>56112107</v>
      </c>
      <c r="B14582" s="63" t="s">
        <v>3386</v>
      </c>
    </row>
    <row r="14583" spans="1:2" x14ac:dyDescent="0.25">
      <c r="A14583" s="62">
        <v>56112108</v>
      </c>
      <c r="B14583" s="63" t="s">
        <v>4465</v>
      </c>
    </row>
    <row r="14584" spans="1:2" x14ac:dyDescent="0.25">
      <c r="A14584" s="62">
        <v>56112109</v>
      </c>
      <c r="B14584" s="63" t="s">
        <v>13054</v>
      </c>
    </row>
    <row r="14585" spans="1:2" x14ac:dyDescent="0.25">
      <c r="A14585" s="62">
        <v>56112110</v>
      </c>
      <c r="B14585" s="63" t="s">
        <v>13394</v>
      </c>
    </row>
    <row r="14586" spans="1:2" x14ac:dyDescent="0.25">
      <c r="A14586" s="62">
        <v>56121001</v>
      </c>
      <c r="B14586" s="63" t="s">
        <v>5578</v>
      </c>
    </row>
    <row r="14587" spans="1:2" x14ac:dyDescent="0.25">
      <c r="A14587" s="62">
        <v>56121002</v>
      </c>
      <c r="B14587" s="63" t="s">
        <v>15831</v>
      </c>
    </row>
    <row r="14588" spans="1:2" x14ac:dyDescent="0.25">
      <c r="A14588" s="62">
        <v>56121003</v>
      </c>
      <c r="B14588" s="63" t="s">
        <v>12564</v>
      </c>
    </row>
    <row r="14589" spans="1:2" x14ac:dyDescent="0.25">
      <c r="A14589" s="62">
        <v>56121004</v>
      </c>
      <c r="B14589" s="63" t="s">
        <v>12219</v>
      </c>
    </row>
    <row r="14590" spans="1:2" x14ac:dyDescent="0.25">
      <c r="A14590" s="62">
        <v>56121005</v>
      </c>
      <c r="B14590" s="63" t="s">
        <v>15278</v>
      </c>
    </row>
    <row r="14591" spans="1:2" x14ac:dyDescent="0.25">
      <c r="A14591" s="62">
        <v>56121006</v>
      </c>
      <c r="B14591" s="63" t="s">
        <v>4967</v>
      </c>
    </row>
    <row r="14592" spans="1:2" x14ac:dyDescent="0.25">
      <c r="A14592" s="62">
        <v>56121007</v>
      </c>
      <c r="B14592" s="63" t="s">
        <v>3384</v>
      </c>
    </row>
    <row r="14593" spans="1:2" x14ac:dyDescent="0.25">
      <c r="A14593" s="62">
        <v>56121008</v>
      </c>
      <c r="B14593" s="63" t="s">
        <v>13125</v>
      </c>
    </row>
    <row r="14594" spans="1:2" x14ac:dyDescent="0.25">
      <c r="A14594" s="62">
        <v>56121009</v>
      </c>
      <c r="B14594" s="63" t="s">
        <v>14671</v>
      </c>
    </row>
    <row r="14595" spans="1:2" x14ac:dyDescent="0.25">
      <c r="A14595" s="62">
        <v>56121010</v>
      </c>
      <c r="B14595" s="63" t="s">
        <v>16484</v>
      </c>
    </row>
    <row r="14596" spans="1:2" x14ac:dyDescent="0.25">
      <c r="A14596" s="62">
        <v>56121011</v>
      </c>
      <c r="B14596" s="63" t="s">
        <v>8558</v>
      </c>
    </row>
    <row r="14597" spans="1:2" x14ac:dyDescent="0.25">
      <c r="A14597" s="62">
        <v>56121012</v>
      </c>
      <c r="B14597" s="63" t="s">
        <v>18803</v>
      </c>
    </row>
    <row r="14598" spans="1:2" x14ac:dyDescent="0.25">
      <c r="A14598" s="62">
        <v>56121014</v>
      </c>
      <c r="B14598" s="63" t="s">
        <v>11736</v>
      </c>
    </row>
    <row r="14599" spans="1:2" x14ac:dyDescent="0.25">
      <c r="A14599" s="62">
        <v>56121101</v>
      </c>
      <c r="B14599" s="63" t="s">
        <v>10777</v>
      </c>
    </row>
    <row r="14600" spans="1:2" x14ac:dyDescent="0.25">
      <c r="A14600" s="62">
        <v>56121102</v>
      </c>
      <c r="B14600" s="63" t="s">
        <v>6865</v>
      </c>
    </row>
    <row r="14601" spans="1:2" x14ac:dyDescent="0.25">
      <c r="A14601" s="62">
        <v>56121201</v>
      </c>
      <c r="B14601" s="63" t="s">
        <v>1437</v>
      </c>
    </row>
    <row r="14602" spans="1:2" x14ac:dyDescent="0.25">
      <c r="A14602" s="62">
        <v>56121301</v>
      </c>
      <c r="B14602" s="63" t="s">
        <v>18165</v>
      </c>
    </row>
    <row r="14603" spans="1:2" x14ac:dyDescent="0.25">
      <c r="A14603" s="62">
        <v>56121302</v>
      </c>
      <c r="B14603" s="63" t="s">
        <v>1061</v>
      </c>
    </row>
    <row r="14604" spans="1:2" x14ac:dyDescent="0.25">
      <c r="A14604" s="62">
        <v>56121303</v>
      </c>
      <c r="B14604" s="63" t="s">
        <v>9456</v>
      </c>
    </row>
    <row r="14605" spans="1:2" x14ac:dyDescent="0.25">
      <c r="A14605" s="62">
        <v>56121304</v>
      </c>
      <c r="B14605" s="63" t="s">
        <v>317</v>
      </c>
    </row>
    <row r="14606" spans="1:2" x14ac:dyDescent="0.25">
      <c r="A14606" s="62">
        <v>56121401</v>
      </c>
      <c r="B14606" s="63" t="s">
        <v>3799</v>
      </c>
    </row>
    <row r="14607" spans="1:2" x14ac:dyDescent="0.25">
      <c r="A14607" s="62">
        <v>56121402</v>
      </c>
      <c r="B14607" s="63" t="s">
        <v>15764</v>
      </c>
    </row>
    <row r="14608" spans="1:2" x14ac:dyDescent="0.25">
      <c r="A14608" s="62">
        <v>56121403</v>
      </c>
      <c r="B14608" s="63" t="s">
        <v>14253</v>
      </c>
    </row>
    <row r="14609" spans="1:2" x14ac:dyDescent="0.25">
      <c r="A14609" s="62">
        <v>56121501</v>
      </c>
      <c r="B14609" s="63" t="s">
        <v>8985</v>
      </c>
    </row>
    <row r="14610" spans="1:2" x14ac:dyDescent="0.25">
      <c r="A14610" s="62">
        <v>56121502</v>
      </c>
      <c r="B14610" s="63" t="s">
        <v>17388</v>
      </c>
    </row>
    <row r="14611" spans="1:2" x14ac:dyDescent="0.25">
      <c r="A14611" s="62">
        <v>56121503</v>
      </c>
      <c r="B14611" s="63" t="s">
        <v>15092</v>
      </c>
    </row>
    <row r="14612" spans="1:2" x14ac:dyDescent="0.25">
      <c r="A14612" s="62">
        <v>56121504</v>
      </c>
      <c r="B14612" s="63" t="s">
        <v>17433</v>
      </c>
    </row>
    <row r="14613" spans="1:2" x14ac:dyDescent="0.25">
      <c r="A14613" s="62">
        <v>56121505</v>
      </c>
      <c r="B14613" s="63" t="s">
        <v>15368</v>
      </c>
    </row>
    <row r="14614" spans="1:2" x14ac:dyDescent="0.25">
      <c r="A14614" s="62">
        <v>56121506</v>
      </c>
      <c r="B14614" s="63" t="s">
        <v>13043</v>
      </c>
    </row>
    <row r="14615" spans="1:2" x14ac:dyDescent="0.25">
      <c r="A14615" s="62">
        <v>56121507</v>
      </c>
      <c r="B14615" s="63" t="s">
        <v>12402</v>
      </c>
    </row>
    <row r="14616" spans="1:2" x14ac:dyDescent="0.25">
      <c r="A14616" s="62">
        <v>56121508</v>
      </c>
      <c r="B14616" s="63" t="s">
        <v>7470</v>
      </c>
    </row>
    <row r="14617" spans="1:2" x14ac:dyDescent="0.25">
      <c r="A14617" s="62">
        <v>56121509</v>
      </c>
      <c r="B14617" s="63" t="s">
        <v>7532</v>
      </c>
    </row>
    <row r="14618" spans="1:2" x14ac:dyDescent="0.25">
      <c r="A14618" s="62">
        <v>56121601</v>
      </c>
      <c r="B14618" s="63" t="s">
        <v>8054</v>
      </c>
    </row>
    <row r="14619" spans="1:2" x14ac:dyDescent="0.25">
      <c r="A14619" s="62">
        <v>56121602</v>
      </c>
      <c r="B14619" s="63" t="s">
        <v>6119</v>
      </c>
    </row>
    <row r="14620" spans="1:2" x14ac:dyDescent="0.25">
      <c r="A14620" s="62">
        <v>56121603</v>
      </c>
      <c r="B14620" s="63" t="s">
        <v>4824</v>
      </c>
    </row>
    <row r="14621" spans="1:2" x14ac:dyDescent="0.25">
      <c r="A14621" s="62">
        <v>56121604</v>
      </c>
      <c r="B14621" s="63" t="s">
        <v>16550</v>
      </c>
    </row>
    <row r="14622" spans="1:2" x14ac:dyDescent="0.25">
      <c r="A14622" s="62">
        <v>56121605</v>
      </c>
      <c r="B14622" s="63" t="s">
        <v>9156</v>
      </c>
    </row>
    <row r="14623" spans="1:2" x14ac:dyDescent="0.25">
      <c r="A14623" s="62">
        <v>56121606</v>
      </c>
      <c r="B14623" s="63" t="s">
        <v>5263</v>
      </c>
    </row>
    <row r="14624" spans="1:2" x14ac:dyDescent="0.25">
      <c r="A14624" s="62">
        <v>56121607</v>
      </c>
      <c r="B14624" s="63" t="s">
        <v>3469</v>
      </c>
    </row>
    <row r="14625" spans="1:2" x14ac:dyDescent="0.25">
      <c r="A14625" s="62">
        <v>56121608</v>
      </c>
      <c r="B14625" s="63" t="s">
        <v>16190</v>
      </c>
    </row>
    <row r="14626" spans="1:2" x14ac:dyDescent="0.25">
      <c r="A14626" s="62">
        <v>56121609</v>
      </c>
      <c r="B14626" s="63" t="s">
        <v>5507</v>
      </c>
    </row>
    <row r="14627" spans="1:2" x14ac:dyDescent="0.25">
      <c r="A14627" s="62">
        <v>56121610</v>
      </c>
      <c r="B14627" s="63" t="s">
        <v>10381</v>
      </c>
    </row>
    <row r="14628" spans="1:2" x14ac:dyDescent="0.25">
      <c r="A14628" s="62">
        <v>56121701</v>
      </c>
      <c r="B14628" s="63" t="s">
        <v>8785</v>
      </c>
    </row>
    <row r="14629" spans="1:2" x14ac:dyDescent="0.25">
      <c r="A14629" s="62">
        <v>56121702</v>
      </c>
      <c r="B14629" s="63" t="s">
        <v>9342</v>
      </c>
    </row>
    <row r="14630" spans="1:2" x14ac:dyDescent="0.25">
      <c r="A14630" s="62">
        <v>56121703</v>
      </c>
      <c r="B14630" s="63" t="s">
        <v>18821</v>
      </c>
    </row>
    <row r="14631" spans="1:2" x14ac:dyDescent="0.25">
      <c r="A14631" s="62">
        <v>56121704</v>
      </c>
      <c r="B14631" s="63" t="s">
        <v>10196</v>
      </c>
    </row>
    <row r="14632" spans="1:2" x14ac:dyDescent="0.25">
      <c r="A14632" s="62">
        <v>56121801</v>
      </c>
      <c r="B14632" s="63" t="s">
        <v>11016</v>
      </c>
    </row>
    <row r="14633" spans="1:2" x14ac:dyDescent="0.25">
      <c r="A14633" s="62">
        <v>56121802</v>
      </c>
      <c r="B14633" s="63" t="s">
        <v>7612</v>
      </c>
    </row>
    <row r="14634" spans="1:2" x14ac:dyDescent="0.25">
      <c r="A14634" s="62">
        <v>56121803</v>
      </c>
      <c r="B14634" s="63" t="s">
        <v>4775</v>
      </c>
    </row>
    <row r="14635" spans="1:2" x14ac:dyDescent="0.25">
      <c r="A14635" s="62">
        <v>56121804</v>
      </c>
      <c r="B14635" s="63" t="s">
        <v>7020</v>
      </c>
    </row>
    <row r="14636" spans="1:2" x14ac:dyDescent="0.25">
      <c r="A14636" s="62">
        <v>56121805</v>
      </c>
      <c r="B14636" s="63" t="s">
        <v>11994</v>
      </c>
    </row>
    <row r="14637" spans="1:2" x14ac:dyDescent="0.25">
      <c r="A14637" s="62">
        <v>56121901</v>
      </c>
      <c r="B14637" s="63" t="s">
        <v>3193</v>
      </c>
    </row>
    <row r="14638" spans="1:2" x14ac:dyDescent="0.25">
      <c r="A14638" s="62">
        <v>56122001</v>
      </c>
      <c r="B14638" s="63" t="s">
        <v>9914</v>
      </c>
    </row>
    <row r="14639" spans="1:2" x14ac:dyDescent="0.25">
      <c r="A14639" s="62">
        <v>56122002</v>
      </c>
      <c r="B14639" s="63" t="s">
        <v>18399</v>
      </c>
    </row>
    <row r="14640" spans="1:2" x14ac:dyDescent="0.25">
      <c r="A14640" s="62">
        <v>56122003</v>
      </c>
      <c r="B14640" s="63" t="s">
        <v>12542</v>
      </c>
    </row>
    <row r="14641" spans="1:2" x14ac:dyDescent="0.25">
      <c r="A14641" s="62">
        <v>56122004</v>
      </c>
      <c r="B14641" s="63" t="s">
        <v>6018</v>
      </c>
    </row>
    <row r="14642" spans="1:2" x14ac:dyDescent="0.25">
      <c r="A14642" s="62">
        <v>60101001</v>
      </c>
      <c r="B14642" s="63" t="s">
        <v>9501</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10756</v>
      </c>
    </row>
    <row r="14646" spans="1:2" x14ac:dyDescent="0.25">
      <c r="A14646" s="62">
        <v>60101005</v>
      </c>
      <c r="B14646" s="63" t="s">
        <v>852</v>
      </c>
    </row>
    <row r="14647" spans="1:2" x14ac:dyDescent="0.25">
      <c r="A14647" s="62">
        <v>60101006</v>
      </c>
      <c r="B14647" s="63" t="s">
        <v>15332</v>
      </c>
    </row>
    <row r="14648" spans="1:2" x14ac:dyDescent="0.25">
      <c r="A14648" s="62">
        <v>60101007</v>
      </c>
      <c r="B14648" s="63" t="s">
        <v>7459</v>
      </c>
    </row>
    <row r="14649" spans="1:2" x14ac:dyDescent="0.25">
      <c r="A14649" s="62">
        <v>60101008</v>
      </c>
      <c r="B14649" s="63" t="s">
        <v>5461</v>
      </c>
    </row>
    <row r="14650" spans="1:2" x14ac:dyDescent="0.25">
      <c r="A14650" s="62">
        <v>60101009</v>
      </c>
      <c r="B14650" s="63" t="s">
        <v>7089</v>
      </c>
    </row>
    <row r="14651" spans="1:2" x14ac:dyDescent="0.25">
      <c r="A14651" s="62">
        <v>60101010</v>
      </c>
      <c r="B14651" s="63" t="s">
        <v>16833</v>
      </c>
    </row>
    <row r="14652" spans="1:2" x14ac:dyDescent="0.25">
      <c r="A14652" s="62">
        <v>60101101</v>
      </c>
      <c r="B14652" s="63" t="s">
        <v>14420</v>
      </c>
    </row>
    <row r="14653" spans="1:2" x14ac:dyDescent="0.25">
      <c r="A14653" s="62">
        <v>60101102</v>
      </c>
      <c r="B14653" s="63" t="s">
        <v>14446</v>
      </c>
    </row>
    <row r="14654" spans="1:2" x14ac:dyDescent="0.25">
      <c r="A14654" s="62">
        <v>60101103</v>
      </c>
      <c r="B14654" s="63" t="s">
        <v>6147</v>
      </c>
    </row>
    <row r="14655" spans="1:2" x14ac:dyDescent="0.25">
      <c r="A14655" s="62">
        <v>60101104</v>
      </c>
      <c r="B14655" s="63" t="s">
        <v>4274</v>
      </c>
    </row>
    <row r="14656" spans="1:2" x14ac:dyDescent="0.25">
      <c r="A14656" s="62">
        <v>60101201</v>
      </c>
      <c r="B14656" s="63" t="s">
        <v>9084</v>
      </c>
    </row>
    <row r="14657" spans="1:2" x14ac:dyDescent="0.25">
      <c r="A14657" s="62">
        <v>60101202</v>
      </c>
      <c r="B14657" s="63" t="s">
        <v>17602</v>
      </c>
    </row>
    <row r="14658" spans="1:2" x14ac:dyDescent="0.25">
      <c r="A14658" s="62">
        <v>60101203</v>
      </c>
      <c r="B14658" s="63" t="s">
        <v>16652</v>
      </c>
    </row>
    <row r="14659" spans="1:2" x14ac:dyDescent="0.25">
      <c r="A14659" s="62">
        <v>60101204</v>
      </c>
      <c r="B14659" s="63" t="s">
        <v>7517</v>
      </c>
    </row>
    <row r="14660" spans="1:2" x14ac:dyDescent="0.25">
      <c r="A14660" s="62">
        <v>60101205</v>
      </c>
      <c r="B14660" s="63" t="s">
        <v>12303</v>
      </c>
    </row>
    <row r="14661" spans="1:2" x14ac:dyDescent="0.25">
      <c r="A14661" s="62">
        <v>60101301</v>
      </c>
      <c r="B14661" s="63" t="s">
        <v>2074</v>
      </c>
    </row>
    <row r="14662" spans="1:2" x14ac:dyDescent="0.25">
      <c r="A14662" s="62">
        <v>60101302</v>
      </c>
      <c r="B14662" s="63" t="s">
        <v>6212</v>
      </c>
    </row>
    <row r="14663" spans="1:2" x14ac:dyDescent="0.25">
      <c r="A14663" s="62">
        <v>60101304</v>
      </c>
      <c r="B14663" s="63" t="s">
        <v>9570</v>
      </c>
    </row>
    <row r="14664" spans="1:2" x14ac:dyDescent="0.25">
      <c r="A14664" s="62">
        <v>60101305</v>
      </c>
      <c r="B14664" s="63" t="s">
        <v>2153</v>
      </c>
    </row>
    <row r="14665" spans="1:2" x14ac:dyDescent="0.25">
      <c r="A14665" s="62">
        <v>60101306</v>
      </c>
      <c r="B14665" s="63" t="s">
        <v>7494</v>
      </c>
    </row>
    <row r="14666" spans="1:2" x14ac:dyDescent="0.25">
      <c r="A14666" s="62">
        <v>60101307</v>
      </c>
      <c r="B14666" s="63" t="s">
        <v>17645</v>
      </c>
    </row>
    <row r="14667" spans="1:2" x14ac:dyDescent="0.25">
      <c r="A14667" s="62">
        <v>60101308</v>
      </c>
      <c r="B14667" s="63" t="s">
        <v>5789</v>
      </c>
    </row>
    <row r="14668" spans="1:2" x14ac:dyDescent="0.25">
      <c r="A14668" s="62">
        <v>60101309</v>
      </c>
      <c r="B14668" s="63" t="s">
        <v>15746</v>
      </c>
    </row>
    <row r="14669" spans="1:2" x14ac:dyDescent="0.25">
      <c r="A14669" s="62">
        <v>60101310</v>
      </c>
      <c r="B14669" s="63" t="s">
        <v>16526</v>
      </c>
    </row>
    <row r="14670" spans="1:2" x14ac:dyDescent="0.25">
      <c r="A14670" s="62">
        <v>60101311</v>
      </c>
      <c r="B14670" s="63" t="s">
        <v>5121</v>
      </c>
    </row>
    <row r="14671" spans="1:2" x14ac:dyDescent="0.25">
      <c r="A14671" s="62">
        <v>60101312</v>
      </c>
      <c r="B14671" s="63" t="s">
        <v>12915</v>
      </c>
    </row>
    <row r="14672" spans="1:2" x14ac:dyDescent="0.25">
      <c r="A14672" s="62">
        <v>60101313</v>
      </c>
      <c r="B14672" s="63" t="s">
        <v>9459</v>
      </c>
    </row>
    <row r="14673" spans="1:2" x14ac:dyDescent="0.25">
      <c r="A14673" s="62">
        <v>60101314</v>
      </c>
      <c r="B14673" s="63" t="s">
        <v>13287</v>
      </c>
    </row>
    <row r="14674" spans="1:2" x14ac:dyDescent="0.25">
      <c r="A14674" s="62">
        <v>60101315</v>
      </c>
      <c r="B14674" s="63" t="s">
        <v>17425</v>
      </c>
    </row>
    <row r="14675" spans="1:2" x14ac:dyDescent="0.25">
      <c r="A14675" s="62">
        <v>60101316</v>
      </c>
      <c r="B14675" s="63" t="s">
        <v>13097</v>
      </c>
    </row>
    <row r="14676" spans="1:2" x14ac:dyDescent="0.25">
      <c r="A14676" s="62">
        <v>60101317</v>
      </c>
      <c r="B14676" s="63" t="s">
        <v>3112</v>
      </c>
    </row>
    <row r="14677" spans="1:2" x14ac:dyDescent="0.25">
      <c r="A14677" s="62">
        <v>60101318</v>
      </c>
      <c r="B14677" s="63" t="s">
        <v>11069</v>
      </c>
    </row>
    <row r="14678" spans="1:2" x14ac:dyDescent="0.25">
      <c r="A14678" s="62">
        <v>60101319</v>
      </c>
      <c r="B14678" s="63" t="s">
        <v>13690</v>
      </c>
    </row>
    <row r="14679" spans="1:2" x14ac:dyDescent="0.25">
      <c r="A14679" s="62">
        <v>60101320</v>
      </c>
      <c r="B14679" s="63" t="s">
        <v>2951</v>
      </c>
    </row>
    <row r="14680" spans="1:2" x14ac:dyDescent="0.25">
      <c r="A14680" s="62">
        <v>60101321</v>
      </c>
      <c r="B14680" s="63" t="s">
        <v>12558</v>
      </c>
    </row>
    <row r="14681" spans="1:2" x14ac:dyDescent="0.25">
      <c r="A14681" s="62">
        <v>60101322</v>
      </c>
      <c r="B14681" s="63" t="s">
        <v>6948</v>
      </c>
    </row>
    <row r="14682" spans="1:2" x14ac:dyDescent="0.25">
      <c r="A14682" s="62">
        <v>60101323</v>
      </c>
      <c r="B14682" s="63" t="s">
        <v>1576</v>
      </c>
    </row>
    <row r="14683" spans="1:2" x14ac:dyDescent="0.25">
      <c r="A14683" s="62">
        <v>60101324</v>
      </c>
      <c r="B14683" s="63" t="s">
        <v>4787</v>
      </c>
    </row>
    <row r="14684" spans="1:2" x14ac:dyDescent="0.25">
      <c r="A14684" s="62">
        <v>60101325</v>
      </c>
      <c r="B14684" s="63" t="s">
        <v>10425</v>
      </c>
    </row>
    <row r="14685" spans="1:2" x14ac:dyDescent="0.25">
      <c r="A14685" s="62">
        <v>60101326</v>
      </c>
      <c r="B14685" s="63" t="s">
        <v>15331</v>
      </c>
    </row>
    <row r="14686" spans="1:2" x14ac:dyDescent="0.25">
      <c r="A14686" s="62">
        <v>60101327</v>
      </c>
      <c r="B14686" s="63" t="s">
        <v>1939</v>
      </c>
    </row>
    <row r="14687" spans="1:2" x14ac:dyDescent="0.25">
      <c r="A14687" s="62">
        <v>60101328</v>
      </c>
      <c r="B14687" s="63" t="s">
        <v>5360</v>
      </c>
    </row>
    <row r="14688" spans="1:2" x14ac:dyDescent="0.25">
      <c r="A14688" s="62">
        <v>60101329</v>
      </c>
      <c r="B14688" s="63" t="s">
        <v>13253</v>
      </c>
    </row>
    <row r="14689" spans="1:2" x14ac:dyDescent="0.25">
      <c r="A14689" s="62">
        <v>60101330</v>
      </c>
      <c r="B14689" s="63" t="s">
        <v>9159</v>
      </c>
    </row>
    <row r="14690" spans="1:2" x14ac:dyDescent="0.25">
      <c r="A14690" s="62">
        <v>60101331</v>
      </c>
      <c r="B14690" s="63" t="s">
        <v>15108</v>
      </c>
    </row>
    <row r="14691" spans="1:2" x14ac:dyDescent="0.25">
      <c r="A14691" s="62">
        <v>60101401</v>
      </c>
      <c r="B14691" s="63" t="s">
        <v>6721</v>
      </c>
    </row>
    <row r="14692" spans="1:2" x14ac:dyDescent="0.25">
      <c r="A14692" s="62">
        <v>60101402</v>
      </c>
      <c r="B14692" s="63" t="s">
        <v>1055</v>
      </c>
    </row>
    <row r="14693" spans="1:2" x14ac:dyDescent="0.25">
      <c r="A14693" s="62">
        <v>60101403</v>
      </c>
      <c r="B14693" s="63" t="s">
        <v>17892</v>
      </c>
    </row>
    <row r="14694" spans="1:2" x14ac:dyDescent="0.25">
      <c r="A14694" s="62">
        <v>60101404</v>
      </c>
      <c r="B14694" s="63" t="s">
        <v>942</v>
      </c>
    </row>
    <row r="14695" spans="1:2" x14ac:dyDescent="0.25">
      <c r="A14695" s="62">
        <v>60101405</v>
      </c>
      <c r="B14695" s="63" t="s">
        <v>7856</v>
      </c>
    </row>
    <row r="14696" spans="1:2" x14ac:dyDescent="0.25">
      <c r="A14696" s="62">
        <v>60101601</v>
      </c>
      <c r="B14696" s="63" t="s">
        <v>8924</v>
      </c>
    </row>
    <row r="14697" spans="1:2" x14ac:dyDescent="0.25">
      <c r="A14697" s="62">
        <v>60101602</v>
      </c>
      <c r="B14697" s="63" t="s">
        <v>1730</v>
      </c>
    </row>
    <row r="14698" spans="1:2" x14ac:dyDescent="0.25">
      <c r="A14698" s="62">
        <v>60101603</v>
      </c>
      <c r="B14698" s="63" t="s">
        <v>9149</v>
      </c>
    </row>
    <row r="14699" spans="1:2" x14ac:dyDescent="0.25">
      <c r="A14699" s="62">
        <v>60101604</v>
      </c>
      <c r="B14699" s="63" t="s">
        <v>18425</v>
      </c>
    </row>
    <row r="14700" spans="1:2" x14ac:dyDescent="0.25">
      <c r="A14700" s="62">
        <v>60101605</v>
      </c>
      <c r="B14700" s="63" t="s">
        <v>5446</v>
      </c>
    </row>
    <row r="14701" spans="1:2" x14ac:dyDescent="0.25">
      <c r="A14701" s="62">
        <v>60101606</v>
      </c>
      <c r="B14701" s="63" t="s">
        <v>18507</v>
      </c>
    </row>
    <row r="14702" spans="1:2" x14ac:dyDescent="0.25">
      <c r="A14702" s="62">
        <v>60101607</v>
      </c>
      <c r="B14702" s="63" t="s">
        <v>7162</v>
      </c>
    </row>
    <row r="14703" spans="1:2" x14ac:dyDescent="0.25">
      <c r="A14703" s="62">
        <v>60101608</v>
      </c>
      <c r="B14703" s="63" t="s">
        <v>2660</v>
      </c>
    </row>
    <row r="14704" spans="1:2" x14ac:dyDescent="0.25">
      <c r="A14704" s="62">
        <v>60101609</v>
      </c>
      <c r="B14704" s="63" t="s">
        <v>18518</v>
      </c>
    </row>
    <row r="14705" spans="1:2" x14ac:dyDescent="0.25">
      <c r="A14705" s="62">
        <v>60101610</v>
      </c>
      <c r="B14705" s="63" t="s">
        <v>15413</v>
      </c>
    </row>
    <row r="14706" spans="1:2" x14ac:dyDescent="0.25">
      <c r="A14706" s="62">
        <v>60101701</v>
      </c>
      <c r="B14706" s="63" t="s">
        <v>11379</v>
      </c>
    </row>
    <row r="14707" spans="1:2" x14ac:dyDescent="0.25">
      <c r="A14707" s="62">
        <v>60101702</v>
      </c>
      <c r="B14707" s="63" t="s">
        <v>1698</v>
      </c>
    </row>
    <row r="14708" spans="1:2" x14ac:dyDescent="0.25">
      <c r="A14708" s="62">
        <v>60101703</v>
      </c>
      <c r="B14708" s="63" t="s">
        <v>9649</v>
      </c>
    </row>
    <row r="14709" spans="1:2" x14ac:dyDescent="0.25">
      <c r="A14709" s="62">
        <v>60101704</v>
      </c>
      <c r="B14709" s="63" t="s">
        <v>9516</v>
      </c>
    </row>
    <row r="14710" spans="1:2" x14ac:dyDescent="0.25">
      <c r="A14710" s="62">
        <v>60101705</v>
      </c>
      <c r="B14710" s="63" t="s">
        <v>6264</v>
      </c>
    </row>
    <row r="14711" spans="1:2" x14ac:dyDescent="0.25">
      <c r="A14711" s="62">
        <v>60101706</v>
      </c>
      <c r="B14711" s="63" t="s">
        <v>6236</v>
      </c>
    </row>
    <row r="14712" spans="1:2" x14ac:dyDescent="0.25">
      <c r="A14712" s="62">
        <v>60101707</v>
      </c>
      <c r="B14712" s="63" t="s">
        <v>13019</v>
      </c>
    </row>
    <row r="14713" spans="1:2" x14ac:dyDescent="0.25">
      <c r="A14713" s="62">
        <v>60101708</v>
      </c>
      <c r="B14713" s="63" t="s">
        <v>14745</v>
      </c>
    </row>
    <row r="14714" spans="1:2" x14ac:dyDescent="0.25">
      <c r="A14714" s="62">
        <v>60101709</v>
      </c>
      <c r="B14714" s="63" t="s">
        <v>8850</v>
      </c>
    </row>
    <row r="14715" spans="1:2" x14ac:dyDescent="0.25">
      <c r="A14715" s="62">
        <v>60101710</v>
      </c>
      <c r="B14715" s="63" t="s">
        <v>17659</v>
      </c>
    </row>
    <row r="14716" spans="1:2" x14ac:dyDescent="0.25">
      <c r="A14716" s="62">
        <v>60101711</v>
      </c>
      <c r="B14716" s="63" t="s">
        <v>3652</v>
      </c>
    </row>
    <row r="14717" spans="1:2" x14ac:dyDescent="0.25">
      <c r="A14717" s="62">
        <v>60101712</v>
      </c>
      <c r="B14717" s="63" t="s">
        <v>10731</v>
      </c>
    </row>
    <row r="14718" spans="1:2" x14ac:dyDescent="0.25">
      <c r="A14718" s="62">
        <v>60101713</v>
      </c>
      <c r="B14718" s="63" t="s">
        <v>16975</v>
      </c>
    </row>
    <row r="14719" spans="1:2" x14ac:dyDescent="0.25">
      <c r="A14719" s="62">
        <v>60101714</v>
      </c>
      <c r="B14719" s="63" t="s">
        <v>12495</v>
      </c>
    </row>
    <row r="14720" spans="1:2" x14ac:dyDescent="0.25">
      <c r="A14720" s="62">
        <v>60101715</v>
      </c>
      <c r="B14720" s="63" t="s">
        <v>14050</v>
      </c>
    </row>
    <row r="14721" spans="1:2" x14ac:dyDescent="0.25">
      <c r="A14721" s="62">
        <v>60101716</v>
      </c>
      <c r="B14721" s="63" t="s">
        <v>2027</v>
      </c>
    </row>
    <row r="14722" spans="1:2" x14ac:dyDescent="0.25">
      <c r="A14722" s="62">
        <v>60101717</v>
      </c>
      <c r="B14722" s="63" t="s">
        <v>10937</v>
      </c>
    </row>
    <row r="14723" spans="1:2" x14ac:dyDescent="0.25">
      <c r="A14723" s="62">
        <v>60101718</v>
      </c>
      <c r="B14723" s="63" t="s">
        <v>7608</v>
      </c>
    </row>
    <row r="14724" spans="1:2" x14ac:dyDescent="0.25">
      <c r="A14724" s="62">
        <v>60101719</v>
      </c>
      <c r="B14724" s="63" t="s">
        <v>7025</v>
      </c>
    </row>
    <row r="14725" spans="1:2" x14ac:dyDescent="0.25">
      <c r="A14725" s="62">
        <v>60101720</v>
      </c>
      <c r="B14725" s="63" t="s">
        <v>2154</v>
      </c>
    </row>
    <row r="14726" spans="1:2" x14ac:dyDescent="0.25">
      <c r="A14726" s="62">
        <v>60101721</v>
      </c>
      <c r="B14726" s="63" t="s">
        <v>14848</v>
      </c>
    </row>
    <row r="14727" spans="1:2" x14ac:dyDescent="0.25">
      <c r="A14727" s="62">
        <v>60101722</v>
      </c>
      <c r="B14727" s="63" t="s">
        <v>18520</v>
      </c>
    </row>
    <row r="14728" spans="1:2" x14ac:dyDescent="0.25">
      <c r="A14728" s="62">
        <v>60101723</v>
      </c>
      <c r="B14728" s="63" t="s">
        <v>7577</v>
      </c>
    </row>
    <row r="14729" spans="1:2" x14ac:dyDescent="0.25">
      <c r="A14729" s="62">
        <v>60101724</v>
      </c>
      <c r="B14729" s="63" t="s">
        <v>13823</v>
      </c>
    </row>
    <row r="14730" spans="1:2" x14ac:dyDescent="0.25">
      <c r="A14730" s="62">
        <v>60101725</v>
      </c>
      <c r="B14730" s="63" t="s">
        <v>5492</v>
      </c>
    </row>
    <row r="14731" spans="1:2" x14ac:dyDescent="0.25">
      <c r="A14731" s="62">
        <v>60101726</v>
      </c>
      <c r="B14731" s="63" t="s">
        <v>9324</v>
      </c>
    </row>
    <row r="14732" spans="1:2" x14ac:dyDescent="0.25">
      <c r="A14732" s="62">
        <v>60101727</v>
      </c>
      <c r="B14732" s="63" t="s">
        <v>7332</v>
      </c>
    </row>
    <row r="14733" spans="1:2" x14ac:dyDescent="0.25">
      <c r="A14733" s="62">
        <v>60101728</v>
      </c>
      <c r="B14733" s="63" t="s">
        <v>2826</v>
      </c>
    </row>
    <row r="14734" spans="1:2" x14ac:dyDescent="0.25">
      <c r="A14734" s="62">
        <v>60101729</v>
      </c>
      <c r="B14734" s="63" t="s">
        <v>1406</v>
      </c>
    </row>
    <row r="14735" spans="1:2" x14ac:dyDescent="0.25">
      <c r="A14735" s="62">
        <v>60101730</v>
      </c>
      <c r="B14735" s="63" t="s">
        <v>3718</v>
      </c>
    </row>
    <row r="14736" spans="1:2" x14ac:dyDescent="0.25">
      <c r="A14736" s="62">
        <v>60101731</v>
      </c>
      <c r="B14736" s="63" t="s">
        <v>5032</v>
      </c>
    </row>
    <row r="14737" spans="1:2" x14ac:dyDescent="0.25">
      <c r="A14737" s="62">
        <v>60101732</v>
      </c>
      <c r="B14737" s="63" t="s">
        <v>16151</v>
      </c>
    </row>
    <row r="14738" spans="1:2" x14ac:dyDescent="0.25">
      <c r="A14738" s="62">
        <v>60101801</v>
      </c>
      <c r="B14738" s="63" t="s">
        <v>4918</v>
      </c>
    </row>
    <row r="14739" spans="1:2" x14ac:dyDescent="0.25">
      <c r="A14739" s="62">
        <v>60101802</v>
      </c>
      <c r="B14739" s="63" t="s">
        <v>622</v>
      </c>
    </row>
    <row r="14740" spans="1:2" x14ac:dyDescent="0.25">
      <c r="A14740" s="62">
        <v>60101803</v>
      </c>
      <c r="B14740" s="63" t="s">
        <v>4576</v>
      </c>
    </row>
    <row r="14741" spans="1:2" x14ac:dyDescent="0.25">
      <c r="A14741" s="62">
        <v>60101804</v>
      </c>
      <c r="B14741" s="63" t="s">
        <v>12475</v>
      </c>
    </row>
    <row r="14742" spans="1:2" x14ac:dyDescent="0.25">
      <c r="A14742" s="62">
        <v>60101805</v>
      </c>
      <c r="B14742" s="63" t="s">
        <v>8052</v>
      </c>
    </row>
    <row r="14743" spans="1:2" x14ac:dyDescent="0.25">
      <c r="A14743" s="62">
        <v>60101806</v>
      </c>
      <c r="B14743" s="63" t="s">
        <v>9753</v>
      </c>
    </row>
    <row r="14744" spans="1:2" x14ac:dyDescent="0.25">
      <c r="A14744" s="62">
        <v>60101807</v>
      </c>
      <c r="B14744" s="63" t="s">
        <v>14236</v>
      </c>
    </row>
    <row r="14745" spans="1:2" x14ac:dyDescent="0.25">
      <c r="A14745" s="62">
        <v>60101808</v>
      </c>
      <c r="B14745" s="63" t="s">
        <v>13363</v>
      </c>
    </row>
    <row r="14746" spans="1:2" x14ac:dyDescent="0.25">
      <c r="A14746" s="62">
        <v>60101809</v>
      </c>
      <c r="B14746" s="63" t="s">
        <v>10862</v>
      </c>
    </row>
    <row r="14747" spans="1:2" x14ac:dyDescent="0.25">
      <c r="A14747" s="62">
        <v>60101810</v>
      </c>
      <c r="B14747" s="63" t="s">
        <v>3787</v>
      </c>
    </row>
    <row r="14748" spans="1:2" x14ac:dyDescent="0.25">
      <c r="A14748" s="62">
        <v>60101811</v>
      </c>
      <c r="B14748" s="63" t="s">
        <v>16323</v>
      </c>
    </row>
    <row r="14749" spans="1:2" x14ac:dyDescent="0.25">
      <c r="A14749" s="62">
        <v>60101901</v>
      </c>
      <c r="B14749" s="63" t="s">
        <v>14262</v>
      </c>
    </row>
    <row r="14750" spans="1:2" x14ac:dyDescent="0.25">
      <c r="A14750" s="62">
        <v>60101902</v>
      </c>
      <c r="B14750" s="63" t="s">
        <v>6886</v>
      </c>
    </row>
    <row r="14751" spans="1:2" x14ac:dyDescent="0.25">
      <c r="A14751" s="62">
        <v>60101903</v>
      </c>
      <c r="B14751" s="63" t="s">
        <v>14035</v>
      </c>
    </row>
    <row r="14752" spans="1:2" x14ac:dyDescent="0.25">
      <c r="A14752" s="62">
        <v>60101904</v>
      </c>
      <c r="B14752" s="63" t="s">
        <v>6270</v>
      </c>
    </row>
    <row r="14753" spans="1:2" x14ac:dyDescent="0.25">
      <c r="A14753" s="62">
        <v>60101905</v>
      </c>
      <c r="B14753" s="63" t="s">
        <v>15538</v>
      </c>
    </row>
    <row r="14754" spans="1:2" x14ac:dyDescent="0.25">
      <c r="A14754" s="62">
        <v>60101906</v>
      </c>
      <c r="B14754" s="63" t="s">
        <v>15476</v>
      </c>
    </row>
    <row r="14755" spans="1:2" x14ac:dyDescent="0.25">
      <c r="A14755" s="62">
        <v>60101907</v>
      </c>
      <c r="B14755" s="63" t="s">
        <v>15685</v>
      </c>
    </row>
    <row r="14756" spans="1:2" x14ac:dyDescent="0.25">
      <c r="A14756" s="62">
        <v>60101908</v>
      </c>
      <c r="B14756" s="63" t="s">
        <v>2238</v>
      </c>
    </row>
    <row r="14757" spans="1:2" x14ac:dyDescent="0.25">
      <c r="A14757" s="62">
        <v>60101909</v>
      </c>
      <c r="B14757" s="63" t="s">
        <v>8977</v>
      </c>
    </row>
    <row r="14758" spans="1:2" x14ac:dyDescent="0.25">
      <c r="A14758" s="62">
        <v>60101910</v>
      </c>
      <c r="B14758" s="63" t="s">
        <v>7068</v>
      </c>
    </row>
    <row r="14759" spans="1:2" x14ac:dyDescent="0.25">
      <c r="A14759" s="62">
        <v>60101911</v>
      </c>
      <c r="B14759" s="63" t="s">
        <v>3963</v>
      </c>
    </row>
    <row r="14760" spans="1:2" x14ac:dyDescent="0.25">
      <c r="A14760" s="62">
        <v>60102001</v>
      </c>
      <c r="B14760" s="63" t="s">
        <v>4889</v>
      </c>
    </row>
    <row r="14761" spans="1:2" x14ac:dyDescent="0.25">
      <c r="A14761" s="62">
        <v>60102002</v>
      </c>
      <c r="B14761" s="63" t="s">
        <v>8454</v>
      </c>
    </row>
    <row r="14762" spans="1:2" x14ac:dyDescent="0.25">
      <c r="A14762" s="62">
        <v>60102003</v>
      </c>
      <c r="B14762" s="63" t="s">
        <v>16792</v>
      </c>
    </row>
    <row r="14763" spans="1:2" x14ac:dyDescent="0.25">
      <c r="A14763" s="62">
        <v>60102004</v>
      </c>
      <c r="B14763" s="63" t="s">
        <v>4474</v>
      </c>
    </row>
    <row r="14764" spans="1:2" x14ac:dyDescent="0.25">
      <c r="A14764" s="62">
        <v>60102005</v>
      </c>
      <c r="B14764" s="63" t="s">
        <v>18301</v>
      </c>
    </row>
    <row r="14765" spans="1:2" x14ac:dyDescent="0.25">
      <c r="A14765" s="62">
        <v>60102006</v>
      </c>
      <c r="B14765" s="63" t="s">
        <v>2684</v>
      </c>
    </row>
    <row r="14766" spans="1:2" x14ac:dyDescent="0.25">
      <c r="A14766" s="62">
        <v>60102007</v>
      </c>
      <c r="B14766" s="63" t="s">
        <v>18190</v>
      </c>
    </row>
    <row r="14767" spans="1:2" x14ac:dyDescent="0.25">
      <c r="A14767" s="62">
        <v>60102101</v>
      </c>
      <c r="B14767" s="63" t="s">
        <v>4598</v>
      </c>
    </row>
    <row r="14768" spans="1:2" x14ac:dyDescent="0.25">
      <c r="A14768" s="62">
        <v>60102102</v>
      </c>
      <c r="B14768" s="63" t="s">
        <v>2048</v>
      </c>
    </row>
    <row r="14769" spans="1:2" x14ac:dyDescent="0.25">
      <c r="A14769" s="62">
        <v>60102103</v>
      </c>
      <c r="B14769" s="63" t="s">
        <v>9020</v>
      </c>
    </row>
    <row r="14770" spans="1:2" x14ac:dyDescent="0.25">
      <c r="A14770" s="62">
        <v>60102104</v>
      </c>
      <c r="B14770" s="63" t="s">
        <v>8334</v>
      </c>
    </row>
    <row r="14771" spans="1:2" x14ac:dyDescent="0.25">
      <c r="A14771" s="62">
        <v>60102105</v>
      </c>
      <c r="B14771" s="63" t="s">
        <v>381</v>
      </c>
    </row>
    <row r="14772" spans="1:2" x14ac:dyDescent="0.25">
      <c r="A14772" s="62">
        <v>60102106</v>
      </c>
      <c r="B14772" s="63" t="s">
        <v>10556</v>
      </c>
    </row>
    <row r="14773" spans="1:2" x14ac:dyDescent="0.25">
      <c r="A14773" s="62">
        <v>60102201</v>
      </c>
      <c r="B14773" s="63" t="s">
        <v>3733</v>
      </c>
    </row>
    <row r="14774" spans="1:2" x14ac:dyDescent="0.25">
      <c r="A14774" s="62">
        <v>60102202</v>
      </c>
      <c r="B14774" s="63" t="s">
        <v>17493</v>
      </c>
    </row>
    <row r="14775" spans="1:2" x14ac:dyDescent="0.25">
      <c r="A14775" s="62">
        <v>60102203</v>
      </c>
      <c r="B14775" s="63" t="s">
        <v>5188</v>
      </c>
    </row>
    <row r="14776" spans="1:2" x14ac:dyDescent="0.25">
      <c r="A14776" s="62">
        <v>60102204</v>
      </c>
      <c r="B14776" s="63" t="s">
        <v>14103</v>
      </c>
    </row>
    <row r="14777" spans="1:2" x14ac:dyDescent="0.25">
      <c r="A14777" s="62">
        <v>60102205</v>
      </c>
      <c r="B14777" s="63" t="s">
        <v>4923</v>
      </c>
    </row>
    <row r="14778" spans="1:2" x14ac:dyDescent="0.25">
      <c r="A14778" s="62">
        <v>60102206</v>
      </c>
      <c r="B14778" s="63" t="s">
        <v>10021</v>
      </c>
    </row>
    <row r="14779" spans="1:2" x14ac:dyDescent="0.25">
      <c r="A14779" s="62">
        <v>60102301</v>
      </c>
      <c r="B14779" s="63" t="s">
        <v>3492</v>
      </c>
    </row>
    <row r="14780" spans="1:2" x14ac:dyDescent="0.25">
      <c r="A14780" s="62">
        <v>60102302</v>
      </c>
      <c r="B14780" s="63" t="s">
        <v>7463</v>
      </c>
    </row>
    <row r="14781" spans="1:2" x14ac:dyDescent="0.25">
      <c r="A14781" s="62">
        <v>60102303</v>
      </c>
      <c r="B14781" s="63" t="s">
        <v>14126</v>
      </c>
    </row>
    <row r="14782" spans="1:2" x14ac:dyDescent="0.25">
      <c r="A14782" s="62">
        <v>60102304</v>
      </c>
      <c r="B14782" s="63" t="s">
        <v>8444</v>
      </c>
    </row>
    <row r="14783" spans="1:2" x14ac:dyDescent="0.25">
      <c r="A14783" s="62">
        <v>60102305</v>
      </c>
      <c r="B14783" s="63" t="s">
        <v>17925</v>
      </c>
    </row>
    <row r="14784" spans="1:2" x14ac:dyDescent="0.25">
      <c r="A14784" s="62">
        <v>60102306</v>
      </c>
      <c r="B14784" s="63" t="s">
        <v>12474</v>
      </c>
    </row>
    <row r="14785" spans="1:2" x14ac:dyDescent="0.25">
      <c r="A14785" s="62">
        <v>60102307</v>
      </c>
      <c r="B14785" s="63" t="s">
        <v>10871</v>
      </c>
    </row>
    <row r="14786" spans="1:2" x14ac:dyDescent="0.25">
      <c r="A14786" s="62">
        <v>60102308</v>
      </c>
      <c r="B14786" s="63" t="s">
        <v>15724</v>
      </c>
    </row>
    <row r="14787" spans="1:2" x14ac:dyDescent="0.25">
      <c r="A14787" s="62">
        <v>60102309</v>
      </c>
      <c r="B14787" s="63" t="s">
        <v>1626</v>
      </c>
    </row>
    <row r="14788" spans="1:2" x14ac:dyDescent="0.25">
      <c r="A14788" s="62">
        <v>60102310</v>
      </c>
      <c r="B14788" s="63" t="s">
        <v>16401</v>
      </c>
    </row>
    <row r="14789" spans="1:2" x14ac:dyDescent="0.25">
      <c r="A14789" s="62">
        <v>60102311</v>
      </c>
      <c r="B14789" s="63" t="s">
        <v>7261</v>
      </c>
    </row>
    <row r="14790" spans="1:2" x14ac:dyDescent="0.25">
      <c r="A14790" s="62">
        <v>60102312</v>
      </c>
      <c r="B14790" s="63" t="s">
        <v>5878</v>
      </c>
    </row>
    <row r="14791" spans="1:2" x14ac:dyDescent="0.25">
      <c r="A14791" s="62">
        <v>60102401</v>
      </c>
      <c r="B14791" s="63" t="s">
        <v>3279</v>
      </c>
    </row>
    <row r="14792" spans="1:2" x14ac:dyDescent="0.25">
      <c r="A14792" s="62">
        <v>60102402</v>
      </c>
      <c r="B14792" s="63" t="s">
        <v>9524</v>
      </c>
    </row>
    <row r="14793" spans="1:2" x14ac:dyDescent="0.25">
      <c r="A14793" s="62">
        <v>60102403</v>
      </c>
      <c r="B14793" s="63" t="s">
        <v>2275</v>
      </c>
    </row>
    <row r="14794" spans="1:2" x14ac:dyDescent="0.25">
      <c r="A14794" s="62">
        <v>60102404</v>
      </c>
      <c r="B14794" s="63" t="s">
        <v>14397</v>
      </c>
    </row>
    <row r="14795" spans="1:2" x14ac:dyDescent="0.25">
      <c r="A14795" s="62">
        <v>60102405</v>
      </c>
      <c r="B14795" s="63" t="s">
        <v>1958</v>
      </c>
    </row>
    <row r="14796" spans="1:2" x14ac:dyDescent="0.25">
      <c r="A14796" s="62">
        <v>60102406</v>
      </c>
      <c r="B14796" s="63" t="s">
        <v>10660</v>
      </c>
    </row>
    <row r="14797" spans="1:2" x14ac:dyDescent="0.25">
      <c r="A14797" s="62">
        <v>60102407</v>
      </c>
      <c r="B14797" s="63" t="s">
        <v>13066</v>
      </c>
    </row>
    <row r="14798" spans="1:2" x14ac:dyDescent="0.25">
      <c r="A14798" s="62">
        <v>60102408</v>
      </c>
      <c r="B14798" s="63" t="s">
        <v>14511</v>
      </c>
    </row>
    <row r="14799" spans="1:2" x14ac:dyDescent="0.25">
      <c r="A14799" s="62">
        <v>60102409</v>
      </c>
      <c r="B14799" s="63" t="s">
        <v>1728</v>
      </c>
    </row>
    <row r="14800" spans="1:2" x14ac:dyDescent="0.25">
      <c r="A14800" s="62">
        <v>60102410</v>
      </c>
      <c r="B14800" s="63" t="s">
        <v>9815</v>
      </c>
    </row>
    <row r="14801" spans="1:2" x14ac:dyDescent="0.25">
      <c r="A14801" s="62">
        <v>60102411</v>
      </c>
      <c r="B14801" s="63" t="s">
        <v>6747</v>
      </c>
    </row>
    <row r="14802" spans="1:2" x14ac:dyDescent="0.25">
      <c r="A14802" s="62">
        <v>60102412</v>
      </c>
      <c r="B14802" s="63" t="s">
        <v>16071</v>
      </c>
    </row>
    <row r="14803" spans="1:2" x14ac:dyDescent="0.25">
      <c r="A14803" s="62">
        <v>60102413</v>
      </c>
      <c r="B14803" s="63" t="s">
        <v>15311</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8871</v>
      </c>
    </row>
    <row r="14807" spans="1:2" x14ac:dyDescent="0.25">
      <c r="A14807" s="62">
        <v>60102503</v>
      </c>
      <c r="B14807" s="63" t="s">
        <v>6044</v>
      </c>
    </row>
    <row r="14808" spans="1:2" x14ac:dyDescent="0.25">
      <c r="A14808" s="62">
        <v>60102504</v>
      </c>
      <c r="B14808" s="63" t="s">
        <v>5741</v>
      </c>
    </row>
    <row r="14809" spans="1:2" x14ac:dyDescent="0.25">
      <c r="A14809" s="62">
        <v>60102505</v>
      </c>
      <c r="B14809" s="63" t="s">
        <v>11913</v>
      </c>
    </row>
    <row r="14810" spans="1:2" x14ac:dyDescent="0.25">
      <c r="A14810" s="62">
        <v>60102506</v>
      </c>
      <c r="B14810" s="63" t="s">
        <v>3558</v>
      </c>
    </row>
    <row r="14811" spans="1:2" x14ac:dyDescent="0.25">
      <c r="A14811" s="62">
        <v>60102507</v>
      </c>
      <c r="B14811" s="63" t="s">
        <v>1125</v>
      </c>
    </row>
    <row r="14812" spans="1:2" x14ac:dyDescent="0.25">
      <c r="A14812" s="62">
        <v>60102508</v>
      </c>
      <c r="B14812" s="63" t="s">
        <v>8290</v>
      </c>
    </row>
    <row r="14813" spans="1:2" x14ac:dyDescent="0.25">
      <c r="A14813" s="62">
        <v>60102509</v>
      </c>
      <c r="B14813" s="63" t="s">
        <v>5101</v>
      </c>
    </row>
    <row r="14814" spans="1:2" x14ac:dyDescent="0.25">
      <c r="A14814" s="62">
        <v>60102510</v>
      </c>
      <c r="B14814" s="63" t="s">
        <v>10343</v>
      </c>
    </row>
    <row r="14815" spans="1:2" x14ac:dyDescent="0.25">
      <c r="A14815" s="62">
        <v>60102511</v>
      </c>
      <c r="B14815" s="63" t="s">
        <v>11397</v>
      </c>
    </row>
    <row r="14816" spans="1:2" x14ac:dyDescent="0.25">
      <c r="A14816" s="62">
        <v>60102512</v>
      </c>
      <c r="B14816" s="63" t="s">
        <v>11782</v>
      </c>
    </row>
    <row r="14817" spans="1:2" x14ac:dyDescent="0.25">
      <c r="A14817" s="62">
        <v>60102513</v>
      </c>
      <c r="B14817" s="63" t="s">
        <v>9087</v>
      </c>
    </row>
    <row r="14818" spans="1:2" x14ac:dyDescent="0.25">
      <c r="A14818" s="62">
        <v>60102601</v>
      </c>
      <c r="B14818" s="63" t="s">
        <v>13384</v>
      </c>
    </row>
    <row r="14819" spans="1:2" x14ac:dyDescent="0.25">
      <c r="A14819" s="62">
        <v>60102602</v>
      </c>
      <c r="B14819" s="63" t="s">
        <v>14792</v>
      </c>
    </row>
    <row r="14820" spans="1:2" x14ac:dyDescent="0.25">
      <c r="A14820" s="62">
        <v>60102603</v>
      </c>
      <c r="B14820" s="63" t="s">
        <v>5935</v>
      </c>
    </row>
    <row r="14821" spans="1:2" x14ac:dyDescent="0.25">
      <c r="A14821" s="62">
        <v>60102604</v>
      </c>
      <c r="B14821" s="63" t="s">
        <v>12537</v>
      </c>
    </row>
    <row r="14822" spans="1:2" x14ac:dyDescent="0.25">
      <c r="A14822" s="62">
        <v>60102605</v>
      </c>
      <c r="B14822" s="63" t="s">
        <v>6939</v>
      </c>
    </row>
    <row r="14823" spans="1:2" x14ac:dyDescent="0.25">
      <c r="A14823" s="62">
        <v>60102606</v>
      </c>
      <c r="B14823" s="63" t="s">
        <v>12086</v>
      </c>
    </row>
    <row r="14824" spans="1:2" x14ac:dyDescent="0.25">
      <c r="A14824" s="62">
        <v>60102607</v>
      </c>
      <c r="B14824" s="63" t="s">
        <v>9068</v>
      </c>
    </row>
    <row r="14825" spans="1:2" x14ac:dyDescent="0.25">
      <c r="A14825" s="62">
        <v>60102608</v>
      </c>
      <c r="B14825" s="63" t="s">
        <v>3246</v>
      </c>
    </row>
    <row r="14826" spans="1:2" x14ac:dyDescent="0.25">
      <c r="A14826" s="62">
        <v>60102609</v>
      </c>
      <c r="B14826" s="63" t="s">
        <v>8758</v>
      </c>
    </row>
    <row r="14827" spans="1:2" x14ac:dyDescent="0.25">
      <c r="A14827" s="62">
        <v>60102610</v>
      </c>
      <c r="B14827" s="63" t="s">
        <v>11758</v>
      </c>
    </row>
    <row r="14828" spans="1:2" x14ac:dyDescent="0.25">
      <c r="A14828" s="62">
        <v>60102611</v>
      </c>
      <c r="B14828" s="63" t="s">
        <v>16055</v>
      </c>
    </row>
    <row r="14829" spans="1:2" x14ac:dyDescent="0.25">
      <c r="A14829" s="62">
        <v>60102612</v>
      </c>
      <c r="B14829" s="63" t="s">
        <v>16438</v>
      </c>
    </row>
    <row r="14830" spans="1:2" x14ac:dyDescent="0.25">
      <c r="A14830" s="62">
        <v>60102613</v>
      </c>
      <c r="B14830" s="63" t="s">
        <v>9056</v>
      </c>
    </row>
    <row r="14831" spans="1:2" x14ac:dyDescent="0.25">
      <c r="A14831" s="62">
        <v>60102614</v>
      </c>
      <c r="B14831" s="63" t="s">
        <v>5923</v>
      </c>
    </row>
    <row r="14832" spans="1:2" x14ac:dyDescent="0.25">
      <c r="A14832" s="62">
        <v>60102701</v>
      </c>
      <c r="B14832" s="63" t="s">
        <v>3946</v>
      </c>
    </row>
    <row r="14833" spans="1:2" x14ac:dyDescent="0.25">
      <c r="A14833" s="62">
        <v>60102702</v>
      </c>
      <c r="B14833" s="63" t="s">
        <v>4537</v>
      </c>
    </row>
    <row r="14834" spans="1:2" x14ac:dyDescent="0.25">
      <c r="A14834" s="62">
        <v>60102703</v>
      </c>
      <c r="B14834" s="63" t="s">
        <v>11189</v>
      </c>
    </row>
    <row r="14835" spans="1:2" x14ac:dyDescent="0.25">
      <c r="A14835" s="62">
        <v>60102704</v>
      </c>
      <c r="B14835" s="63" t="s">
        <v>6157</v>
      </c>
    </row>
    <row r="14836" spans="1:2" x14ac:dyDescent="0.25">
      <c r="A14836" s="62">
        <v>60102705</v>
      </c>
      <c r="B14836" s="63" t="s">
        <v>498</v>
      </c>
    </row>
    <row r="14837" spans="1:2" x14ac:dyDescent="0.25">
      <c r="A14837" s="62">
        <v>60102706</v>
      </c>
      <c r="B14837" s="63" t="s">
        <v>17129</v>
      </c>
    </row>
    <row r="14838" spans="1:2" x14ac:dyDescent="0.25">
      <c r="A14838" s="62">
        <v>60102707</v>
      </c>
      <c r="B14838" s="63" t="s">
        <v>5226</v>
      </c>
    </row>
    <row r="14839" spans="1:2" x14ac:dyDescent="0.25">
      <c r="A14839" s="62">
        <v>60102708</v>
      </c>
      <c r="B14839" s="63" t="s">
        <v>7117</v>
      </c>
    </row>
    <row r="14840" spans="1:2" x14ac:dyDescent="0.25">
      <c r="A14840" s="62">
        <v>60102709</v>
      </c>
      <c r="B14840" s="63" t="s">
        <v>12326</v>
      </c>
    </row>
    <row r="14841" spans="1:2" x14ac:dyDescent="0.25">
      <c r="A14841" s="62">
        <v>60102710</v>
      </c>
      <c r="B14841" s="63" t="s">
        <v>7664</v>
      </c>
    </row>
    <row r="14842" spans="1:2" x14ac:dyDescent="0.25">
      <c r="A14842" s="62">
        <v>60102711</v>
      </c>
      <c r="B14842" s="63" t="s">
        <v>18702</v>
      </c>
    </row>
    <row r="14843" spans="1:2" x14ac:dyDescent="0.25">
      <c r="A14843" s="62">
        <v>60102712</v>
      </c>
      <c r="B14843" s="63" t="s">
        <v>11193</v>
      </c>
    </row>
    <row r="14844" spans="1:2" x14ac:dyDescent="0.25">
      <c r="A14844" s="62">
        <v>60102713</v>
      </c>
      <c r="B14844" s="63" t="s">
        <v>5799</v>
      </c>
    </row>
    <row r="14845" spans="1:2" x14ac:dyDescent="0.25">
      <c r="A14845" s="62">
        <v>60102714</v>
      </c>
      <c r="B14845" s="63" t="s">
        <v>13040</v>
      </c>
    </row>
    <row r="14846" spans="1:2" x14ac:dyDescent="0.25">
      <c r="A14846" s="62">
        <v>60102715</v>
      </c>
      <c r="B14846" s="63" t="s">
        <v>11499</v>
      </c>
    </row>
    <row r="14847" spans="1:2" x14ac:dyDescent="0.25">
      <c r="A14847" s="62">
        <v>60102717</v>
      </c>
      <c r="B14847" s="63" t="s">
        <v>8197</v>
      </c>
    </row>
    <row r="14848" spans="1:2" x14ac:dyDescent="0.25">
      <c r="A14848" s="62">
        <v>60102718</v>
      </c>
      <c r="B14848" s="63" t="s">
        <v>2567</v>
      </c>
    </row>
    <row r="14849" spans="1:2" x14ac:dyDescent="0.25">
      <c r="A14849" s="62">
        <v>60102801</v>
      </c>
      <c r="B14849" s="63" t="s">
        <v>9841</v>
      </c>
    </row>
    <row r="14850" spans="1:2" x14ac:dyDescent="0.25">
      <c r="A14850" s="62">
        <v>60102802</v>
      </c>
      <c r="B14850" s="63" t="s">
        <v>3904</v>
      </c>
    </row>
    <row r="14851" spans="1:2" x14ac:dyDescent="0.25">
      <c r="A14851" s="62">
        <v>60102803</v>
      </c>
      <c r="B14851" s="63" t="s">
        <v>3122</v>
      </c>
    </row>
    <row r="14852" spans="1:2" x14ac:dyDescent="0.25">
      <c r="A14852" s="62">
        <v>60102804</v>
      </c>
      <c r="B14852" s="63" t="s">
        <v>16117</v>
      </c>
    </row>
    <row r="14853" spans="1:2" x14ac:dyDescent="0.25">
      <c r="A14853" s="62">
        <v>60102805</v>
      </c>
      <c r="B14853" s="63" t="s">
        <v>1045</v>
      </c>
    </row>
    <row r="14854" spans="1:2" x14ac:dyDescent="0.25">
      <c r="A14854" s="62">
        <v>60102806</v>
      </c>
      <c r="B14854" s="63" t="s">
        <v>10533</v>
      </c>
    </row>
    <row r="14855" spans="1:2" x14ac:dyDescent="0.25">
      <c r="A14855" s="62">
        <v>60102807</v>
      </c>
      <c r="B14855" s="63" t="s">
        <v>15704</v>
      </c>
    </row>
    <row r="14856" spans="1:2" x14ac:dyDescent="0.25">
      <c r="A14856" s="62">
        <v>60102901</v>
      </c>
      <c r="B14856" s="63" t="s">
        <v>14741</v>
      </c>
    </row>
    <row r="14857" spans="1:2" x14ac:dyDescent="0.25">
      <c r="A14857" s="62">
        <v>60102902</v>
      </c>
      <c r="B14857" s="63" t="s">
        <v>16463</v>
      </c>
    </row>
    <row r="14858" spans="1:2" x14ac:dyDescent="0.25">
      <c r="A14858" s="62">
        <v>60102903</v>
      </c>
      <c r="B14858" s="63" t="s">
        <v>9047</v>
      </c>
    </row>
    <row r="14859" spans="1:2" x14ac:dyDescent="0.25">
      <c r="A14859" s="62">
        <v>60102904</v>
      </c>
      <c r="B14859" s="63" t="s">
        <v>4721</v>
      </c>
    </row>
    <row r="14860" spans="1:2" x14ac:dyDescent="0.25">
      <c r="A14860" s="62">
        <v>60102905</v>
      </c>
      <c r="B14860" s="63" t="s">
        <v>13439</v>
      </c>
    </row>
    <row r="14861" spans="1:2" x14ac:dyDescent="0.25">
      <c r="A14861" s="62">
        <v>60102906</v>
      </c>
      <c r="B14861" s="63" t="s">
        <v>15938</v>
      </c>
    </row>
    <row r="14862" spans="1:2" x14ac:dyDescent="0.25">
      <c r="A14862" s="62">
        <v>60102907</v>
      </c>
      <c r="B14862" s="63" t="s">
        <v>12275</v>
      </c>
    </row>
    <row r="14863" spans="1:2" x14ac:dyDescent="0.25">
      <c r="A14863" s="62">
        <v>60102908</v>
      </c>
      <c r="B14863" s="63" t="s">
        <v>18648</v>
      </c>
    </row>
    <row r="14864" spans="1:2" x14ac:dyDescent="0.25">
      <c r="A14864" s="62">
        <v>60102909</v>
      </c>
      <c r="B14864" s="63" t="s">
        <v>16267</v>
      </c>
    </row>
    <row r="14865" spans="1:2" x14ac:dyDescent="0.25">
      <c r="A14865" s="62">
        <v>60102910</v>
      </c>
      <c r="B14865" s="63" t="s">
        <v>12214</v>
      </c>
    </row>
    <row r="14866" spans="1:2" x14ac:dyDescent="0.25">
      <c r="A14866" s="62">
        <v>60102911</v>
      </c>
      <c r="B14866" s="63" t="s">
        <v>15361</v>
      </c>
    </row>
    <row r="14867" spans="1:2" x14ac:dyDescent="0.25">
      <c r="A14867" s="62">
        <v>60102912</v>
      </c>
      <c r="B14867" s="63" t="s">
        <v>11547</v>
      </c>
    </row>
    <row r="14868" spans="1:2" x14ac:dyDescent="0.25">
      <c r="A14868" s="62">
        <v>60102913</v>
      </c>
      <c r="B14868" s="63" t="s">
        <v>2028</v>
      </c>
    </row>
    <row r="14869" spans="1:2" x14ac:dyDescent="0.25">
      <c r="A14869" s="62">
        <v>60102914</v>
      </c>
      <c r="B14869" s="63" t="s">
        <v>12995</v>
      </c>
    </row>
    <row r="14870" spans="1:2" x14ac:dyDescent="0.25">
      <c r="A14870" s="62">
        <v>60102915</v>
      </c>
      <c r="B14870" s="63" t="s">
        <v>12886</v>
      </c>
    </row>
    <row r="14871" spans="1:2" x14ac:dyDescent="0.25">
      <c r="A14871" s="62">
        <v>60102916</v>
      </c>
      <c r="B14871" s="63" t="s">
        <v>15291</v>
      </c>
    </row>
    <row r="14872" spans="1:2" x14ac:dyDescent="0.25">
      <c r="A14872" s="62">
        <v>60102917</v>
      </c>
      <c r="B14872" s="63" t="s">
        <v>16535</v>
      </c>
    </row>
    <row r="14873" spans="1:2" x14ac:dyDescent="0.25">
      <c r="A14873" s="62">
        <v>60103001</v>
      </c>
      <c r="B14873" s="63" t="s">
        <v>9341</v>
      </c>
    </row>
    <row r="14874" spans="1:2" x14ac:dyDescent="0.25">
      <c r="A14874" s="62">
        <v>60103002</v>
      </c>
      <c r="B14874" s="63" t="s">
        <v>11620</v>
      </c>
    </row>
    <row r="14875" spans="1:2" x14ac:dyDescent="0.25">
      <c r="A14875" s="62">
        <v>60103003</v>
      </c>
      <c r="B14875" s="63" t="s">
        <v>10452</v>
      </c>
    </row>
    <row r="14876" spans="1:2" x14ac:dyDescent="0.25">
      <c r="A14876" s="62">
        <v>60103004</v>
      </c>
      <c r="B14876" s="63" t="s">
        <v>9072</v>
      </c>
    </row>
    <row r="14877" spans="1:2" x14ac:dyDescent="0.25">
      <c r="A14877" s="62">
        <v>60103005</v>
      </c>
      <c r="B14877" s="63" t="s">
        <v>6034</v>
      </c>
    </row>
    <row r="14878" spans="1:2" x14ac:dyDescent="0.25">
      <c r="A14878" s="62">
        <v>60103006</v>
      </c>
      <c r="B14878" s="63" t="s">
        <v>8261</v>
      </c>
    </row>
    <row r="14879" spans="1:2" x14ac:dyDescent="0.25">
      <c r="A14879" s="62">
        <v>60103007</v>
      </c>
      <c r="B14879" s="63" t="s">
        <v>15689</v>
      </c>
    </row>
    <row r="14880" spans="1:2" x14ac:dyDescent="0.25">
      <c r="A14880" s="62">
        <v>60103008</v>
      </c>
      <c r="B14880" s="63" t="s">
        <v>3275</v>
      </c>
    </row>
    <row r="14881" spans="1:2" x14ac:dyDescent="0.25">
      <c r="A14881" s="62">
        <v>60103009</v>
      </c>
      <c r="B14881" s="63" t="s">
        <v>18682</v>
      </c>
    </row>
    <row r="14882" spans="1:2" x14ac:dyDescent="0.25">
      <c r="A14882" s="62">
        <v>60103010</v>
      </c>
      <c r="B14882" s="63" t="s">
        <v>14340</v>
      </c>
    </row>
    <row r="14883" spans="1:2" x14ac:dyDescent="0.25">
      <c r="A14883" s="62">
        <v>60103012</v>
      </c>
      <c r="B14883" s="63" t="s">
        <v>8883</v>
      </c>
    </row>
    <row r="14884" spans="1:2" x14ac:dyDescent="0.25">
      <c r="A14884" s="62">
        <v>60103013</v>
      </c>
      <c r="B14884" s="63" t="s">
        <v>9917</v>
      </c>
    </row>
    <row r="14885" spans="1:2" x14ac:dyDescent="0.25">
      <c r="A14885" s="62">
        <v>60103101</v>
      </c>
      <c r="B14885" s="63" t="s">
        <v>18030</v>
      </c>
    </row>
    <row r="14886" spans="1:2" x14ac:dyDescent="0.25">
      <c r="A14886" s="62">
        <v>60103102</v>
      </c>
      <c r="B14886" s="63" t="s">
        <v>4090</v>
      </c>
    </row>
    <row r="14887" spans="1:2" x14ac:dyDescent="0.25">
      <c r="A14887" s="62">
        <v>60103103</v>
      </c>
      <c r="B14887" s="63" t="s">
        <v>6987</v>
      </c>
    </row>
    <row r="14888" spans="1:2" x14ac:dyDescent="0.25">
      <c r="A14888" s="62">
        <v>60103104</v>
      </c>
      <c r="B14888" s="63" t="s">
        <v>15510</v>
      </c>
    </row>
    <row r="14889" spans="1:2" x14ac:dyDescent="0.25">
      <c r="A14889" s="62">
        <v>60103105</v>
      </c>
      <c r="B14889" s="63" t="s">
        <v>18655</v>
      </c>
    </row>
    <row r="14890" spans="1:2" x14ac:dyDescent="0.25">
      <c r="A14890" s="62">
        <v>60103106</v>
      </c>
      <c r="B14890" s="63" t="s">
        <v>8390</v>
      </c>
    </row>
    <row r="14891" spans="1:2" x14ac:dyDescent="0.25">
      <c r="A14891" s="62">
        <v>60103107</v>
      </c>
      <c r="B14891" s="63" t="s">
        <v>562</v>
      </c>
    </row>
    <row r="14892" spans="1:2" x14ac:dyDescent="0.25">
      <c r="A14892" s="62">
        <v>60103108</v>
      </c>
      <c r="B14892" s="63" t="s">
        <v>15596</v>
      </c>
    </row>
    <row r="14893" spans="1:2" x14ac:dyDescent="0.25">
      <c r="A14893" s="62">
        <v>60103109</v>
      </c>
      <c r="B14893" s="63" t="s">
        <v>16514</v>
      </c>
    </row>
    <row r="14894" spans="1:2" x14ac:dyDescent="0.25">
      <c r="A14894" s="62">
        <v>60103110</v>
      </c>
      <c r="B14894" s="63" t="s">
        <v>10773</v>
      </c>
    </row>
    <row r="14895" spans="1:2" x14ac:dyDescent="0.25">
      <c r="A14895" s="62">
        <v>60103111</v>
      </c>
      <c r="B14895" s="63" t="s">
        <v>17088</v>
      </c>
    </row>
    <row r="14896" spans="1:2" x14ac:dyDescent="0.25">
      <c r="A14896" s="62">
        <v>60103112</v>
      </c>
      <c r="B14896" s="63" t="s">
        <v>14396</v>
      </c>
    </row>
    <row r="14897" spans="1:2" x14ac:dyDescent="0.25">
      <c r="A14897" s="62">
        <v>60103201</v>
      </c>
      <c r="B14897" s="63" t="s">
        <v>5752</v>
      </c>
    </row>
    <row r="14898" spans="1:2" x14ac:dyDescent="0.25">
      <c r="A14898" s="62">
        <v>60103202</v>
      </c>
      <c r="B14898" s="63" t="s">
        <v>3465</v>
      </c>
    </row>
    <row r="14899" spans="1:2" x14ac:dyDescent="0.25">
      <c r="A14899" s="62">
        <v>60103203</v>
      </c>
      <c r="B14899" s="63" t="s">
        <v>12283</v>
      </c>
    </row>
    <row r="14900" spans="1:2" x14ac:dyDescent="0.25">
      <c r="A14900" s="62">
        <v>60103204</v>
      </c>
      <c r="B14900" s="63" t="s">
        <v>3403</v>
      </c>
    </row>
    <row r="14901" spans="1:2" x14ac:dyDescent="0.25">
      <c r="A14901" s="62">
        <v>60103301</v>
      </c>
      <c r="B14901" s="63" t="s">
        <v>5489</v>
      </c>
    </row>
    <row r="14902" spans="1:2" x14ac:dyDescent="0.25">
      <c r="A14902" s="62">
        <v>60103302</v>
      </c>
      <c r="B14902" s="63" t="s">
        <v>4270</v>
      </c>
    </row>
    <row r="14903" spans="1:2" x14ac:dyDescent="0.25">
      <c r="A14903" s="62">
        <v>60103303</v>
      </c>
      <c r="B14903" s="63" t="s">
        <v>13928</v>
      </c>
    </row>
    <row r="14904" spans="1:2" x14ac:dyDescent="0.25">
      <c r="A14904" s="62">
        <v>60103401</v>
      </c>
      <c r="B14904" s="63" t="s">
        <v>5961</v>
      </c>
    </row>
    <row r="14905" spans="1:2" x14ac:dyDescent="0.25">
      <c r="A14905" s="62">
        <v>60103402</v>
      </c>
      <c r="B14905" s="63" t="s">
        <v>14167</v>
      </c>
    </row>
    <row r="14906" spans="1:2" x14ac:dyDescent="0.25">
      <c r="A14906" s="62">
        <v>60103403</v>
      </c>
      <c r="B14906" s="63" t="s">
        <v>9395</v>
      </c>
    </row>
    <row r="14907" spans="1:2" x14ac:dyDescent="0.25">
      <c r="A14907" s="62">
        <v>60103404</v>
      </c>
      <c r="B14907" s="63" t="s">
        <v>16462</v>
      </c>
    </row>
    <row r="14908" spans="1:2" x14ac:dyDescent="0.25">
      <c r="A14908" s="62">
        <v>60103405</v>
      </c>
      <c r="B14908" s="63" t="s">
        <v>1972</v>
      </c>
    </row>
    <row r="14909" spans="1:2" x14ac:dyDescent="0.25">
      <c r="A14909" s="62">
        <v>60103406</v>
      </c>
      <c r="B14909" s="63" t="s">
        <v>11904</v>
      </c>
    </row>
    <row r="14910" spans="1:2" x14ac:dyDescent="0.25">
      <c r="A14910" s="62">
        <v>60103407</v>
      </c>
      <c r="B14910" s="63" t="s">
        <v>4762</v>
      </c>
    </row>
    <row r="14911" spans="1:2" x14ac:dyDescent="0.25">
      <c r="A14911" s="62">
        <v>60103408</v>
      </c>
      <c r="B14911" s="63" t="s">
        <v>5035</v>
      </c>
    </row>
    <row r="14912" spans="1:2" x14ac:dyDescent="0.25">
      <c r="A14912" s="62">
        <v>60103409</v>
      </c>
      <c r="B14912" s="63" t="s">
        <v>5288</v>
      </c>
    </row>
    <row r="14913" spans="1:2" x14ac:dyDescent="0.25">
      <c r="A14913" s="62">
        <v>60103410</v>
      </c>
      <c r="B14913" s="63" t="s">
        <v>4155</v>
      </c>
    </row>
    <row r="14914" spans="1:2" x14ac:dyDescent="0.25">
      <c r="A14914" s="62">
        <v>60103501</v>
      </c>
      <c r="B14914" s="63" t="s">
        <v>5828</v>
      </c>
    </row>
    <row r="14915" spans="1:2" x14ac:dyDescent="0.25">
      <c r="A14915" s="62">
        <v>60103502</v>
      </c>
      <c r="B14915" s="63" t="s">
        <v>15321</v>
      </c>
    </row>
    <row r="14916" spans="1:2" x14ac:dyDescent="0.25">
      <c r="A14916" s="62">
        <v>60103503</v>
      </c>
      <c r="B14916" s="63" t="s">
        <v>12261</v>
      </c>
    </row>
    <row r="14917" spans="1:2" x14ac:dyDescent="0.25">
      <c r="A14917" s="62">
        <v>60103504</v>
      </c>
      <c r="B14917" s="63" t="s">
        <v>13319</v>
      </c>
    </row>
    <row r="14918" spans="1:2" x14ac:dyDescent="0.25">
      <c r="A14918" s="62">
        <v>60103601</v>
      </c>
      <c r="B14918" s="63" t="s">
        <v>9249</v>
      </c>
    </row>
    <row r="14919" spans="1:2" x14ac:dyDescent="0.25">
      <c r="A14919" s="62">
        <v>60103602</v>
      </c>
      <c r="B14919" s="63" t="s">
        <v>9274</v>
      </c>
    </row>
    <row r="14920" spans="1:2" x14ac:dyDescent="0.25">
      <c r="A14920" s="62">
        <v>60103603</v>
      </c>
      <c r="B14920" s="63" t="s">
        <v>11806</v>
      </c>
    </row>
    <row r="14921" spans="1:2" x14ac:dyDescent="0.25">
      <c r="A14921" s="62">
        <v>60103604</v>
      </c>
      <c r="B14921" s="63" t="s">
        <v>11310</v>
      </c>
    </row>
    <row r="14922" spans="1:2" x14ac:dyDescent="0.25">
      <c r="A14922" s="62">
        <v>60103605</v>
      </c>
      <c r="B14922" s="63" t="s">
        <v>145</v>
      </c>
    </row>
    <row r="14923" spans="1:2" x14ac:dyDescent="0.25">
      <c r="A14923" s="62">
        <v>60103606</v>
      </c>
      <c r="B14923" s="63" t="s">
        <v>17285</v>
      </c>
    </row>
    <row r="14924" spans="1:2" x14ac:dyDescent="0.25">
      <c r="A14924" s="62">
        <v>60103701</v>
      </c>
      <c r="B14924" s="63" t="s">
        <v>2635</v>
      </c>
    </row>
    <row r="14925" spans="1:2" x14ac:dyDescent="0.25">
      <c r="A14925" s="62">
        <v>60103702</v>
      </c>
      <c r="B14925" s="63" t="s">
        <v>13453</v>
      </c>
    </row>
    <row r="14926" spans="1:2" x14ac:dyDescent="0.25">
      <c r="A14926" s="62">
        <v>60103703</v>
      </c>
      <c r="B14926" s="63" t="s">
        <v>1177</v>
      </c>
    </row>
    <row r="14927" spans="1:2" x14ac:dyDescent="0.25">
      <c r="A14927" s="62">
        <v>60103704</v>
      </c>
      <c r="B14927" s="63" t="s">
        <v>17660</v>
      </c>
    </row>
    <row r="14928" spans="1:2" x14ac:dyDescent="0.25">
      <c r="A14928" s="62">
        <v>60103705</v>
      </c>
      <c r="B14928" s="63" t="s">
        <v>15858</v>
      </c>
    </row>
    <row r="14929" spans="1:2" x14ac:dyDescent="0.25">
      <c r="A14929" s="62">
        <v>60103706</v>
      </c>
      <c r="B14929" s="63" t="s">
        <v>4931</v>
      </c>
    </row>
    <row r="14930" spans="1:2" x14ac:dyDescent="0.25">
      <c r="A14930" s="62">
        <v>60103801</v>
      </c>
      <c r="B14930" s="63" t="s">
        <v>709</v>
      </c>
    </row>
    <row r="14931" spans="1:2" x14ac:dyDescent="0.25">
      <c r="A14931" s="62">
        <v>60103802</v>
      </c>
      <c r="B14931" s="63" t="s">
        <v>7098</v>
      </c>
    </row>
    <row r="14932" spans="1:2" x14ac:dyDescent="0.25">
      <c r="A14932" s="62">
        <v>60103803</v>
      </c>
      <c r="B14932" s="63" t="s">
        <v>13783</v>
      </c>
    </row>
    <row r="14933" spans="1:2" x14ac:dyDescent="0.25">
      <c r="A14933" s="62">
        <v>60103804</v>
      </c>
      <c r="B14933" s="63" t="s">
        <v>9692</v>
      </c>
    </row>
    <row r="14934" spans="1:2" x14ac:dyDescent="0.25">
      <c r="A14934" s="62">
        <v>60103805</v>
      </c>
      <c r="B14934" s="63" t="s">
        <v>7662</v>
      </c>
    </row>
    <row r="14935" spans="1:2" x14ac:dyDescent="0.25">
      <c r="A14935" s="62">
        <v>60103806</v>
      </c>
      <c r="B14935" s="63" t="s">
        <v>16906</v>
      </c>
    </row>
    <row r="14936" spans="1:2" x14ac:dyDescent="0.25">
      <c r="A14936" s="62">
        <v>60103807</v>
      </c>
      <c r="B14936" s="63" t="s">
        <v>8982</v>
      </c>
    </row>
    <row r="14937" spans="1:2" x14ac:dyDescent="0.25">
      <c r="A14937" s="62">
        <v>60103808</v>
      </c>
      <c r="B14937" s="63" t="s">
        <v>13064</v>
      </c>
    </row>
    <row r="14938" spans="1:2" x14ac:dyDescent="0.25">
      <c r="A14938" s="62">
        <v>60103809</v>
      </c>
      <c r="B14938" s="63" t="s">
        <v>13724</v>
      </c>
    </row>
    <row r="14939" spans="1:2" x14ac:dyDescent="0.25">
      <c r="A14939" s="62">
        <v>60103903</v>
      </c>
      <c r="B14939" s="63" t="s">
        <v>6852</v>
      </c>
    </row>
    <row r="14940" spans="1:2" x14ac:dyDescent="0.25">
      <c r="A14940" s="62">
        <v>60103904</v>
      </c>
      <c r="B14940" s="63" t="s">
        <v>16451</v>
      </c>
    </row>
    <row r="14941" spans="1:2" x14ac:dyDescent="0.25">
      <c r="A14941" s="62">
        <v>60103905</v>
      </c>
      <c r="B14941" s="63" t="s">
        <v>8837</v>
      </c>
    </row>
    <row r="14942" spans="1:2" x14ac:dyDescent="0.25">
      <c r="A14942" s="62">
        <v>60103906</v>
      </c>
      <c r="B14942" s="63" t="s">
        <v>17825</v>
      </c>
    </row>
    <row r="14943" spans="1:2" x14ac:dyDescent="0.25">
      <c r="A14943" s="62">
        <v>60103907</v>
      </c>
      <c r="B14943" s="63" t="s">
        <v>5513</v>
      </c>
    </row>
    <row r="14944" spans="1:2" x14ac:dyDescent="0.25">
      <c r="A14944" s="62">
        <v>60103908</v>
      </c>
      <c r="B14944" s="63" t="s">
        <v>15532</v>
      </c>
    </row>
    <row r="14945" spans="1:2" x14ac:dyDescent="0.25">
      <c r="A14945" s="62">
        <v>60103909</v>
      </c>
      <c r="B14945" s="63" t="s">
        <v>14378</v>
      </c>
    </row>
    <row r="14946" spans="1:2" x14ac:dyDescent="0.25">
      <c r="A14946" s="62">
        <v>60103911</v>
      </c>
      <c r="B14946" s="63" t="s">
        <v>4714</v>
      </c>
    </row>
    <row r="14947" spans="1:2" x14ac:dyDescent="0.25">
      <c r="A14947" s="62">
        <v>60103915</v>
      </c>
      <c r="B14947" s="63" t="s">
        <v>3766</v>
      </c>
    </row>
    <row r="14948" spans="1:2" x14ac:dyDescent="0.25">
      <c r="A14948" s="62">
        <v>60103916</v>
      </c>
      <c r="B14948" s="63" t="s">
        <v>6399</v>
      </c>
    </row>
    <row r="14949" spans="1:2" x14ac:dyDescent="0.25">
      <c r="A14949" s="62">
        <v>60103918</v>
      </c>
      <c r="B14949" s="63" t="s">
        <v>6907</v>
      </c>
    </row>
    <row r="14950" spans="1:2" x14ac:dyDescent="0.25">
      <c r="A14950" s="62">
        <v>60103919</v>
      </c>
      <c r="B14950" s="63" t="s">
        <v>178</v>
      </c>
    </row>
    <row r="14951" spans="1:2" x14ac:dyDescent="0.25">
      <c r="A14951" s="62">
        <v>60103920</v>
      </c>
      <c r="B14951" s="63" t="s">
        <v>829</v>
      </c>
    </row>
    <row r="14952" spans="1:2" x14ac:dyDescent="0.25">
      <c r="A14952" s="62">
        <v>60103921</v>
      </c>
      <c r="B14952" s="63" t="s">
        <v>2934</v>
      </c>
    </row>
    <row r="14953" spans="1:2" x14ac:dyDescent="0.25">
      <c r="A14953" s="62">
        <v>60103922</v>
      </c>
      <c r="B14953" s="63" t="s">
        <v>8706</v>
      </c>
    </row>
    <row r="14954" spans="1:2" x14ac:dyDescent="0.25">
      <c r="A14954" s="62">
        <v>60103923</v>
      </c>
      <c r="B14954" s="63" t="s">
        <v>13467</v>
      </c>
    </row>
    <row r="14955" spans="1:2" x14ac:dyDescent="0.25">
      <c r="A14955" s="62">
        <v>60103924</v>
      </c>
      <c r="B14955" s="63" t="s">
        <v>1321</v>
      </c>
    </row>
    <row r="14956" spans="1:2" x14ac:dyDescent="0.25">
      <c r="A14956" s="62">
        <v>60103925</v>
      </c>
      <c r="B14956" s="63" t="s">
        <v>18343</v>
      </c>
    </row>
    <row r="14957" spans="1:2" x14ac:dyDescent="0.25">
      <c r="A14957" s="62">
        <v>60103926</v>
      </c>
      <c r="B14957" s="63" t="s">
        <v>17110</v>
      </c>
    </row>
    <row r="14958" spans="1:2" x14ac:dyDescent="0.25">
      <c r="A14958" s="62">
        <v>60103927</v>
      </c>
      <c r="B14958" s="63" t="s">
        <v>6601</v>
      </c>
    </row>
    <row r="14959" spans="1:2" x14ac:dyDescent="0.25">
      <c r="A14959" s="62">
        <v>60103928</v>
      </c>
      <c r="B14959" s="63" t="s">
        <v>3151</v>
      </c>
    </row>
    <row r="14960" spans="1:2" x14ac:dyDescent="0.25">
      <c r="A14960" s="62">
        <v>60103929</v>
      </c>
      <c r="B14960" s="63" t="s">
        <v>13737</v>
      </c>
    </row>
    <row r="14961" spans="1:2" x14ac:dyDescent="0.25">
      <c r="A14961" s="62">
        <v>60103930</v>
      </c>
      <c r="B14961" s="63" t="s">
        <v>264</v>
      </c>
    </row>
    <row r="14962" spans="1:2" x14ac:dyDescent="0.25">
      <c r="A14962" s="62">
        <v>60103931</v>
      </c>
      <c r="B14962" s="63" t="s">
        <v>7445</v>
      </c>
    </row>
    <row r="14963" spans="1:2" x14ac:dyDescent="0.25">
      <c r="A14963" s="62">
        <v>60103932</v>
      </c>
      <c r="B14963" s="63" t="s">
        <v>16634</v>
      </c>
    </row>
    <row r="14964" spans="1:2" x14ac:dyDescent="0.25">
      <c r="A14964" s="62">
        <v>60103933</v>
      </c>
      <c r="B14964" s="63" t="s">
        <v>11830</v>
      </c>
    </row>
    <row r="14965" spans="1:2" x14ac:dyDescent="0.25">
      <c r="A14965" s="62">
        <v>60103934</v>
      </c>
      <c r="B14965" s="63" t="s">
        <v>13698</v>
      </c>
    </row>
    <row r="14966" spans="1:2" x14ac:dyDescent="0.25">
      <c r="A14966" s="62">
        <v>60103936</v>
      </c>
      <c r="B14966" s="63" t="s">
        <v>3187</v>
      </c>
    </row>
    <row r="14967" spans="1:2" x14ac:dyDescent="0.25">
      <c r="A14967" s="62">
        <v>60104001</v>
      </c>
      <c r="B14967" s="63" t="s">
        <v>1371</v>
      </c>
    </row>
    <row r="14968" spans="1:2" x14ac:dyDescent="0.25">
      <c r="A14968" s="62">
        <v>60104002</v>
      </c>
      <c r="B14968" s="63" t="s">
        <v>13056</v>
      </c>
    </row>
    <row r="14969" spans="1:2" x14ac:dyDescent="0.25">
      <c r="A14969" s="62">
        <v>60104003</v>
      </c>
      <c r="B14969" s="63" t="s">
        <v>17299</v>
      </c>
    </row>
    <row r="14970" spans="1:2" x14ac:dyDescent="0.25">
      <c r="A14970" s="62">
        <v>60104004</v>
      </c>
      <c r="B14970" s="63" t="s">
        <v>14049</v>
      </c>
    </row>
    <row r="14971" spans="1:2" x14ac:dyDescent="0.25">
      <c r="A14971" s="62">
        <v>60104005</v>
      </c>
      <c r="B14971" s="63" t="s">
        <v>7291</v>
      </c>
    </row>
    <row r="14972" spans="1:2" x14ac:dyDescent="0.25">
      <c r="A14972" s="62">
        <v>60104006</v>
      </c>
      <c r="B14972" s="63" t="s">
        <v>4124</v>
      </c>
    </row>
    <row r="14973" spans="1:2" x14ac:dyDescent="0.25">
      <c r="A14973" s="62">
        <v>60104007</v>
      </c>
      <c r="B14973" s="63" t="s">
        <v>9339</v>
      </c>
    </row>
    <row r="14974" spans="1:2" x14ac:dyDescent="0.25">
      <c r="A14974" s="62">
        <v>60104008</v>
      </c>
      <c r="B14974" s="63" t="s">
        <v>14905</v>
      </c>
    </row>
    <row r="14975" spans="1:2" x14ac:dyDescent="0.25">
      <c r="A14975" s="62">
        <v>60104101</v>
      </c>
      <c r="B14975" s="63" t="s">
        <v>14203</v>
      </c>
    </row>
    <row r="14976" spans="1:2" x14ac:dyDescent="0.25">
      <c r="A14976" s="62">
        <v>60104102</v>
      </c>
      <c r="B14976" s="63" t="s">
        <v>12156</v>
      </c>
    </row>
    <row r="14977" spans="1:2" x14ac:dyDescent="0.25">
      <c r="A14977" s="62">
        <v>60104103</v>
      </c>
      <c r="B14977" s="63" t="s">
        <v>7663</v>
      </c>
    </row>
    <row r="14978" spans="1:2" x14ac:dyDescent="0.25">
      <c r="A14978" s="62">
        <v>60104104</v>
      </c>
      <c r="B14978" s="63" t="s">
        <v>17855</v>
      </c>
    </row>
    <row r="14979" spans="1:2" x14ac:dyDescent="0.25">
      <c r="A14979" s="62">
        <v>60104105</v>
      </c>
      <c r="B14979" s="63" t="s">
        <v>9125</v>
      </c>
    </row>
    <row r="14980" spans="1:2" x14ac:dyDescent="0.25">
      <c r="A14980" s="62">
        <v>60104106</v>
      </c>
      <c r="B14980" s="63" t="s">
        <v>18215</v>
      </c>
    </row>
    <row r="14981" spans="1:2" x14ac:dyDescent="0.25">
      <c r="A14981" s="62">
        <v>60104107</v>
      </c>
      <c r="B14981" s="63" t="s">
        <v>2867</v>
      </c>
    </row>
    <row r="14982" spans="1:2" x14ac:dyDescent="0.25">
      <c r="A14982" s="62">
        <v>60104201</v>
      </c>
      <c r="B14982" s="63" t="s">
        <v>4625</v>
      </c>
    </row>
    <row r="14983" spans="1:2" x14ac:dyDescent="0.25">
      <c r="A14983" s="62">
        <v>60104202</v>
      </c>
      <c r="B14983" s="63" t="s">
        <v>9588</v>
      </c>
    </row>
    <row r="14984" spans="1:2" x14ac:dyDescent="0.25">
      <c r="A14984" s="62">
        <v>60104203</v>
      </c>
      <c r="B14984" s="63" t="s">
        <v>8755</v>
      </c>
    </row>
    <row r="14985" spans="1:2" x14ac:dyDescent="0.25">
      <c r="A14985" s="62">
        <v>60104204</v>
      </c>
      <c r="B14985" s="63" t="s">
        <v>7243</v>
      </c>
    </row>
    <row r="14986" spans="1:2" x14ac:dyDescent="0.25">
      <c r="A14986" s="62">
        <v>60104301</v>
      </c>
      <c r="B14986" s="63" t="s">
        <v>7432</v>
      </c>
    </row>
    <row r="14987" spans="1:2" x14ac:dyDescent="0.25">
      <c r="A14987" s="62">
        <v>60104302</v>
      </c>
      <c r="B14987" s="63" t="s">
        <v>1538</v>
      </c>
    </row>
    <row r="14988" spans="1:2" x14ac:dyDescent="0.25">
      <c r="A14988" s="62">
        <v>60104303</v>
      </c>
      <c r="B14988" s="63" t="s">
        <v>13358</v>
      </c>
    </row>
    <row r="14989" spans="1:2" x14ac:dyDescent="0.25">
      <c r="A14989" s="62">
        <v>60104401</v>
      </c>
      <c r="B14989" s="63" t="s">
        <v>14530</v>
      </c>
    </row>
    <row r="14990" spans="1:2" x14ac:dyDescent="0.25">
      <c r="A14990" s="62">
        <v>60104402</v>
      </c>
      <c r="B14990" s="63" t="s">
        <v>2494</v>
      </c>
    </row>
    <row r="14991" spans="1:2" x14ac:dyDescent="0.25">
      <c r="A14991" s="62">
        <v>60104403</v>
      </c>
      <c r="B14991" s="63" t="s">
        <v>6538</v>
      </c>
    </row>
    <row r="14992" spans="1:2" x14ac:dyDescent="0.25">
      <c r="A14992" s="62">
        <v>60104404</v>
      </c>
      <c r="B14992" s="63" t="s">
        <v>684</v>
      </c>
    </row>
    <row r="14993" spans="1:2" x14ac:dyDescent="0.25">
      <c r="A14993" s="62">
        <v>60104405</v>
      </c>
      <c r="B14993" s="63" t="s">
        <v>14869</v>
      </c>
    </row>
    <row r="14994" spans="1:2" x14ac:dyDescent="0.25">
      <c r="A14994" s="62">
        <v>60104406</v>
      </c>
      <c r="B14994" s="63" t="s">
        <v>16387</v>
      </c>
    </row>
    <row r="14995" spans="1:2" x14ac:dyDescent="0.25">
      <c r="A14995" s="62">
        <v>60104407</v>
      </c>
      <c r="B14995" s="63" t="s">
        <v>3068</v>
      </c>
    </row>
    <row r="14996" spans="1:2" x14ac:dyDescent="0.25">
      <c r="A14996" s="62">
        <v>60104408</v>
      </c>
      <c r="B14996" s="63" t="s">
        <v>10054</v>
      </c>
    </row>
    <row r="14997" spans="1:2" x14ac:dyDescent="0.25">
      <c r="A14997" s="62">
        <v>60104501</v>
      </c>
      <c r="B14997" s="63" t="s">
        <v>15377</v>
      </c>
    </row>
    <row r="14998" spans="1:2" x14ac:dyDescent="0.25">
      <c r="A14998" s="62">
        <v>60104502</v>
      </c>
      <c r="B14998" s="63" t="s">
        <v>8935</v>
      </c>
    </row>
    <row r="14999" spans="1:2" x14ac:dyDescent="0.25">
      <c r="A14999" s="62">
        <v>60104503</v>
      </c>
      <c r="B14999" s="63" t="s">
        <v>5854</v>
      </c>
    </row>
    <row r="15000" spans="1:2" x14ac:dyDescent="0.25">
      <c r="A15000" s="62">
        <v>60104504</v>
      </c>
      <c r="B15000" s="63" t="s">
        <v>12502</v>
      </c>
    </row>
    <row r="15001" spans="1:2" x14ac:dyDescent="0.25">
      <c r="A15001" s="62">
        <v>60104505</v>
      </c>
      <c r="B15001" s="63" t="s">
        <v>5488</v>
      </c>
    </row>
    <row r="15002" spans="1:2" x14ac:dyDescent="0.25">
      <c r="A15002" s="62">
        <v>60104506</v>
      </c>
      <c r="B15002" s="63" t="s">
        <v>10586</v>
      </c>
    </row>
    <row r="15003" spans="1:2" x14ac:dyDescent="0.25">
      <c r="A15003" s="62">
        <v>60104507</v>
      </c>
      <c r="B15003" s="63" t="s">
        <v>9048</v>
      </c>
    </row>
    <row r="15004" spans="1:2" x14ac:dyDescent="0.25">
      <c r="A15004" s="62">
        <v>60104508</v>
      </c>
      <c r="B15004" s="63" t="s">
        <v>18725</v>
      </c>
    </row>
    <row r="15005" spans="1:2" x14ac:dyDescent="0.25">
      <c r="A15005" s="62">
        <v>60104509</v>
      </c>
      <c r="B15005" s="63" t="s">
        <v>7225</v>
      </c>
    </row>
    <row r="15006" spans="1:2" x14ac:dyDescent="0.25">
      <c r="A15006" s="62">
        <v>60104511</v>
      </c>
      <c r="B15006" s="63" t="s">
        <v>11271</v>
      </c>
    </row>
    <row r="15007" spans="1:2" x14ac:dyDescent="0.25">
      <c r="A15007" s="62">
        <v>60104601</v>
      </c>
      <c r="B15007" s="63" t="s">
        <v>9855</v>
      </c>
    </row>
    <row r="15008" spans="1:2" x14ac:dyDescent="0.25">
      <c r="A15008" s="62">
        <v>60104602</v>
      </c>
      <c r="B15008" s="63" t="s">
        <v>1063</v>
      </c>
    </row>
    <row r="15009" spans="1:2" x14ac:dyDescent="0.25">
      <c r="A15009" s="62">
        <v>60104604</v>
      </c>
      <c r="B15009" s="63" t="s">
        <v>13374</v>
      </c>
    </row>
    <row r="15010" spans="1:2" x14ac:dyDescent="0.25">
      <c r="A15010" s="62">
        <v>60104605</v>
      </c>
      <c r="B15010" s="63" t="s">
        <v>13499</v>
      </c>
    </row>
    <row r="15011" spans="1:2" x14ac:dyDescent="0.25">
      <c r="A15011" s="62">
        <v>60104606</v>
      </c>
      <c r="B15011" s="63" t="s">
        <v>3832</v>
      </c>
    </row>
    <row r="15012" spans="1:2" x14ac:dyDescent="0.25">
      <c r="A15012" s="62">
        <v>60104607</v>
      </c>
      <c r="B15012" s="63" t="s">
        <v>18216</v>
      </c>
    </row>
    <row r="15013" spans="1:2" x14ac:dyDescent="0.25">
      <c r="A15013" s="62">
        <v>60104608</v>
      </c>
      <c r="B15013" s="63" t="s">
        <v>8016</v>
      </c>
    </row>
    <row r="15014" spans="1:2" x14ac:dyDescent="0.25">
      <c r="A15014" s="62">
        <v>60104609</v>
      </c>
      <c r="B15014" s="63" t="s">
        <v>1775</v>
      </c>
    </row>
    <row r="15015" spans="1:2" x14ac:dyDescent="0.25">
      <c r="A15015" s="62">
        <v>60104610</v>
      </c>
      <c r="B15015" s="63" t="s">
        <v>10350</v>
      </c>
    </row>
    <row r="15016" spans="1:2" x14ac:dyDescent="0.25">
      <c r="A15016" s="62">
        <v>60104611</v>
      </c>
      <c r="B15016" s="63" t="s">
        <v>2297</v>
      </c>
    </row>
    <row r="15017" spans="1:2" x14ac:dyDescent="0.25">
      <c r="A15017" s="62">
        <v>60104612</v>
      </c>
      <c r="B15017" s="63" t="s">
        <v>13779</v>
      </c>
    </row>
    <row r="15018" spans="1:2" x14ac:dyDescent="0.25">
      <c r="A15018" s="62">
        <v>60104701</v>
      </c>
      <c r="B15018" s="63" t="s">
        <v>14359</v>
      </c>
    </row>
    <row r="15019" spans="1:2" x14ac:dyDescent="0.25">
      <c r="A15019" s="62">
        <v>60104702</v>
      </c>
      <c r="B15019" s="63" t="s">
        <v>8555</v>
      </c>
    </row>
    <row r="15020" spans="1:2" x14ac:dyDescent="0.25">
      <c r="A15020" s="62">
        <v>60104703</v>
      </c>
      <c r="B15020" s="63" t="s">
        <v>14755</v>
      </c>
    </row>
    <row r="15021" spans="1:2" x14ac:dyDescent="0.25">
      <c r="A15021" s="62">
        <v>60104704</v>
      </c>
      <c r="B15021" s="63" t="s">
        <v>122</v>
      </c>
    </row>
    <row r="15022" spans="1:2" x14ac:dyDescent="0.25">
      <c r="A15022" s="62">
        <v>60104705</v>
      </c>
      <c r="B15022" s="63" t="s">
        <v>18793</v>
      </c>
    </row>
    <row r="15023" spans="1:2" x14ac:dyDescent="0.25">
      <c r="A15023" s="62">
        <v>60104706</v>
      </c>
      <c r="B15023" s="63" t="s">
        <v>15817</v>
      </c>
    </row>
    <row r="15024" spans="1:2" x14ac:dyDescent="0.25">
      <c r="A15024" s="62">
        <v>60104707</v>
      </c>
      <c r="B15024" s="63" t="s">
        <v>451</v>
      </c>
    </row>
    <row r="15025" spans="1:2" x14ac:dyDescent="0.25">
      <c r="A15025" s="62">
        <v>60104708</v>
      </c>
      <c r="B15025" s="63" t="s">
        <v>6512</v>
      </c>
    </row>
    <row r="15026" spans="1:2" x14ac:dyDescent="0.25">
      <c r="A15026" s="62">
        <v>60104801</v>
      </c>
      <c r="B15026" s="63" t="s">
        <v>5601</v>
      </c>
    </row>
    <row r="15027" spans="1:2" x14ac:dyDescent="0.25">
      <c r="A15027" s="62">
        <v>60104802</v>
      </c>
      <c r="B15027" s="63" t="s">
        <v>13518</v>
      </c>
    </row>
    <row r="15028" spans="1:2" x14ac:dyDescent="0.25">
      <c r="A15028" s="62">
        <v>60104803</v>
      </c>
      <c r="B15028" s="63" t="s">
        <v>3892</v>
      </c>
    </row>
    <row r="15029" spans="1:2" x14ac:dyDescent="0.25">
      <c r="A15029" s="62">
        <v>60104804</v>
      </c>
      <c r="B15029" s="63" t="s">
        <v>3228</v>
      </c>
    </row>
    <row r="15030" spans="1:2" x14ac:dyDescent="0.25">
      <c r="A15030" s="62">
        <v>60104805</v>
      </c>
      <c r="B15030" s="63" t="s">
        <v>16088</v>
      </c>
    </row>
    <row r="15031" spans="1:2" x14ac:dyDescent="0.25">
      <c r="A15031" s="62">
        <v>60104806</v>
      </c>
      <c r="B15031" s="63" t="s">
        <v>6469</v>
      </c>
    </row>
    <row r="15032" spans="1:2" x14ac:dyDescent="0.25">
      <c r="A15032" s="62">
        <v>60104807</v>
      </c>
      <c r="B15032" s="63" t="s">
        <v>2839</v>
      </c>
    </row>
    <row r="15033" spans="1:2" x14ac:dyDescent="0.25">
      <c r="A15033" s="62">
        <v>60104808</v>
      </c>
      <c r="B15033" s="63" t="s">
        <v>8743</v>
      </c>
    </row>
    <row r="15034" spans="1:2" x14ac:dyDescent="0.25">
      <c r="A15034" s="62">
        <v>60104809</v>
      </c>
      <c r="B15034" s="63" t="s">
        <v>5223</v>
      </c>
    </row>
    <row r="15035" spans="1:2" x14ac:dyDescent="0.25">
      <c r="A15035" s="62">
        <v>60104810</v>
      </c>
      <c r="B15035" s="63" t="s">
        <v>18409</v>
      </c>
    </row>
    <row r="15036" spans="1:2" x14ac:dyDescent="0.25">
      <c r="A15036" s="62">
        <v>60104811</v>
      </c>
      <c r="B15036" s="63" t="s">
        <v>8882</v>
      </c>
    </row>
    <row r="15037" spans="1:2" x14ac:dyDescent="0.25">
      <c r="A15037" s="62">
        <v>60104812</v>
      </c>
      <c r="B15037" s="63" t="s">
        <v>2444</v>
      </c>
    </row>
    <row r="15038" spans="1:2" x14ac:dyDescent="0.25">
      <c r="A15038" s="62">
        <v>60104813</v>
      </c>
      <c r="B15038" s="63" t="s">
        <v>3344</v>
      </c>
    </row>
    <row r="15039" spans="1:2" x14ac:dyDescent="0.25">
      <c r="A15039" s="62">
        <v>60104814</v>
      </c>
      <c r="B15039" s="63" t="s">
        <v>4328</v>
      </c>
    </row>
    <row r="15040" spans="1:2" x14ac:dyDescent="0.25">
      <c r="A15040" s="62">
        <v>60104815</v>
      </c>
      <c r="B15040" s="63" t="s">
        <v>13601</v>
      </c>
    </row>
    <row r="15041" spans="1:2" x14ac:dyDescent="0.25">
      <c r="A15041" s="62">
        <v>60104816</v>
      </c>
      <c r="B15041" s="63" t="s">
        <v>1005</v>
      </c>
    </row>
    <row r="15042" spans="1:2" x14ac:dyDescent="0.25">
      <c r="A15042" s="62">
        <v>60104901</v>
      </c>
      <c r="B15042" s="63" t="s">
        <v>15900</v>
      </c>
    </row>
    <row r="15043" spans="1:2" x14ac:dyDescent="0.25">
      <c r="A15043" s="62">
        <v>60104902</v>
      </c>
      <c r="B15043" s="63" t="s">
        <v>3163</v>
      </c>
    </row>
    <row r="15044" spans="1:2" x14ac:dyDescent="0.25">
      <c r="A15044" s="62">
        <v>60104903</v>
      </c>
      <c r="B15044" s="63" t="s">
        <v>13396</v>
      </c>
    </row>
    <row r="15045" spans="1:2" x14ac:dyDescent="0.25">
      <c r="A15045" s="62">
        <v>60104904</v>
      </c>
      <c r="B15045" s="63" t="s">
        <v>8295</v>
      </c>
    </row>
    <row r="15046" spans="1:2" x14ac:dyDescent="0.25">
      <c r="A15046" s="62">
        <v>60104905</v>
      </c>
      <c r="B15046" s="63" t="s">
        <v>16179</v>
      </c>
    </row>
    <row r="15047" spans="1:2" x14ac:dyDescent="0.25">
      <c r="A15047" s="62">
        <v>60104906</v>
      </c>
      <c r="B15047" s="63" t="s">
        <v>3532</v>
      </c>
    </row>
    <row r="15048" spans="1:2" x14ac:dyDescent="0.25">
      <c r="A15048" s="62">
        <v>60104907</v>
      </c>
      <c r="B15048" s="63" t="s">
        <v>8257</v>
      </c>
    </row>
    <row r="15049" spans="1:2" x14ac:dyDescent="0.25">
      <c r="A15049" s="62">
        <v>60104908</v>
      </c>
      <c r="B15049" s="63" t="s">
        <v>6383</v>
      </c>
    </row>
    <row r="15050" spans="1:2" x14ac:dyDescent="0.25">
      <c r="A15050" s="62">
        <v>60104909</v>
      </c>
      <c r="B15050" s="63" t="s">
        <v>7660</v>
      </c>
    </row>
    <row r="15051" spans="1:2" x14ac:dyDescent="0.25">
      <c r="A15051" s="62">
        <v>60104910</v>
      </c>
      <c r="B15051" s="63" t="s">
        <v>14570</v>
      </c>
    </row>
    <row r="15052" spans="1:2" x14ac:dyDescent="0.25">
      <c r="A15052" s="62">
        <v>60104911</v>
      </c>
      <c r="B15052" s="63" t="s">
        <v>2887</v>
      </c>
    </row>
    <row r="15053" spans="1:2" x14ac:dyDescent="0.25">
      <c r="A15053" s="62">
        <v>60104912</v>
      </c>
      <c r="B15053" s="63" t="s">
        <v>8967</v>
      </c>
    </row>
    <row r="15054" spans="1:2" x14ac:dyDescent="0.25">
      <c r="A15054" s="62">
        <v>60105001</v>
      </c>
      <c r="B15054" s="63" t="s">
        <v>5514</v>
      </c>
    </row>
    <row r="15055" spans="1:2" x14ac:dyDescent="0.25">
      <c r="A15055" s="62">
        <v>60105002</v>
      </c>
      <c r="B15055" s="63" t="s">
        <v>14448</v>
      </c>
    </row>
    <row r="15056" spans="1:2" x14ac:dyDescent="0.25">
      <c r="A15056" s="62">
        <v>60105003</v>
      </c>
      <c r="B15056" s="63" t="s">
        <v>12851</v>
      </c>
    </row>
    <row r="15057" spans="1:2" x14ac:dyDescent="0.25">
      <c r="A15057" s="62">
        <v>60105004</v>
      </c>
      <c r="B15057" s="63" t="s">
        <v>1348</v>
      </c>
    </row>
    <row r="15058" spans="1:2" x14ac:dyDescent="0.25">
      <c r="A15058" s="62">
        <v>60105005</v>
      </c>
      <c r="B15058" s="63" t="s">
        <v>16240</v>
      </c>
    </row>
    <row r="15059" spans="1:2" x14ac:dyDescent="0.25">
      <c r="A15059" s="62">
        <v>60105006</v>
      </c>
      <c r="B15059" s="63" t="s">
        <v>3603</v>
      </c>
    </row>
    <row r="15060" spans="1:2" x14ac:dyDescent="0.25">
      <c r="A15060" s="62">
        <v>60105101</v>
      </c>
      <c r="B15060" s="63" t="s">
        <v>3691</v>
      </c>
    </row>
    <row r="15061" spans="1:2" x14ac:dyDescent="0.25">
      <c r="A15061" s="62">
        <v>60105102</v>
      </c>
      <c r="B15061" s="63" t="s">
        <v>5114</v>
      </c>
    </row>
    <row r="15062" spans="1:2" x14ac:dyDescent="0.25">
      <c r="A15062" s="62">
        <v>60105103</v>
      </c>
      <c r="B15062" s="63" t="s">
        <v>3186</v>
      </c>
    </row>
    <row r="15063" spans="1:2" x14ac:dyDescent="0.25">
      <c r="A15063" s="62">
        <v>60105104</v>
      </c>
      <c r="B15063" s="63" t="s">
        <v>11001</v>
      </c>
    </row>
    <row r="15064" spans="1:2" x14ac:dyDescent="0.25">
      <c r="A15064" s="62">
        <v>60105201</v>
      </c>
      <c r="B15064" s="63" t="s">
        <v>16784</v>
      </c>
    </row>
    <row r="15065" spans="1:2" x14ac:dyDescent="0.25">
      <c r="A15065" s="62">
        <v>60105202</v>
      </c>
      <c r="B15065" s="63" t="s">
        <v>10300</v>
      </c>
    </row>
    <row r="15066" spans="1:2" x14ac:dyDescent="0.25">
      <c r="A15066" s="62">
        <v>60105203</v>
      </c>
      <c r="B15066" s="63" t="s">
        <v>14773</v>
      </c>
    </row>
    <row r="15067" spans="1:2" x14ac:dyDescent="0.25">
      <c r="A15067" s="62">
        <v>60105301</v>
      </c>
      <c r="B15067" s="63" t="s">
        <v>15463</v>
      </c>
    </row>
    <row r="15068" spans="1:2" x14ac:dyDescent="0.25">
      <c r="A15068" s="62">
        <v>60105302</v>
      </c>
      <c r="B15068" s="63" t="s">
        <v>15119</v>
      </c>
    </row>
    <row r="15069" spans="1:2" x14ac:dyDescent="0.25">
      <c r="A15069" s="62">
        <v>60105303</v>
      </c>
      <c r="B15069" s="63" t="s">
        <v>12679</v>
      </c>
    </row>
    <row r="15070" spans="1:2" x14ac:dyDescent="0.25">
      <c r="A15070" s="62">
        <v>60105304</v>
      </c>
      <c r="B15070" s="63" t="s">
        <v>11218</v>
      </c>
    </row>
    <row r="15071" spans="1:2" x14ac:dyDescent="0.25">
      <c r="A15071" s="62">
        <v>60105305</v>
      </c>
      <c r="B15071" s="63" t="s">
        <v>11402</v>
      </c>
    </row>
    <row r="15072" spans="1:2" x14ac:dyDescent="0.25">
      <c r="A15072" s="62">
        <v>60105306</v>
      </c>
      <c r="B15072" s="63" t="s">
        <v>10888</v>
      </c>
    </row>
    <row r="15073" spans="1:2" x14ac:dyDescent="0.25">
      <c r="A15073" s="62">
        <v>60105307</v>
      </c>
      <c r="B15073" s="63" t="s">
        <v>18788</v>
      </c>
    </row>
    <row r="15074" spans="1:2" x14ac:dyDescent="0.25">
      <c r="A15074" s="62">
        <v>60105308</v>
      </c>
      <c r="B15074" s="63" t="s">
        <v>12600</v>
      </c>
    </row>
    <row r="15075" spans="1:2" x14ac:dyDescent="0.25">
      <c r="A15075" s="62">
        <v>60105309</v>
      </c>
      <c r="B15075" s="63" t="s">
        <v>4491</v>
      </c>
    </row>
    <row r="15076" spans="1:2" x14ac:dyDescent="0.25">
      <c r="A15076" s="62">
        <v>60105401</v>
      </c>
      <c r="B15076" s="63" t="s">
        <v>6450</v>
      </c>
    </row>
    <row r="15077" spans="1:2" x14ac:dyDescent="0.25">
      <c r="A15077" s="62">
        <v>60105402</v>
      </c>
      <c r="B15077" s="63" t="s">
        <v>7319</v>
      </c>
    </row>
    <row r="15078" spans="1:2" x14ac:dyDescent="0.25">
      <c r="A15078" s="62">
        <v>60105403</v>
      </c>
      <c r="B15078" s="63" t="s">
        <v>11503</v>
      </c>
    </row>
    <row r="15079" spans="1:2" x14ac:dyDescent="0.25">
      <c r="A15079" s="62">
        <v>60105404</v>
      </c>
      <c r="B15079" s="63" t="s">
        <v>11784</v>
      </c>
    </row>
    <row r="15080" spans="1:2" x14ac:dyDescent="0.25">
      <c r="A15080" s="62">
        <v>60105405</v>
      </c>
      <c r="B15080" s="63" t="s">
        <v>1526</v>
      </c>
    </row>
    <row r="15081" spans="1:2" x14ac:dyDescent="0.25">
      <c r="A15081" s="62">
        <v>60105406</v>
      </c>
      <c r="B15081" s="63" t="s">
        <v>5324</v>
      </c>
    </row>
    <row r="15082" spans="1:2" x14ac:dyDescent="0.25">
      <c r="A15082" s="62">
        <v>60105407</v>
      </c>
      <c r="B15082" s="63" t="s">
        <v>14232</v>
      </c>
    </row>
    <row r="15083" spans="1:2" x14ac:dyDescent="0.25">
      <c r="A15083" s="62">
        <v>60105408</v>
      </c>
      <c r="B15083" s="63" t="s">
        <v>10197</v>
      </c>
    </row>
    <row r="15084" spans="1:2" x14ac:dyDescent="0.25">
      <c r="A15084" s="62">
        <v>60105409</v>
      </c>
      <c r="B15084" s="63" t="s">
        <v>11612</v>
      </c>
    </row>
    <row r="15085" spans="1:2" x14ac:dyDescent="0.25">
      <c r="A15085" s="62">
        <v>60105410</v>
      </c>
      <c r="B15085" s="63" t="s">
        <v>4207</v>
      </c>
    </row>
    <row r="15086" spans="1:2" x14ac:dyDescent="0.25">
      <c r="A15086" s="62">
        <v>60105411</v>
      </c>
      <c r="B15086" s="63" t="s">
        <v>17821</v>
      </c>
    </row>
    <row r="15087" spans="1:2" x14ac:dyDescent="0.25">
      <c r="A15087" s="62">
        <v>60105412</v>
      </c>
      <c r="B15087" s="63" t="s">
        <v>7938</v>
      </c>
    </row>
    <row r="15088" spans="1:2" x14ac:dyDescent="0.25">
      <c r="A15088" s="62">
        <v>60105413</v>
      </c>
      <c r="B15088" s="63" t="s">
        <v>1253</v>
      </c>
    </row>
    <row r="15089" spans="1:2" x14ac:dyDescent="0.25">
      <c r="A15089" s="62">
        <v>60105414</v>
      </c>
      <c r="B15089" s="63" t="s">
        <v>11220</v>
      </c>
    </row>
    <row r="15090" spans="1:2" x14ac:dyDescent="0.25">
      <c r="A15090" s="62">
        <v>60105415</v>
      </c>
      <c r="B15090" s="63" t="s">
        <v>4772</v>
      </c>
    </row>
    <row r="15091" spans="1:2" x14ac:dyDescent="0.25">
      <c r="A15091" s="62">
        <v>60105416</v>
      </c>
      <c r="B15091" s="63" t="s">
        <v>10390</v>
      </c>
    </row>
    <row r="15092" spans="1:2" x14ac:dyDescent="0.25">
      <c r="A15092" s="62">
        <v>60105417</v>
      </c>
      <c r="B15092" s="63" t="s">
        <v>1210</v>
      </c>
    </row>
    <row r="15093" spans="1:2" x14ac:dyDescent="0.25">
      <c r="A15093" s="62">
        <v>60105418</v>
      </c>
      <c r="B15093" s="63" t="s">
        <v>5832</v>
      </c>
    </row>
    <row r="15094" spans="1:2" x14ac:dyDescent="0.25">
      <c r="A15094" s="62">
        <v>60105419</v>
      </c>
      <c r="B15094" s="63" t="s">
        <v>16142</v>
      </c>
    </row>
    <row r="15095" spans="1:2" x14ac:dyDescent="0.25">
      <c r="A15095" s="62">
        <v>60105420</v>
      </c>
      <c r="B15095" s="63" t="s">
        <v>17315</v>
      </c>
    </row>
    <row r="15096" spans="1:2" x14ac:dyDescent="0.25">
      <c r="A15096" s="62">
        <v>60105421</v>
      </c>
      <c r="B15096" s="63" t="s">
        <v>12926</v>
      </c>
    </row>
    <row r="15097" spans="1:2" x14ac:dyDescent="0.25">
      <c r="A15097" s="62">
        <v>60105422</v>
      </c>
      <c r="B15097" s="63" t="s">
        <v>4593</v>
      </c>
    </row>
    <row r="15098" spans="1:2" x14ac:dyDescent="0.25">
      <c r="A15098" s="62">
        <v>60105423</v>
      </c>
      <c r="B15098" s="63" t="s">
        <v>9250</v>
      </c>
    </row>
    <row r="15099" spans="1:2" x14ac:dyDescent="0.25">
      <c r="A15099" s="62">
        <v>60105424</v>
      </c>
      <c r="B15099" s="63" t="s">
        <v>8404</v>
      </c>
    </row>
    <row r="15100" spans="1:2" x14ac:dyDescent="0.25">
      <c r="A15100" s="62">
        <v>60105425</v>
      </c>
      <c r="B15100" s="63" t="s">
        <v>6131</v>
      </c>
    </row>
    <row r="15101" spans="1:2" x14ac:dyDescent="0.25">
      <c r="A15101" s="62">
        <v>60105426</v>
      </c>
      <c r="B15101" s="63" t="s">
        <v>15551</v>
      </c>
    </row>
    <row r="15102" spans="1:2" x14ac:dyDescent="0.25">
      <c r="A15102" s="62">
        <v>60105427</v>
      </c>
      <c r="B15102" s="63" t="s">
        <v>16495</v>
      </c>
    </row>
    <row r="15103" spans="1:2" x14ac:dyDescent="0.25">
      <c r="A15103" s="62">
        <v>60105428</v>
      </c>
      <c r="B15103" s="63" t="s">
        <v>4886</v>
      </c>
    </row>
    <row r="15104" spans="1:2" x14ac:dyDescent="0.25">
      <c r="A15104" s="62">
        <v>60105429</v>
      </c>
      <c r="B15104" s="63" t="s">
        <v>5133</v>
      </c>
    </row>
    <row r="15105" spans="1:2" x14ac:dyDescent="0.25">
      <c r="A15105" s="62">
        <v>60105501</v>
      </c>
      <c r="B15105" s="63" t="s">
        <v>17991</v>
      </c>
    </row>
    <row r="15106" spans="1:2" x14ac:dyDescent="0.25">
      <c r="A15106" s="62">
        <v>60105502</v>
      </c>
      <c r="B15106" s="63" t="s">
        <v>6115</v>
      </c>
    </row>
    <row r="15107" spans="1:2" x14ac:dyDescent="0.25">
      <c r="A15107" s="62">
        <v>60105503</v>
      </c>
      <c r="B15107" s="63" t="s">
        <v>6078</v>
      </c>
    </row>
    <row r="15108" spans="1:2" x14ac:dyDescent="0.25">
      <c r="A15108" s="62">
        <v>60105504</v>
      </c>
      <c r="B15108" s="63" t="s">
        <v>18816</v>
      </c>
    </row>
    <row r="15109" spans="1:2" x14ac:dyDescent="0.25">
      <c r="A15109" s="62">
        <v>60105505</v>
      </c>
      <c r="B15109" s="63" t="s">
        <v>1506</v>
      </c>
    </row>
    <row r="15110" spans="1:2" x14ac:dyDescent="0.25">
      <c r="A15110" s="62">
        <v>60105601</v>
      </c>
      <c r="B15110" s="63" t="s">
        <v>13812</v>
      </c>
    </row>
    <row r="15111" spans="1:2" x14ac:dyDescent="0.25">
      <c r="A15111" s="62">
        <v>60105602</v>
      </c>
      <c r="B15111" s="63" t="s">
        <v>13014</v>
      </c>
    </row>
    <row r="15112" spans="1:2" x14ac:dyDescent="0.25">
      <c r="A15112" s="62">
        <v>60105603</v>
      </c>
      <c r="B15112" s="63" t="s">
        <v>9472</v>
      </c>
    </row>
    <row r="15113" spans="1:2" x14ac:dyDescent="0.25">
      <c r="A15113" s="62">
        <v>60105604</v>
      </c>
      <c r="B15113" s="63" t="s">
        <v>17889</v>
      </c>
    </row>
    <row r="15114" spans="1:2" x14ac:dyDescent="0.25">
      <c r="A15114" s="62">
        <v>60105605</v>
      </c>
      <c r="B15114" s="63" t="s">
        <v>11906</v>
      </c>
    </row>
    <row r="15115" spans="1:2" x14ac:dyDescent="0.25">
      <c r="A15115" s="62">
        <v>60105606</v>
      </c>
      <c r="B15115" s="63" t="s">
        <v>11847</v>
      </c>
    </row>
    <row r="15116" spans="1:2" x14ac:dyDescent="0.25">
      <c r="A15116" s="62">
        <v>60105607</v>
      </c>
      <c r="B15116" s="63" t="s">
        <v>5938</v>
      </c>
    </row>
    <row r="15117" spans="1:2" x14ac:dyDescent="0.25">
      <c r="A15117" s="62">
        <v>60105608</v>
      </c>
      <c r="B15117" s="63" t="s">
        <v>11339</v>
      </c>
    </row>
    <row r="15118" spans="1:2" x14ac:dyDescent="0.25">
      <c r="A15118" s="62">
        <v>60105609</v>
      </c>
      <c r="B15118" s="63" t="s">
        <v>3118</v>
      </c>
    </row>
    <row r="15119" spans="1:2" x14ac:dyDescent="0.25">
      <c r="A15119" s="62">
        <v>60105610</v>
      </c>
      <c r="B15119" s="63" t="s">
        <v>11846</v>
      </c>
    </row>
    <row r="15120" spans="1:2" x14ac:dyDescent="0.25">
      <c r="A15120" s="62">
        <v>60105611</v>
      </c>
      <c r="B15120" s="63" t="s">
        <v>12895</v>
      </c>
    </row>
    <row r="15121" spans="1:2" x14ac:dyDescent="0.25">
      <c r="A15121" s="62">
        <v>60105612</v>
      </c>
      <c r="B15121" s="63" t="s">
        <v>5293</v>
      </c>
    </row>
    <row r="15122" spans="1:2" x14ac:dyDescent="0.25">
      <c r="A15122" s="62">
        <v>60105613</v>
      </c>
      <c r="B15122" s="63" t="s">
        <v>9899</v>
      </c>
    </row>
    <row r="15123" spans="1:2" x14ac:dyDescent="0.25">
      <c r="A15123" s="62">
        <v>60105614</v>
      </c>
      <c r="B15123" s="63" t="s">
        <v>10292</v>
      </c>
    </row>
    <row r="15124" spans="1:2" x14ac:dyDescent="0.25">
      <c r="A15124" s="62">
        <v>60105615</v>
      </c>
      <c r="B15124" s="63" t="s">
        <v>1022</v>
      </c>
    </row>
    <row r="15125" spans="1:2" x14ac:dyDescent="0.25">
      <c r="A15125" s="62">
        <v>60105616</v>
      </c>
      <c r="B15125" s="63" t="s">
        <v>12390</v>
      </c>
    </row>
    <row r="15126" spans="1:2" x14ac:dyDescent="0.25">
      <c r="A15126" s="62">
        <v>60105617</v>
      </c>
      <c r="B15126" s="63" t="s">
        <v>5272</v>
      </c>
    </row>
    <row r="15127" spans="1:2" x14ac:dyDescent="0.25">
      <c r="A15127" s="62">
        <v>60105618</v>
      </c>
      <c r="B15127" s="63" t="s">
        <v>10444</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5523</v>
      </c>
    </row>
    <row r="15131" spans="1:2" x14ac:dyDescent="0.25">
      <c r="A15131" s="62">
        <v>60105622</v>
      </c>
      <c r="B15131" s="63" t="s">
        <v>3994</v>
      </c>
    </row>
    <row r="15132" spans="1:2" x14ac:dyDescent="0.25">
      <c r="A15132" s="62">
        <v>60105623</v>
      </c>
      <c r="B15132" s="63" t="s">
        <v>2239</v>
      </c>
    </row>
    <row r="15133" spans="1:2" x14ac:dyDescent="0.25">
      <c r="A15133" s="62">
        <v>60105624</v>
      </c>
      <c r="B15133" s="63" t="s">
        <v>14687</v>
      </c>
    </row>
    <row r="15134" spans="1:2" x14ac:dyDescent="0.25">
      <c r="A15134" s="62">
        <v>60105625</v>
      </c>
      <c r="B15134" s="63" t="s">
        <v>3323</v>
      </c>
    </row>
    <row r="15135" spans="1:2" x14ac:dyDescent="0.25">
      <c r="A15135" s="62">
        <v>60105626</v>
      </c>
      <c r="B15135" s="63" t="s">
        <v>398</v>
      </c>
    </row>
    <row r="15136" spans="1:2" x14ac:dyDescent="0.25">
      <c r="A15136" s="62">
        <v>60105701</v>
      </c>
      <c r="B15136" s="63" t="s">
        <v>10036</v>
      </c>
    </row>
    <row r="15137" spans="1:2" x14ac:dyDescent="0.25">
      <c r="A15137" s="62">
        <v>60105702</v>
      </c>
      <c r="B15137" s="63" t="s">
        <v>268</v>
      </c>
    </row>
    <row r="15138" spans="1:2" x14ac:dyDescent="0.25">
      <c r="A15138" s="62">
        <v>60105703</v>
      </c>
      <c r="B15138" s="63" t="s">
        <v>5160</v>
      </c>
    </row>
    <row r="15139" spans="1:2" x14ac:dyDescent="0.25">
      <c r="A15139" s="62">
        <v>60105704</v>
      </c>
      <c r="B15139" s="63" t="s">
        <v>7245</v>
      </c>
    </row>
    <row r="15140" spans="1:2" x14ac:dyDescent="0.25">
      <c r="A15140" s="62">
        <v>60105705</v>
      </c>
      <c r="B15140" s="63" t="s">
        <v>18564</v>
      </c>
    </row>
    <row r="15141" spans="1:2" x14ac:dyDescent="0.25">
      <c r="A15141" s="62">
        <v>60105801</v>
      </c>
      <c r="B15141" s="63" t="s">
        <v>3278</v>
      </c>
    </row>
    <row r="15142" spans="1:2" x14ac:dyDescent="0.25">
      <c r="A15142" s="62">
        <v>60105802</v>
      </c>
      <c r="B15142" s="63" t="s">
        <v>9062</v>
      </c>
    </row>
    <row r="15143" spans="1:2" x14ac:dyDescent="0.25">
      <c r="A15143" s="62">
        <v>60105803</v>
      </c>
      <c r="B15143" s="63" t="s">
        <v>3125</v>
      </c>
    </row>
    <row r="15144" spans="1:2" x14ac:dyDescent="0.25">
      <c r="A15144" s="62">
        <v>60105804</v>
      </c>
      <c r="B15144" s="63" t="s">
        <v>15422</v>
      </c>
    </row>
    <row r="15145" spans="1:2" x14ac:dyDescent="0.25">
      <c r="A15145" s="62">
        <v>60105805</v>
      </c>
      <c r="B15145" s="63" t="s">
        <v>10489</v>
      </c>
    </row>
    <row r="15146" spans="1:2" x14ac:dyDescent="0.25">
      <c r="A15146" s="62">
        <v>60105806</v>
      </c>
      <c r="B15146" s="63" t="s">
        <v>13085</v>
      </c>
    </row>
    <row r="15147" spans="1:2" x14ac:dyDescent="0.25">
      <c r="A15147" s="62">
        <v>60105807</v>
      </c>
      <c r="B15147" s="63" t="s">
        <v>1743</v>
      </c>
    </row>
    <row r="15148" spans="1:2" x14ac:dyDescent="0.25">
      <c r="A15148" s="62">
        <v>60105808</v>
      </c>
      <c r="B15148" s="63" t="s">
        <v>10936</v>
      </c>
    </row>
    <row r="15149" spans="1:2" x14ac:dyDescent="0.25">
      <c r="A15149" s="62">
        <v>60105809</v>
      </c>
      <c r="B15149" s="63" t="s">
        <v>332</v>
      </c>
    </row>
    <row r="15150" spans="1:2" x14ac:dyDescent="0.25">
      <c r="A15150" s="62">
        <v>60105810</v>
      </c>
      <c r="B15150" s="63" t="s">
        <v>9659</v>
      </c>
    </row>
    <row r="15151" spans="1:2" x14ac:dyDescent="0.25">
      <c r="A15151" s="62">
        <v>60105811</v>
      </c>
      <c r="B15151" s="63" t="s">
        <v>4876</v>
      </c>
    </row>
    <row r="15152" spans="1:2" x14ac:dyDescent="0.25">
      <c r="A15152" s="62">
        <v>60105901</v>
      </c>
      <c r="B15152" s="63" t="s">
        <v>747</v>
      </c>
    </row>
    <row r="15153" spans="1:2" x14ac:dyDescent="0.25">
      <c r="A15153" s="62">
        <v>60105902</v>
      </c>
      <c r="B15153" s="63" t="s">
        <v>6107</v>
      </c>
    </row>
    <row r="15154" spans="1:2" x14ac:dyDescent="0.25">
      <c r="A15154" s="62">
        <v>60105903</v>
      </c>
      <c r="B15154" s="63" t="s">
        <v>7886</v>
      </c>
    </row>
    <row r="15155" spans="1:2" x14ac:dyDescent="0.25">
      <c r="A15155" s="62">
        <v>60105904</v>
      </c>
      <c r="B15155" s="63" t="s">
        <v>4779</v>
      </c>
    </row>
    <row r="15156" spans="1:2" x14ac:dyDescent="0.25">
      <c r="A15156" s="62">
        <v>60105905</v>
      </c>
      <c r="B15156" s="63" t="s">
        <v>4578</v>
      </c>
    </row>
    <row r="15157" spans="1:2" x14ac:dyDescent="0.25">
      <c r="A15157" s="62">
        <v>60105906</v>
      </c>
      <c r="B15157" s="63" t="s">
        <v>14249</v>
      </c>
    </row>
    <row r="15158" spans="1:2" x14ac:dyDescent="0.25">
      <c r="A15158" s="62">
        <v>60105907</v>
      </c>
      <c r="B15158" s="63" t="s">
        <v>11211</v>
      </c>
    </row>
    <row r="15159" spans="1:2" x14ac:dyDescent="0.25">
      <c r="A15159" s="62">
        <v>60105908</v>
      </c>
      <c r="B15159" s="63" t="s">
        <v>9866</v>
      </c>
    </row>
    <row r="15160" spans="1:2" x14ac:dyDescent="0.25">
      <c r="A15160" s="62">
        <v>60105909</v>
      </c>
      <c r="B15160" s="63" t="s">
        <v>7734</v>
      </c>
    </row>
    <row r="15161" spans="1:2" x14ac:dyDescent="0.25">
      <c r="A15161" s="62">
        <v>60105910</v>
      </c>
      <c r="B15161" s="63" t="s">
        <v>16341</v>
      </c>
    </row>
    <row r="15162" spans="1:2" x14ac:dyDescent="0.25">
      <c r="A15162" s="62">
        <v>60105911</v>
      </c>
      <c r="B15162" s="63" t="s">
        <v>2033</v>
      </c>
    </row>
    <row r="15163" spans="1:2" x14ac:dyDescent="0.25">
      <c r="A15163" s="62">
        <v>60105912</v>
      </c>
      <c r="B15163" s="63" t="s">
        <v>16880</v>
      </c>
    </row>
    <row r="15164" spans="1:2" x14ac:dyDescent="0.25">
      <c r="A15164" s="62">
        <v>60105913</v>
      </c>
      <c r="B15164" s="63" t="s">
        <v>8291</v>
      </c>
    </row>
    <row r="15165" spans="1:2" x14ac:dyDescent="0.25">
      <c r="A15165" s="62">
        <v>60105914</v>
      </c>
      <c r="B15165" s="63" t="s">
        <v>2640</v>
      </c>
    </row>
    <row r="15166" spans="1:2" x14ac:dyDescent="0.25">
      <c r="A15166" s="62">
        <v>60105915</v>
      </c>
      <c r="B15166" s="63" t="s">
        <v>4675</v>
      </c>
    </row>
    <row r="15167" spans="1:2" x14ac:dyDescent="0.25">
      <c r="A15167" s="62">
        <v>60105916</v>
      </c>
      <c r="B15167" s="63" t="s">
        <v>9571</v>
      </c>
    </row>
    <row r="15168" spans="1:2" x14ac:dyDescent="0.25">
      <c r="A15168" s="62">
        <v>60105917</v>
      </c>
      <c r="B15168" s="63" t="s">
        <v>5084</v>
      </c>
    </row>
    <row r="15169" spans="1:2" x14ac:dyDescent="0.25">
      <c r="A15169" s="62">
        <v>60105918</v>
      </c>
      <c r="B15169" s="63" t="s">
        <v>7720</v>
      </c>
    </row>
    <row r="15170" spans="1:2" x14ac:dyDescent="0.25">
      <c r="A15170" s="62">
        <v>60105919</v>
      </c>
      <c r="B15170" s="63" t="s">
        <v>14214</v>
      </c>
    </row>
    <row r="15171" spans="1:2" x14ac:dyDescent="0.25">
      <c r="A15171" s="62">
        <v>60106001</v>
      </c>
      <c r="B15171" s="63" t="s">
        <v>1795</v>
      </c>
    </row>
    <row r="15172" spans="1:2" x14ac:dyDescent="0.25">
      <c r="A15172" s="62">
        <v>60106002</v>
      </c>
      <c r="B15172" s="63" t="s">
        <v>575</v>
      </c>
    </row>
    <row r="15173" spans="1:2" x14ac:dyDescent="0.25">
      <c r="A15173" s="62">
        <v>60106003</v>
      </c>
      <c r="B15173" s="63" t="s">
        <v>14465</v>
      </c>
    </row>
    <row r="15174" spans="1:2" x14ac:dyDescent="0.25">
      <c r="A15174" s="62">
        <v>60106004</v>
      </c>
      <c r="B15174" s="63" t="s">
        <v>1952</v>
      </c>
    </row>
    <row r="15175" spans="1:2" x14ac:dyDescent="0.25">
      <c r="A15175" s="62">
        <v>60106101</v>
      </c>
      <c r="B15175" s="63" t="s">
        <v>9621</v>
      </c>
    </row>
    <row r="15176" spans="1:2" x14ac:dyDescent="0.25">
      <c r="A15176" s="62">
        <v>60106102</v>
      </c>
      <c r="B15176" s="63" t="s">
        <v>17875</v>
      </c>
    </row>
    <row r="15177" spans="1:2" x14ac:dyDescent="0.25">
      <c r="A15177" s="62">
        <v>60106103</v>
      </c>
      <c r="B15177" s="63" t="s">
        <v>2751</v>
      </c>
    </row>
    <row r="15178" spans="1:2" x14ac:dyDescent="0.25">
      <c r="A15178" s="62">
        <v>60106104</v>
      </c>
      <c r="B15178" s="63" t="s">
        <v>6302</v>
      </c>
    </row>
    <row r="15179" spans="1:2" x14ac:dyDescent="0.25">
      <c r="A15179" s="62">
        <v>60106105</v>
      </c>
      <c r="B15179" s="63" t="s">
        <v>4510</v>
      </c>
    </row>
    <row r="15180" spans="1:2" x14ac:dyDescent="0.25">
      <c r="A15180" s="62">
        <v>60106106</v>
      </c>
      <c r="B15180" s="63" t="s">
        <v>5490</v>
      </c>
    </row>
    <row r="15181" spans="1:2" x14ac:dyDescent="0.25">
      <c r="A15181" s="62">
        <v>60106107</v>
      </c>
      <c r="B15181" s="63" t="s">
        <v>6487</v>
      </c>
    </row>
    <row r="15182" spans="1:2" x14ac:dyDescent="0.25">
      <c r="A15182" s="62">
        <v>60106108</v>
      </c>
      <c r="B15182" s="63" t="s">
        <v>8961</v>
      </c>
    </row>
    <row r="15183" spans="1:2" x14ac:dyDescent="0.25">
      <c r="A15183" s="62">
        <v>60106109</v>
      </c>
      <c r="B15183" s="63" t="s">
        <v>10393</v>
      </c>
    </row>
    <row r="15184" spans="1:2" x14ac:dyDescent="0.25">
      <c r="A15184" s="62">
        <v>60106201</v>
      </c>
      <c r="B15184" s="63" t="s">
        <v>3037</v>
      </c>
    </row>
    <row r="15185" spans="1:2" x14ac:dyDescent="0.25">
      <c r="A15185" s="62">
        <v>60106202</v>
      </c>
      <c r="B15185" s="63" t="s">
        <v>9264</v>
      </c>
    </row>
    <row r="15186" spans="1:2" x14ac:dyDescent="0.25">
      <c r="A15186" s="62">
        <v>60106203</v>
      </c>
      <c r="B15186" s="63" t="s">
        <v>4514</v>
      </c>
    </row>
    <row r="15187" spans="1:2" x14ac:dyDescent="0.25">
      <c r="A15187" s="62">
        <v>60106204</v>
      </c>
      <c r="B15187" s="63" t="s">
        <v>16981</v>
      </c>
    </row>
    <row r="15188" spans="1:2" x14ac:dyDescent="0.25">
      <c r="A15188" s="62">
        <v>60106205</v>
      </c>
      <c r="B15188" s="63" t="s">
        <v>3586</v>
      </c>
    </row>
    <row r="15189" spans="1:2" x14ac:dyDescent="0.25">
      <c r="A15189" s="62">
        <v>60106206</v>
      </c>
      <c r="B15189" s="63" t="s">
        <v>12516</v>
      </c>
    </row>
    <row r="15190" spans="1:2" x14ac:dyDescent="0.25">
      <c r="A15190" s="62">
        <v>60106207</v>
      </c>
      <c r="B15190" s="63" t="s">
        <v>1992</v>
      </c>
    </row>
    <row r="15191" spans="1:2" x14ac:dyDescent="0.25">
      <c r="A15191" s="62">
        <v>60106208</v>
      </c>
      <c r="B15191" s="63" t="s">
        <v>3830</v>
      </c>
    </row>
    <row r="15192" spans="1:2" x14ac:dyDescent="0.25">
      <c r="A15192" s="62">
        <v>60106209</v>
      </c>
      <c r="B15192" s="63" t="s">
        <v>2612</v>
      </c>
    </row>
    <row r="15193" spans="1:2" x14ac:dyDescent="0.25">
      <c r="A15193" s="62">
        <v>60106210</v>
      </c>
      <c r="B15193" s="63" t="s">
        <v>3919</v>
      </c>
    </row>
    <row r="15194" spans="1:2" x14ac:dyDescent="0.25">
      <c r="A15194" s="62">
        <v>60106211</v>
      </c>
      <c r="B15194" s="63" t="s">
        <v>4864</v>
      </c>
    </row>
    <row r="15195" spans="1:2" x14ac:dyDescent="0.25">
      <c r="A15195" s="62">
        <v>60106212</v>
      </c>
      <c r="B15195" s="63" t="s">
        <v>1309</v>
      </c>
    </row>
    <row r="15196" spans="1:2" x14ac:dyDescent="0.25">
      <c r="A15196" s="62">
        <v>60106213</v>
      </c>
      <c r="B15196" s="63" t="s">
        <v>14299</v>
      </c>
    </row>
    <row r="15197" spans="1:2" x14ac:dyDescent="0.25">
      <c r="A15197" s="62">
        <v>60106214</v>
      </c>
      <c r="B15197" s="63" t="s">
        <v>6617</v>
      </c>
    </row>
    <row r="15198" spans="1:2" x14ac:dyDescent="0.25">
      <c r="A15198" s="62">
        <v>60106215</v>
      </c>
      <c r="B15198" s="63" t="s">
        <v>4888</v>
      </c>
    </row>
    <row r="15199" spans="1:2" x14ac:dyDescent="0.25">
      <c r="A15199" s="62">
        <v>60106301</v>
      </c>
      <c r="B15199" s="63" t="s">
        <v>7969</v>
      </c>
    </row>
    <row r="15200" spans="1:2" x14ac:dyDescent="0.25">
      <c r="A15200" s="62">
        <v>60106302</v>
      </c>
      <c r="B15200" s="63" t="s">
        <v>9308</v>
      </c>
    </row>
    <row r="15201" spans="1:2" x14ac:dyDescent="0.25">
      <c r="A15201" s="62">
        <v>60106401</v>
      </c>
      <c r="B15201" s="63" t="s">
        <v>3172</v>
      </c>
    </row>
    <row r="15202" spans="1:2" x14ac:dyDescent="0.25">
      <c r="A15202" s="62">
        <v>60106402</v>
      </c>
      <c r="B15202" s="63" t="s">
        <v>9515</v>
      </c>
    </row>
    <row r="15203" spans="1:2" x14ac:dyDescent="0.25">
      <c r="A15203" s="62">
        <v>60111001</v>
      </c>
      <c r="B15203" s="63" t="s">
        <v>8410</v>
      </c>
    </row>
    <row r="15204" spans="1:2" x14ac:dyDescent="0.25">
      <c r="A15204" s="62">
        <v>60111002</v>
      </c>
      <c r="B15204" s="63" t="s">
        <v>8541</v>
      </c>
    </row>
    <row r="15205" spans="1:2" x14ac:dyDescent="0.25">
      <c r="A15205" s="62">
        <v>60111003</v>
      </c>
      <c r="B15205" s="63" t="s">
        <v>4832</v>
      </c>
    </row>
    <row r="15206" spans="1:2" x14ac:dyDescent="0.25">
      <c r="A15206" s="62">
        <v>60111004</v>
      </c>
      <c r="B15206" s="63" t="s">
        <v>9598</v>
      </c>
    </row>
    <row r="15207" spans="1:2" x14ac:dyDescent="0.25">
      <c r="A15207" s="62">
        <v>60111005</v>
      </c>
      <c r="B15207" s="63" t="s">
        <v>9299</v>
      </c>
    </row>
    <row r="15208" spans="1:2" x14ac:dyDescent="0.25">
      <c r="A15208" s="62">
        <v>60111101</v>
      </c>
      <c r="B15208" s="63" t="s">
        <v>9916</v>
      </c>
    </row>
    <row r="15209" spans="1:2" x14ac:dyDescent="0.25">
      <c r="A15209" s="62">
        <v>60111102</v>
      </c>
      <c r="B15209" s="63" t="s">
        <v>1865</v>
      </c>
    </row>
    <row r="15210" spans="1:2" x14ac:dyDescent="0.25">
      <c r="A15210" s="62">
        <v>60111103</v>
      </c>
      <c r="B15210" s="63" t="s">
        <v>6505</v>
      </c>
    </row>
    <row r="15211" spans="1:2" x14ac:dyDescent="0.25">
      <c r="A15211" s="62">
        <v>60111104</v>
      </c>
      <c r="B15211" s="63" t="s">
        <v>3136</v>
      </c>
    </row>
    <row r="15212" spans="1:2" x14ac:dyDescent="0.25">
      <c r="A15212" s="62">
        <v>60111105</v>
      </c>
      <c r="B15212" s="63" t="s">
        <v>1798</v>
      </c>
    </row>
    <row r="15213" spans="1:2" x14ac:dyDescent="0.25">
      <c r="A15213" s="62">
        <v>60111106</v>
      </c>
      <c r="B15213" s="63" t="s">
        <v>3574</v>
      </c>
    </row>
    <row r="15214" spans="1:2" x14ac:dyDescent="0.25">
      <c r="A15214" s="62">
        <v>60111107</v>
      </c>
      <c r="B15214" s="63" t="s">
        <v>16510</v>
      </c>
    </row>
    <row r="15215" spans="1:2" x14ac:dyDescent="0.25">
      <c r="A15215" s="62">
        <v>60111108</v>
      </c>
      <c r="B15215" s="63" t="s">
        <v>15173</v>
      </c>
    </row>
    <row r="15216" spans="1:2" x14ac:dyDescent="0.25">
      <c r="A15216" s="62">
        <v>60111109</v>
      </c>
      <c r="B15216" s="63" t="s">
        <v>14892</v>
      </c>
    </row>
    <row r="15217" spans="1:2" x14ac:dyDescent="0.25">
      <c r="A15217" s="62">
        <v>60111201</v>
      </c>
      <c r="B15217" s="63" t="s">
        <v>18128</v>
      </c>
    </row>
    <row r="15218" spans="1:2" x14ac:dyDescent="0.25">
      <c r="A15218" s="62">
        <v>60111202</v>
      </c>
      <c r="B15218" s="63" t="s">
        <v>17454</v>
      </c>
    </row>
    <row r="15219" spans="1:2" x14ac:dyDescent="0.25">
      <c r="A15219" s="62">
        <v>60111203</v>
      </c>
      <c r="B15219" s="63" t="s">
        <v>13442</v>
      </c>
    </row>
    <row r="15220" spans="1:2" x14ac:dyDescent="0.25">
      <c r="A15220" s="62">
        <v>60111204</v>
      </c>
      <c r="B15220" s="63" t="s">
        <v>2490</v>
      </c>
    </row>
    <row r="15221" spans="1:2" x14ac:dyDescent="0.25">
      <c r="A15221" s="62">
        <v>60111205</v>
      </c>
      <c r="B15221" s="63" t="s">
        <v>18109</v>
      </c>
    </row>
    <row r="15222" spans="1:2" x14ac:dyDescent="0.25">
      <c r="A15222" s="62">
        <v>60111206</v>
      </c>
      <c r="B15222" s="63" t="s">
        <v>17718</v>
      </c>
    </row>
    <row r="15223" spans="1:2" x14ac:dyDescent="0.25">
      <c r="A15223" s="62">
        <v>60111207</v>
      </c>
      <c r="B15223" s="63" t="s">
        <v>5211</v>
      </c>
    </row>
    <row r="15224" spans="1:2" x14ac:dyDescent="0.25">
      <c r="A15224" s="62">
        <v>60111208</v>
      </c>
      <c r="B15224" s="63" t="s">
        <v>6285</v>
      </c>
    </row>
    <row r="15225" spans="1:2" x14ac:dyDescent="0.25">
      <c r="A15225" s="62">
        <v>60111301</v>
      </c>
      <c r="B15225" s="63" t="s">
        <v>17929</v>
      </c>
    </row>
    <row r="15226" spans="1:2" x14ac:dyDescent="0.25">
      <c r="A15226" s="62">
        <v>60111302</v>
      </c>
      <c r="B15226" s="63" t="s">
        <v>14815</v>
      </c>
    </row>
    <row r="15227" spans="1:2" x14ac:dyDescent="0.25">
      <c r="A15227" s="62">
        <v>60111303</v>
      </c>
      <c r="B15227" s="63" t="s">
        <v>946</v>
      </c>
    </row>
    <row r="15228" spans="1:2" x14ac:dyDescent="0.25">
      <c r="A15228" s="62">
        <v>60111304</v>
      </c>
      <c r="B15228" s="63" t="s">
        <v>18283</v>
      </c>
    </row>
    <row r="15229" spans="1:2" x14ac:dyDescent="0.25">
      <c r="A15229" s="62">
        <v>60111305</v>
      </c>
      <c r="B15229" s="63" t="s">
        <v>2899</v>
      </c>
    </row>
    <row r="15230" spans="1:2" x14ac:dyDescent="0.25">
      <c r="A15230" s="62">
        <v>60111306</v>
      </c>
      <c r="B15230" s="63" t="s">
        <v>2548</v>
      </c>
    </row>
    <row r="15231" spans="1:2" x14ac:dyDescent="0.25">
      <c r="A15231" s="62">
        <v>60111401</v>
      </c>
      <c r="B15231" s="63" t="s">
        <v>2319</v>
      </c>
    </row>
    <row r="15232" spans="1:2" x14ac:dyDescent="0.25">
      <c r="A15232" s="62">
        <v>60111402</v>
      </c>
      <c r="B15232" s="63" t="s">
        <v>11128</v>
      </c>
    </row>
    <row r="15233" spans="1:2" x14ac:dyDescent="0.25">
      <c r="A15233" s="62">
        <v>60111403</v>
      </c>
      <c r="B15233" s="63" t="s">
        <v>2541</v>
      </c>
    </row>
    <row r="15234" spans="1:2" x14ac:dyDescent="0.25">
      <c r="A15234" s="62">
        <v>60111404</v>
      </c>
      <c r="B15234" s="63" t="s">
        <v>826</v>
      </c>
    </row>
    <row r="15235" spans="1:2" x14ac:dyDescent="0.25">
      <c r="A15235" s="62">
        <v>60111405</v>
      </c>
      <c r="B15235" s="63" t="s">
        <v>4998</v>
      </c>
    </row>
    <row r="15236" spans="1:2" x14ac:dyDescent="0.25">
      <c r="A15236" s="62">
        <v>60111407</v>
      </c>
      <c r="B15236" s="63" t="s">
        <v>872</v>
      </c>
    </row>
    <row r="15237" spans="1:2" x14ac:dyDescent="0.25">
      <c r="A15237" s="62">
        <v>60111408</v>
      </c>
      <c r="B15237" s="63" t="s">
        <v>16060</v>
      </c>
    </row>
    <row r="15238" spans="1:2" x14ac:dyDescent="0.25">
      <c r="A15238" s="62">
        <v>60111409</v>
      </c>
      <c r="B15238" s="63" t="s">
        <v>10581</v>
      </c>
    </row>
    <row r="15239" spans="1:2" x14ac:dyDescent="0.25">
      <c r="A15239" s="62">
        <v>60111410</v>
      </c>
      <c r="B15239" s="63" t="s">
        <v>17847</v>
      </c>
    </row>
    <row r="15240" spans="1:2" x14ac:dyDescent="0.25">
      <c r="A15240" s="62">
        <v>60111411</v>
      </c>
      <c r="B15240" s="63" t="s">
        <v>14016</v>
      </c>
    </row>
    <row r="15241" spans="1:2" x14ac:dyDescent="0.25">
      <c r="A15241" s="62">
        <v>60121001</v>
      </c>
      <c r="B15241" s="63" t="s">
        <v>17273</v>
      </c>
    </row>
    <row r="15242" spans="1:2" x14ac:dyDescent="0.25">
      <c r="A15242" s="62">
        <v>60121002</v>
      </c>
      <c r="B15242" s="63" t="s">
        <v>6820</v>
      </c>
    </row>
    <row r="15243" spans="1:2" x14ac:dyDescent="0.25">
      <c r="A15243" s="62">
        <v>60121003</v>
      </c>
      <c r="B15243" s="63" t="s">
        <v>9326</v>
      </c>
    </row>
    <row r="15244" spans="1:2" x14ac:dyDescent="0.25">
      <c r="A15244" s="62">
        <v>60121004</v>
      </c>
      <c r="B15244" s="63" t="s">
        <v>32</v>
      </c>
    </row>
    <row r="15245" spans="1:2" x14ac:dyDescent="0.25">
      <c r="A15245" s="62">
        <v>60121005</v>
      </c>
      <c r="B15245" s="63" t="s">
        <v>9275</v>
      </c>
    </row>
    <row r="15246" spans="1:2" x14ac:dyDescent="0.25">
      <c r="A15246" s="62">
        <v>60121006</v>
      </c>
      <c r="B15246" s="63" t="s">
        <v>3755</v>
      </c>
    </row>
    <row r="15247" spans="1:2" x14ac:dyDescent="0.25">
      <c r="A15247" s="62">
        <v>60121007</v>
      </c>
      <c r="B15247" s="63" t="s">
        <v>16068</v>
      </c>
    </row>
    <row r="15248" spans="1:2" x14ac:dyDescent="0.25">
      <c r="A15248" s="62">
        <v>60121008</v>
      </c>
      <c r="B15248" s="63" t="s">
        <v>3</v>
      </c>
    </row>
    <row r="15249" spans="1:2" x14ac:dyDescent="0.25">
      <c r="A15249" s="62">
        <v>60121009</v>
      </c>
      <c r="B15249" s="63" t="s">
        <v>14146</v>
      </c>
    </row>
    <row r="15250" spans="1:2" x14ac:dyDescent="0.25">
      <c r="A15250" s="62">
        <v>60121010</v>
      </c>
      <c r="B15250" s="63" t="s">
        <v>6918</v>
      </c>
    </row>
    <row r="15251" spans="1:2" x14ac:dyDescent="0.25">
      <c r="A15251" s="62">
        <v>60121011</v>
      </c>
      <c r="B15251" s="63" t="s">
        <v>13697</v>
      </c>
    </row>
    <row r="15252" spans="1:2" x14ac:dyDescent="0.25">
      <c r="A15252" s="62">
        <v>60121012</v>
      </c>
      <c r="B15252" s="63" t="s">
        <v>15451</v>
      </c>
    </row>
    <row r="15253" spans="1:2" x14ac:dyDescent="0.25">
      <c r="A15253" s="62">
        <v>60121101</v>
      </c>
      <c r="B15253" s="63" t="s">
        <v>293</v>
      </c>
    </row>
    <row r="15254" spans="1:2" x14ac:dyDescent="0.25">
      <c r="A15254" s="62">
        <v>60121102</v>
      </c>
      <c r="B15254" s="63" t="s">
        <v>18325</v>
      </c>
    </row>
    <row r="15255" spans="1:2" x14ac:dyDescent="0.25">
      <c r="A15255" s="62">
        <v>60121103</v>
      </c>
      <c r="B15255" s="63" t="s">
        <v>7211</v>
      </c>
    </row>
    <row r="15256" spans="1:2" x14ac:dyDescent="0.25">
      <c r="A15256" s="62">
        <v>60121104</v>
      </c>
      <c r="B15256" s="63" t="s">
        <v>16917</v>
      </c>
    </row>
    <row r="15257" spans="1:2" x14ac:dyDescent="0.25">
      <c r="A15257" s="62">
        <v>60121105</v>
      </c>
      <c r="B15257" s="63" t="s">
        <v>10216</v>
      </c>
    </row>
    <row r="15258" spans="1:2" x14ac:dyDescent="0.25">
      <c r="A15258" s="62">
        <v>60121106</v>
      </c>
      <c r="B15258" s="63" t="s">
        <v>9054</v>
      </c>
    </row>
    <row r="15259" spans="1:2" x14ac:dyDescent="0.25">
      <c r="A15259" s="62">
        <v>60121107</v>
      </c>
      <c r="B15259" s="63" t="s">
        <v>4442</v>
      </c>
    </row>
    <row r="15260" spans="1:2" x14ac:dyDescent="0.25">
      <c r="A15260" s="62">
        <v>60121108</v>
      </c>
      <c r="B15260" s="63" t="s">
        <v>18096</v>
      </c>
    </row>
    <row r="15261" spans="1:2" x14ac:dyDescent="0.25">
      <c r="A15261" s="62">
        <v>60121109</v>
      </c>
      <c r="B15261" s="63" t="s">
        <v>1143</v>
      </c>
    </row>
    <row r="15262" spans="1:2" x14ac:dyDescent="0.25">
      <c r="A15262" s="62">
        <v>60121110</v>
      </c>
      <c r="B15262" s="63" t="s">
        <v>6644</v>
      </c>
    </row>
    <row r="15263" spans="1:2" x14ac:dyDescent="0.25">
      <c r="A15263" s="62">
        <v>60121111</v>
      </c>
      <c r="B15263" s="63" t="s">
        <v>392</v>
      </c>
    </row>
    <row r="15264" spans="1:2" x14ac:dyDescent="0.25">
      <c r="A15264" s="62">
        <v>60121112</v>
      </c>
      <c r="B15264" s="63" t="s">
        <v>18048</v>
      </c>
    </row>
    <row r="15265" spans="1:2" x14ac:dyDescent="0.25">
      <c r="A15265" s="62">
        <v>60121113</v>
      </c>
      <c r="B15265" s="63" t="s">
        <v>6570</v>
      </c>
    </row>
    <row r="15266" spans="1:2" x14ac:dyDescent="0.25">
      <c r="A15266" s="62">
        <v>60121114</v>
      </c>
      <c r="B15266" s="63" t="s">
        <v>17435</v>
      </c>
    </row>
    <row r="15267" spans="1:2" x14ac:dyDescent="0.25">
      <c r="A15267" s="62">
        <v>60121115</v>
      </c>
      <c r="B15267" s="63" t="s">
        <v>16734</v>
      </c>
    </row>
    <row r="15268" spans="1:2" x14ac:dyDescent="0.25">
      <c r="A15268" s="62">
        <v>60121116</v>
      </c>
      <c r="B15268" s="63" t="s">
        <v>4678</v>
      </c>
    </row>
    <row r="15269" spans="1:2" x14ac:dyDescent="0.25">
      <c r="A15269" s="62">
        <v>60121117</v>
      </c>
      <c r="B15269" s="63" t="s">
        <v>14281</v>
      </c>
    </row>
    <row r="15270" spans="1:2" x14ac:dyDescent="0.25">
      <c r="A15270" s="62">
        <v>60121118</v>
      </c>
      <c r="B15270" s="63" t="s">
        <v>2515</v>
      </c>
    </row>
    <row r="15271" spans="1:2" x14ac:dyDescent="0.25">
      <c r="A15271" s="62">
        <v>60121119</v>
      </c>
      <c r="B15271" s="63" t="s">
        <v>3444</v>
      </c>
    </row>
    <row r="15272" spans="1:2" x14ac:dyDescent="0.25">
      <c r="A15272" s="62">
        <v>60121120</v>
      </c>
      <c r="B15272" s="63" t="s">
        <v>3019</v>
      </c>
    </row>
    <row r="15273" spans="1:2" x14ac:dyDescent="0.25">
      <c r="A15273" s="62">
        <v>60121121</v>
      </c>
      <c r="B15273" s="63" t="s">
        <v>9778</v>
      </c>
    </row>
    <row r="15274" spans="1:2" x14ac:dyDescent="0.25">
      <c r="A15274" s="62">
        <v>60121123</v>
      </c>
      <c r="B15274" s="63" t="s">
        <v>7392</v>
      </c>
    </row>
    <row r="15275" spans="1:2" x14ac:dyDescent="0.25">
      <c r="A15275" s="62">
        <v>60121124</v>
      </c>
      <c r="B15275" s="63" t="s">
        <v>7174</v>
      </c>
    </row>
    <row r="15276" spans="1:2" x14ac:dyDescent="0.25">
      <c r="A15276" s="62">
        <v>60121125</v>
      </c>
      <c r="B15276" s="63" t="s">
        <v>3773</v>
      </c>
    </row>
    <row r="15277" spans="1:2" x14ac:dyDescent="0.25">
      <c r="A15277" s="62">
        <v>60121126</v>
      </c>
      <c r="B15277" s="63" t="s">
        <v>685</v>
      </c>
    </row>
    <row r="15278" spans="1:2" x14ac:dyDescent="0.25">
      <c r="A15278" s="62">
        <v>60121127</v>
      </c>
      <c r="B15278" s="63" t="s">
        <v>13830</v>
      </c>
    </row>
    <row r="15279" spans="1:2" x14ac:dyDescent="0.25">
      <c r="A15279" s="62">
        <v>60121128</v>
      </c>
      <c r="B15279" s="63" t="s">
        <v>18110</v>
      </c>
    </row>
    <row r="15280" spans="1:2" x14ac:dyDescent="0.25">
      <c r="A15280" s="62">
        <v>60121129</v>
      </c>
      <c r="B15280" s="63" t="s">
        <v>2804</v>
      </c>
    </row>
    <row r="15281" spans="1:2" x14ac:dyDescent="0.25">
      <c r="A15281" s="62">
        <v>60121130</v>
      </c>
      <c r="B15281" s="63" t="s">
        <v>15284</v>
      </c>
    </row>
    <row r="15282" spans="1:2" x14ac:dyDescent="0.25">
      <c r="A15282" s="62">
        <v>60121131</v>
      </c>
      <c r="B15282" s="63" t="s">
        <v>4013</v>
      </c>
    </row>
    <row r="15283" spans="1:2" x14ac:dyDescent="0.25">
      <c r="A15283" s="62">
        <v>60121132</v>
      </c>
      <c r="B15283" s="63" t="s">
        <v>9740</v>
      </c>
    </row>
    <row r="15284" spans="1:2" x14ac:dyDescent="0.25">
      <c r="A15284" s="62">
        <v>60121133</v>
      </c>
      <c r="B15284" s="63" t="s">
        <v>12762</v>
      </c>
    </row>
    <row r="15285" spans="1:2" x14ac:dyDescent="0.25">
      <c r="A15285" s="62">
        <v>60121134</v>
      </c>
      <c r="B15285" s="63" t="s">
        <v>16321</v>
      </c>
    </row>
    <row r="15286" spans="1:2" x14ac:dyDescent="0.25">
      <c r="A15286" s="62">
        <v>60121135</v>
      </c>
      <c r="B15286" s="63" t="s">
        <v>6540</v>
      </c>
    </row>
    <row r="15287" spans="1:2" x14ac:dyDescent="0.25">
      <c r="A15287" s="62">
        <v>60121136</v>
      </c>
      <c r="B15287" s="63" t="s">
        <v>14225</v>
      </c>
    </row>
    <row r="15288" spans="1:2" x14ac:dyDescent="0.25">
      <c r="A15288" s="62">
        <v>60121137</v>
      </c>
      <c r="B15288" s="63" t="s">
        <v>11656</v>
      </c>
    </row>
    <row r="15289" spans="1:2" x14ac:dyDescent="0.25">
      <c r="A15289" s="62">
        <v>60121138</v>
      </c>
      <c r="B15289" s="63" t="s">
        <v>6279</v>
      </c>
    </row>
    <row r="15290" spans="1:2" x14ac:dyDescent="0.25">
      <c r="A15290" s="62">
        <v>60121139</v>
      </c>
      <c r="B15290" s="63" t="s">
        <v>10462</v>
      </c>
    </row>
    <row r="15291" spans="1:2" x14ac:dyDescent="0.25">
      <c r="A15291" s="62">
        <v>60121140</v>
      </c>
      <c r="B15291" s="63" t="s">
        <v>7449</v>
      </c>
    </row>
    <row r="15292" spans="1:2" x14ac:dyDescent="0.25">
      <c r="A15292" s="62">
        <v>60121141</v>
      </c>
      <c r="B15292" s="63" t="s">
        <v>13469</v>
      </c>
    </row>
    <row r="15293" spans="1:2" x14ac:dyDescent="0.25">
      <c r="A15293" s="62">
        <v>60121142</v>
      </c>
      <c r="B15293" s="63" t="s">
        <v>5304</v>
      </c>
    </row>
    <row r="15294" spans="1:2" x14ac:dyDescent="0.25">
      <c r="A15294" s="62">
        <v>60121143</v>
      </c>
      <c r="B15294" s="63" t="s">
        <v>14529</v>
      </c>
    </row>
    <row r="15295" spans="1:2" x14ac:dyDescent="0.25">
      <c r="A15295" s="62">
        <v>60121144</v>
      </c>
      <c r="B15295" s="63" t="s">
        <v>14163</v>
      </c>
    </row>
    <row r="15296" spans="1:2" x14ac:dyDescent="0.25">
      <c r="A15296" s="62">
        <v>60121145</v>
      </c>
      <c r="B15296" s="63" t="s">
        <v>6719</v>
      </c>
    </row>
    <row r="15297" spans="1:2" x14ac:dyDescent="0.25">
      <c r="A15297" s="62">
        <v>60121146</v>
      </c>
      <c r="B15297" s="63" t="s">
        <v>15960</v>
      </c>
    </row>
    <row r="15298" spans="1:2" x14ac:dyDescent="0.25">
      <c r="A15298" s="62">
        <v>60121147</v>
      </c>
      <c r="B15298" s="63" t="s">
        <v>4355</v>
      </c>
    </row>
    <row r="15299" spans="1:2" x14ac:dyDescent="0.25">
      <c r="A15299" s="62">
        <v>60121148</v>
      </c>
      <c r="B15299" s="63" t="s">
        <v>6702</v>
      </c>
    </row>
    <row r="15300" spans="1:2" x14ac:dyDescent="0.25">
      <c r="A15300" s="62">
        <v>60121149</v>
      </c>
      <c r="B15300" s="63" t="s">
        <v>3438</v>
      </c>
    </row>
    <row r="15301" spans="1:2" x14ac:dyDescent="0.25">
      <c r="A15301" s="62">
        <v>60121150</v>
      </c>
      <c r="B15301" s="63" t="s">
        <v>13931</v>
      </c>
    </row>
    <row r="15302" spans="1:2" x14ac:dyDescent="0.25">
      <c r="A15302" s="62">
        <v>60121151</v>
      </c>
      <c r="B15302" s="63" t="s">
        <v>16508</v>
      </c>
    </row>
    <row r="15303" spans="1:2" x14ac:dyDescent="0.25">
      <c r="A15303" s="62">
        <v>60121152</v>
      </c>
      <c r="B15303" s="63" t="s">
        <v>8480</v>
      </c>
    </row>
    <row r="15304" spans="1:2" x14ac:dyDescent="0.25">
      <c r="A15304" s="62">
        <v>60121153</v>
      </c>
      <c r="B15304" s="63" t="s">
        <v>18521</v>
      </c>
    </row>
    <row r="15305" spans="1:2" x14ac:dyDescent="0.25">
      <c r="A15305" s="62">
        <v>60121201</v>
      </c>
      <c r="B15305" s="63" t="s">
        <v>9004</v>
      </c>
    </row>
    <row r="15306" spans="1:2" x14ac:dyDescent="0.25">
      <c r="A15306" s="62">
        <v>60121202</v>
      </c>
      <c r="B15306" s="63" t="s">
        <v>880</v>
      </c>
    </row>
    <row r="15307" spans="1:2" x14ac:dyDescent="0.25">
      <c r="A15307" s="62">
        <v>60121203</v>
      </c>
      <c r="B15307" s="63" t="s">
        <v>17451</v>
      </c>
    </row>
    <row r="15308" spans="1:2" x14ac:dyDescent="0.25">
      <c r="A15308" s="62">
        <v>60121204</v>
      </c>
      <c r="B15308" s="63" t="s">
        <v>2009</v>
      </c>
    </row>
    <row r="15309" spans="1:2" x14ac:dyDescent="0.25">
      <c r="A15309" s="62">
        <v>60121205</v>
      </c>
      <c r="B15309" s="63" t="s">
        <v>11751</v>
      </c>
    </row>
    <row r="15310" spans="1:2" x14ac:dyDescent="0.25">
      <c r="A15310" s="62">
        <v>60121206</v>
      </c>
      <c r="B15310" s="63" t="s">
        <v>17008</v>
      </c>
    </row>
    <row r="15311" spans="1:2" x14ac:dyDescent="0.25">
      <c r="A15311" s="62">
        <v>60121207</v>
      </c>
      <c r="B15311" s="63" t="s">
        <v>10241</v>
      </c>
    </row>
    <row r="15312" spans="1:2" x14ac:dyDescent="0.25">
      <c r="A15312" s="62">
        <v>60121208</v>
      </c>
      <c r="B15312" s="63" t="s">
        <v>7897</v>
      </c>
    </row>
    <row r="15313" spans="1:2" x14ac:dyDescent="0.25">
      <c r="A15313" s="62">
        <v>60121209</v>
      </c>
      <c r="B15313" s="63" t="s">
        <v>3002</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5945</v>
      </c>
    </row>
    <row r="15317" spans="1:2" x14ac:dyDescent="0.25">
      <c r="A15317" s="62">
        <v>60121213</v>
      </c>
      <c r="B15317" s="63" t="s">
        <v>10164</v>
      </c>
    </row>
    <row r="15318" spans="1:2" x14ac:dyDescent="0.25">
      <c r="A15318" s="62">
        <v>60121214</v>
      </c>
      <c r="B15318" s="63" t="s">
        <v>5196</v>
      </c>
    </row>
    <row r="15319" spans="1:2" x14ac:dyDescent="0.25">
      <c r="A15319" s="62">
        <v>60121215</v>
      </c>
      <c r="B15319" s="63" t="s">
        <v>5525</v>
      </c>
    </row>
    <row r="15320" spans="1:2" x14ac:dyDescent="0.25">
      <c r="A15320" s="62">
        <v>60121216</v>
      </c>
      <c r="B15320" s="63" t="s">
        <v>12107</v>
      </c>
    </row>
    <row r="15321" spans="1:2" x14ac:dyDescent="0.25">
      <c r="A15321" s="62">
        <v>60121217</v>
      </c>
      <c r="B15321" s="63" t="s">
        <v>8529</v>
      </c>
    </row>
    <row r="15322" spans="1:2" x14ac:dyDescent="0.25">
      <c r="A15322" s="62">
        <v>60121218</v>
      </c>
      <c r="B15322" s="63" t="s">
        <v>3003</v>
      </c>
    </row>
    <row r="15323" spans="1:2" x14ac:dyDescent="0.25">
      <c r="A15323" s="62">
        <v>60121219</v>
      </c>
      <c r="B15323" s="63" t="s">
        <v>13554</v>
      </c>
    </row>
    <row r="15324" spans="1:2" x14ac:dyDescent="0.25">
      <c r="A15324" s="62">
        <v>60121220</v>
      </c>
      <c r="B15324" s="63" t="s">
        <v>15393</v>
      </c>
    </row>
    <row r="15325" spans="1:2" x14ac:dyDescent="0.25">
      <c r="A15325" s="62">
        <v>60121221</v>
      </c>
      <c r="B15325" s="63" t="s">
        <v>14343</v>
      </c>
    </row>
    <row r="15326" spans="1:2" x14ac:dyDescent="0.25">
      <c r="A15326" s="62">
        <v>60121222</v>
      </c>
      <c r="B15326" s="63" t="s">
        <v>7791</v>
      </c>
    </row>
    <row r="15327" spans="1:2" x14ac:dyDescent="0.25">
      <c r="A15327" s="62">
        <v>60121223</v>
      </c>
      <c r="B15327" s="63" t="s">
        <v>8995</v>
      </c>
    </row>
    <row r="15328" spans="1:2" x14ac:dyDescent="0.25">
      <c r="A15328" s="62">
        <v>60121224</v>
      </c>
      <c r="B15328" s="63" t="s">
        <v>16227</v>
      </c>
    </row>
    <row r="15329" spans="1:2" x14ac:dyDescent="0.25">
      <c r="A15329" s="62">
        <v>60121225</v>
      </c>
      <c r="B15329" s="63" t="s">
        <v>3296</v>
      </c>
    </row>
    <row r="15330" spans="1:2" x14ac:dyDescent="0.25">
      <c r="A15330" s="62">
        <v>60121226</v>
      </c>
      <c r="B15330" s="63" t="s">
        <v>12960</v>
      </c>
    </row>
    <row r="15331" spans="1:2" x14ac:dyDescent="0.25">
      <c r="A15331" s="62">
        <v>60121227</v>
      </c>
      <c r="B15331" s="63" t="s">
        <v>14804</v>
      </c>
    </row>
    <row r="15332" spans="1:2" x14ac:dyDescent="0.25">
      <c r="A15332" s="62">
        <v>60121228</v>
      </c>
      <c r="B15332" s="63" t="s">
        <v>9952</v>
      </c>
    </row>
    <row r="15333" spans="1:2" x14ac:dyDescent="0.25">
      <c r="A15333" s="62">
        <v>60121229</v>
      </c>
      <c r="B15333" s="63" t="s">
        <v>1910</v>
      </c>
    </row>
    <row r="15334" spans="1:2" x14ac:dyDescent="0.25">
      <c r="A15334" s="62">
        <v>60121230</v>
      </c>
      <c r="B15334" s="63" t="s">
        <v>2383</v>
      </c>
    </row>
    <row r="15335" spans="1:2" x14ac:dyDescent="0.25">
      <c r="A15335" s="62">
        <v>60121231</v>
      </c>
      <c r="B15335" s="63" t="s">
        <v>11526</v>
      </c>
    </row>
    <row r="15336" spans="1:2" x14ac:dyDescent="0.25">
      <c r="A15336" s="62">
        <v>60121232</v>
      </c>
      <c r="B15336" s="63" t="s">
        <v>11102</v>
      </c>
    </row>
    <row r="15337" spans="1:2" x14ac:dyDescent="0.25">
      <c r="A15337" s="62">
        <v>60121233</v>
      </c>
      <c r="B15337" s="63" t="s">
        <v>5770</v>
      </c>
    </row>
    <row r="15338" spans="1:2" x14ac:dyDescent="0.25">
      <c r="A15338" s="62">
        <v>60121234</v>
      </c>
      <c r="B15338" s="63" t="s">
        <v>6381</v>
      </c>
    </row>
    <row r="15339" spans="1:2" x14ac:dyDescent="0.25">
      <c r="A15339" s="62">
        <v>60121235</v>
      </c>
      <c r="B15339" s="63" t="s">
        <v>6276</v>
      </c>
    </row>
    <row r="15340" spans="1:2" x14ac:dyDescent="0.25">
      <c r="A15340" s="62">
        <v>60121236</v>
      </c>
      <c r="B15340" s="63" t="s">
        <v>8621</v>
      </c>
    </row>
    <row r="15341" spans="1:2" x14ac:dyDescent="0.25">
      <c r="A15341" s="62">
        <v>60121237</v>
      </c>
      <c r="B15341" s="63" t="s">
        <v>13984</v>
      </c>
    </row>
    <row r="15342" spans="1:2" x14ac:dyDescent="0.25">
      <c r="A15342" s="62">
        <v>60121238</v>
      </c>
      <c r="B15342" s="63" t="s">
        <v>4519</v>
      </c>
    </row>
    <row r="15343" spans="1:2" x14ac:dyDescent="0.25">
      <c r="A15343" s="62">
        <v>60121239</v>
      </c>
      <c r="B15343" s="63" t="s">
        <v>294</v>
      </c>
    </row>
    <row r="15344" spans="1:2" x14ac:dyDescent="0.25">
      <c r="A15344" s="62">
        <v>60121241</v>
      </c>
      <c r="B15344" s="63" t="s">
        <v>9376</v>
      </c>
    </row>
    <row r="15345" spans="1:2" x14ac:dyDescent="0.25">
      <c r="A15345" s="62">
        <v>60121242</v>
      </c>
      <c r="B15345" s="63" t="s">
        <v>2</v>
      </c>
    </row>
    <row r="15346" spans="1:2" x14ac:dyDescent="0.25">
      <c r="A15346" s="62">
        <v>60121243</v>
      </c>
      <c r="B15346" s="63" t="s">
        <v>9534</v>
      </c>
    </row>
    <row r="15347" spans="1:2" x14ac:dyDescent="0.25">
      <c r="A15347" s="62">
        <v>60121244</v>
      </c>
      <c r="B15347" s="63" t="s">
        <v>10728</v>
      </c>
    </row>
    <row r="15348" spans="1:2" x14ac:dyDescent="0.25">
      <c r="A15348" s="62">
        <v>60121245</v>
      </c>
      <c r="B15348" s="63" t="s">
        <v>17746</v>
      </c>
    </row>
    <row r="15349" spans="1:2" x14ac:dyDescent="0.25">
      <c r="A15349" s="62">
        <v>60121246</v>
      </c>
      <c r="B15349" s="63" t="s">
        <v>13732</v>
      </c>
    </row>
    <row r="15350" spans="1:2" x14ac:dyDescent="0.25">
      <c r="A15350" s="62">
        <v>60121247</v>
      </c>
      <c r="B15350" s="63" t="s">
        <v>11272</v>
      </c>
    </row>
    <row r="15351" spans="1:2" x14ac:dyDescent="0.25">
      <c r="A15351" s="62">
        <v>60121248</v>
      </c>
      <c r="B15351" s="63" t="s">
        <v>17508</v>
      </c>
    </row>
    <row r="15352" spans="1:2" x14ac:dyDescent="0.25">
      <c r="A15352" s="62">
        <v>60121249</v>
      </c>
      <c r="B15352" s="63" t="s">
        <v>8464</v>
      </c>
    </row>
    <row r="15353" spans="1:2" x14ac:dyDescent="0.25">
      <c r="A15353" s="62">
        <v>60121250</v>
      </c>
      <c r="B15353" s="63" t="s">
        <v>10717</v>
      </c>
    </row>
    <row r="15354" spans="1:2" x14ac:dyDescent="0.25">
      <c r="A15354" s="62">
        <v>60121251</v>
      </c>
      <c r="B15354" s="63" t="s">
        <v>7823</v>
      </c>
    </row>
    <row r="15355" spans="1:2" x14ac:dyDescent="0.25">
      <c r="A15355" s="62">
        <v>60121252</v>
      </c>
      <c r="B15355" s="63" t="s">
        <v>2474</v>
      </c>
    </row>
    <row r="15356" spans="1:2" x14ac:dyDescent="0.25">
      <c r="A15356" s="62">
        <v>60121253</v>
      </c>
      <c r="B15356" s="63" t="s">
        <v>7988</v>
      </c>
    </row>
    <row r="15357" spans="1:2" x14ac:dyDescent="0.25">
      <c r="A15357" s="62">
        <v>60121301</v>
      </c>
      <c r="B15357" s="63" t="s">
        <v>2817</v>
      </c>
    </row>
    <row r="15358" spans="1:2" x14ac:dyDescent="0.25">
      <c r="A15358" s="62">
        <v>60121302</v>
      </c>
      <c r="B15358" s="63" t="s">
        <v>14305</v>
      </c>
    </row>
    <row r="15359" spans="1:2" x14ac:dyDescent="0.25">
      <c r="A15359" s="62">
        <v>60121303</v>
      </c>
      <c r="B15359" s="63" t="s">
        <v>18649</v>
      </c>
    </row>
    <row r="15360" spans="1:2" x14ac:dyDescent="0.25">
      <c r="A15360" s="62">
        <v>60121304</v>
      </c>
      <c r="B15360" s="63" t="s">
        <v>9146</v>
      </c>
    </row>
    <row r="15361" spans="1:2" x14ac:dyDescent="0.25">
      <c r="A15361" s="62">
        <v>60121305</v>
      </c>
      <c r="B15361" s="63" t="s">
        <v>7775</v>
      </c>
    </row>
    <row r="15362" spans="1:2" x14ac:dyDescent="0.25">
      <c r="A15362" s="62">
        <v>60121306</v>
      </c>
      <c r="B15362" s="63" t="s">
        <v>17962</v>
      </c>
    </row>
    <row r="15363" spans="1:2" x14ac:dyDescent="0.25">
      <c r="A15363" s="62">
        <v>60121401</v>
      </c>
      <c r="B15363" s="63" t="s">
        <v>14418</v>
      </c>
    </row>
    <row r="15364" spans="1:2" x14ac:dyDescent="0.25">
      <c r="A15364" s="62">
        <v>60121402</v>
      </c>
      <c r="B15364" s="63" t="s">
        <v>7895</v>
      </c>
    </row>
    <row r="15365" spans="1:2" x14ac:dyDescent="0.25">
      <c r="A15365" s="62">
        <v>60121403</v>
      </c>
      <c r="B15365" s="63" t="s">
        <v>1361</v>
      </c>
    </row>
    <row r="15366" spans="1:2" x14ac:dyDescent="0.25">
      <c r="A15366" s="62">
        <v>60121404</v>
      </c>
      <c r="B15366" s="63" t="s">
        <v>1978</v>
      </c>
    </row>
    <row r="15367" spans="1:2" x14ac:dyDescent="0.25">
      <c r="A15367" s="62">
        <v>60121405</v>
      </c>
      <c r="B15367" s="63" t="s">
        <v>11090</v>
      </c>
    </row>
    <row r="15368" spans="1:2" x14ac:dyDescent="0.25">
      <c r="A15368" s="62">
        <v>60121406</v>
      </c>
      <c r="B15368" s="63" t="s">
        <v>8827</v>
      </c>
    </row>
    <row r="15369" spans="1:2" x14ac:dyDescent="0.25">
      <c r="A15369" s="62">
        <v>60121407</v>
      </c>
      <c r="B15369" s="63" t="s">
        <v>16100</v>
      </c>
    </row>
    <row r="15370" spans="1:2" x14ac:dyDescent="0.25">
      <c r="A15370" s="62">
        <v>60121408</v>
      </c>
      <c r="B15370" s="63" t="s">
        <v>10397</v>
      </c>
    </row>
    <row r="15371" spans="1:2" x14ac:dyDescent="0.25">
      <c r="A15371" s="62">
        <v>60121409</v>
      </c>
      <c r="B15371" s="63" t="s">
        <v>969</v>
      </c>
    </row>
    <row r="15372" spans="1:2" x14ac:dyDescent="0.25">
      <c r="A15372" s="62">
        <v>60121410</v>
      </c>
      <c r="B15372" s="63" t="s">
        <v>12090</v>
      </c>
    </row>
    <row r="15373" spans="1:2" x14ac:dyDescent="0.25">
      <c r="A15373" s="62">
        <v>60121411</v>
      </c>
      <c r="B15373" s="63" t="s">
        <v>2098</v>
      </c>
    </row>
    <row r="15374" spans="1:2" x14ac:dyDescent="0.25">
      <c r="A15374" s="62">
        <v>60121412</v>
      </c>
      <c r="B15374" s="63" t="s">
        <v>14810</v>
      </c>
    </row>
    <row r="15375" spans="1:2" x14ac:dyDescent="0.25">
      <c r="A15375" s="62">
        <v>60121413</v>
      </c>
      <c r="B15375" s="63" t="s">
        <v>18040</v>
      </c>
    </row>
    <row r="15376" spans="1:2" x14ac:dyDescent="0.25">
      <c r="A15376" s="62">
        <v>60121414</v>
      </c>
      <c r="B15376" s="63" t="s">
        <v>7928</v>
      </c>
    </row>
    <row r="15377" spans="1:2" x14ac:dyDescent="0.25">
      <c r="A15377" s="62">
        <v>60121415</v>
      </c>
      <c r="B15377" s="63" t="s">
        <v>15550</v>
      </c>
    </row>
    <row r="15378" spans="1:2" x14ac:dyDescent="0.25">
      <c r="A15378" s="62">
        <v>60121501</v>
      </c>
      <c r="B15378" s="63" t="s">
        <v>66</v>
      </c>
    </row>
    <row r="15379" spans="1:2" x14ac:dyDescent="0.25">
      <c r="A15379" s="62">
        <v>60121502</v>
      </c>
      <c r="B15379" s="63" t="s">
        <v>786</v>
      </c>
    </row>
    <row r="15380" spans="1:2" x14ac:dyDescent="0.25">
      <c r="A15380" s="62">
        <v>60121503</v>
      </c>
      <c r="B15380" s="63" t="s">
        <v>10464</v>
      </c>
    </row>
    <row r="15381" spans="1:2" x14ac:dyDescent="0.25">
      <c r="A15381" s="62">
        <v>60121504</v>
      </c>
      <c r="B15381" s="63" t="s">
        <v>3127</v>
      </c>
    </row>
    <row r="15382" spans="1:2" x14ac:dyDescent="0.25">
      <c r="A15382" s="62">
        <v>60121505</v>
      </c>
      <c r="B15382" s="63" t="s">
        <v>8200</v>
      </c>
    </row>
    <row r="15383" spans="1:2" x14ac:dyDescent="0.25">
      <c r="A15383" s="62">
        <v>60121506</v>
      </c>
      <c r="B15383" s="63" t="s">
        <v>15116</v>
      </c>
    </row>
    <row r="15384" spans="1:2" x14ac:dyDescent="0.25">
      <c r="A15384" s="62">
        <v>60121507</v>
      </c>
      <c r="B15384" s="63" t="s">
        <v>9090</v>
      </c>
    </row>
    <row r="15385" spans="1:2" x14ac:dyDescent="0.25">
      <c r="A15385" s="62">
        <v>60121508</v>
      </c>
      <c r="B15385" s="63" t="s">
        <v>11943</v>
      </c>
    </row>
    <row r="15386" spans="1:2" x14ac:dyDescent="0.25">
      <c r="A15386" s="62">
        <v>60121509</v>
      </c>
      <c r="B15386" s="63" t="s">
        <v>17947</v>
      </c>
    </row>
    <row r="15387" spans="1:2" x14ac:dyDescent="0.25">
      <c r="A15387" s="62">
        <v>60121510</v>
      </c>
      <c r="B15387" s="63" t="s">
        <v>6367</v>
      </c>
    </row>
    <row r="15388" spans="1:2" x14ac:dyDescent="0.25">
      <c r="A15388" s="62">
        <v>60121511</v>
      </c>
      <c r="B15388" s="63" t="s">
        <v>3852</v>
      </c>
    </row>
    <row r="15389" spans="1:2" x14ac:dyDescent="0.25">
      <c r="A15389" s="62">
        <v>60121512</v>
      </c>
      <c r="B15389" s="63" t="s">
        <v>1360</v>
      </c>
    </row>
    <row r="15390" spans="1:2" x14ac:dyDescent="0.25">
      <c r="A15390" s="62">
        <v>60121513</v>
      </c>
      <c r="B15390" s="63" t="s">
        <v>482</v>
      </c>
    </row>
    <row r="15391" spans="1:2" x14ac:dyDescent="0.25">
      <c r="A15391" s="62">
        <v>60121514</v>
      </c>
      <c r="B15391" s="63" t="s">
        <v>5046</v>
      </c>
    </row>
    <row r="15392" spans="1:2" x14ac:dyDescent="0.25">
      <c r="A15392" s="62">
        <v>60121515</v>
      </c>
      <c r="B15392" s="63" t="s">
        <v>113</v>
      </c>
    </row>
    <row r="15393" spans="1:2" x14ac:dyDescent="0.25">
      <c r="A15393" s="62">
        <v>60121516</v>
      </c>
      <c r="B15393" s="63" t="s">
        <v>4034</v>
      </c>
    </row>
    <row r="15394" spans="1:2" x14ac:dyDescent="0.25">
      <c r="A15394" s="62">
        <v>60121517</v>
      </c>
      <c r="B15394" s="63" t="s">
        <v>11926</v>
      </c>
    </row>
    <row r="15395" spans="1:2" x14ac:dyDescent="0.25">
      <c r="A15395" s="62">
        <v>60121518</v>
      </c>
      <c r="B15395" s="63" t="s">
        <v>17203</v>
      </c>
    </row>
    <row r="15396" spans="1:2" x14ac:dyDescent="0.25">
      <c r="A15396" s="62">
        <v>60121519</v>
      </c>
      <c r="B15396" s="63" t="s">
        <v>1474</v>
      </c>
    </row>
    <row r="15397" spans="1:2" x14ac:dyDescent="0.25">
      <c r="A15397" s="62">
        <v>60121520</v>
      </c>
      <c r="B15397" s="63" t="s">
        <v>18354</v>
      </c>
    </row>
    <row r="15398" spans="1:2" x14ac:dyDescent="0.25">
      <c r="A15398" s="62">
        <v>60121521</v>
      </c>
      <c r="B15398" s="63" t="s">
        <v>17731</v>
      </c>
    </row>
    <row r="15399" spans="1:2" x14ac:dyDescent="0.25">
      <c r="A15399" s="62">
        <v>60121522</v>
      </c>
      <c r="B15399" s="63" t="s">
        <v>5703</v>
      </c>
    </row>
    <row r="15400" spans="1:2" x14ac:dyDescent="0.25">
      <c r="A15400" s="62">
        <v>60121523</v>
      </c>
      <c r="B15400" s="63" t="s">
        <v>18731</v>
      </c>
    </row>
    <row r="15401" spans="1:2" x14ac:dyDescent="0.25">
      <c r="A15401" s="62">
        <v>60121524</v>
      </c>
      <c r="B15401" s="63" t="s">
        <v>12579</v>
      </c>
    </row>
    <row r="15402" spans="1:2" x14ac:dyDescent="0.25">
      <c r="A15402" s="62">
        <v>60121525</v>
      </c>
      <c r="B15402" s="63" t="s">
        <v>558</v>
      </c>
    </row>
    <row r="15403" spans="1:2" x14ac:dyDescent="0.25">
      <c r="A15403" s="62">
        <v>60121526</v>
      </c>
      <c r="B15403" s="63" t="s">
        <v>17090</v>
      </c>
    </row>
    <row r="15404" spans="1:2" x14ac:dyDescent="0.25">
      <c r="A15404" s="62">
        <v>60121531</v>
      </c>
      <c r="B15404" s="63" t="s">
        <v>16723</v>
      </c>
    </row>
    <row r="15405" spans="1:2" x14ac:dyDescent="0.25">
      <c r="A15405" s="62">
        <v>60121532</v>
      </c>
      <c r="B15405" s="63" t="s">
        <v>17609</v>
      </c>
    </row>
    <row r="15406" spans="1:2" x14ac:dyDescent="0.25">
      <c r="A15406" s="62">
        <v>60121533</v>
      </c>
      <c r="B15406" s="63" t="s">
        <v>13896</v>
      </c>
    </row>
    <row r="15407" spans="1:2" x14ac:dyDescent="0.25">
      <c r="A15407" s="62">
        <v>60121534</v>
      </c>
      <c r="B15407" s="63" t="s">
        <v>14658</v>
      </c>
    </row>
    <row r="15408" spans="1:2" x14ac:dyDescent="0.25">
      <c r="A15408" s="62">
        <v>60121535</v>
      </c>
      <c r="B15408" s="63" t="s">
        <v>8032</v>
      </c>
    </row>
    <row r="15409" spans="1:2" x14ac:dyDescent="0.25">
      <c r="A15409" s="62">
        <v>60121536</v>
      </c>
      <c r="B15409" s="63" t="s">
        <v>7061</v>
      </c>
    </row>
    <row r="15410" spans="1:2" x14ac:dyDescent="0.25">
      <c r="A15410" s="62">
        <v>60121537</v>
      </c>
      <c r="B15410" s="63" t="s">
        <v>17814</v>
      </c>
    </row>
    <row r="15411" spans="1:2" x14ac:dyDescent="0.25">
      <c r="A15411" s="62">
        <v>60121538</v>
      </c>
      <c r="B15411" s="63" t="s">
        <v>7879</v>
      </c>
    </row>
    <row r="15412" spans="1:2" x14ac:dyDescent="0.25">
      <c r="A15412" s="62">
        <v>60121539</v>
      </c>
      <c r="B15412" s="63" t="s">
        <v>18003</v>
      </c>
    </row>
    <row r="15413" spans="1:2" x14ac:dyDescent="0.25">
      <c r="A15413" s="62">
        <v>60121540</v>
      </c>
      <c r="B15413" s="63" t="s">
        <v>10357</v>
      </c>
    </row>
    <row r="15414" spans="1:2" x14ac:dyDescent="0.25">
      <c r="A15414" s="62">
        <v>60121601</v>
      </c>
      <c r="B15414" s="63" t="s">
        <v>15374</v>
      </c>
    </row>
    <row r="15415" spans="1:2" x14ac:dyDescent="0.25">
      <c r="A15415" s="62">
        <v>60121602</v>
      </c>
      <c r="B15415" s="63" t="s">
        <v>3295</v>
      </c>
    </row>
    <row r="15416" spans="1:2" x14ac:dyDescent="0.25">
      <c r="A15416" s="62">
        <v>60121603</v>
      </c>
      <c r="B15416" s="63" t="s">
        <v>3306</v>
      </c>
    </row>
    <row r="15417" spans="1:2" x14ac:dyDescent="0.25">
      <c r="A15417" s="62">
        <v>60121604</v>
      </c>
      <c r="B15417" s="63" t="s">
        <v>13902</v>
      </c>
    </row>
    <row r="15418" spans="1:2" x14ac:dyDescent="0.25">
      <c r="A15418" s="62">
        <v>60121605</v>
      </c>
      <c r="B15418" s="63" t="s">
        <v>12364</v>
      </c>
    </row>
    <row r="15419" spans="1:2" x14ac:dyDescent="0.25">
      <c r="A15419" s="62">
        <v>60121606</v>
      </c>
      <c r="B15419" s="63" t="s">
        <v>17861</v>
      </c>
    </row>
    <row r="15420" spans="1:2" x14ac:dyDescent="0.25">
      <c r="A15420" s="62">
        <v>60121701</v>
      </c>
      <c r="B15420" s="63" t="s">
        <v>12113</v>
      </c>
    </row>
    <row r="15421" spans="1:2" x14ac:dyDescent="0.25">
      <c r="A15421" s="62">
        <v>60121702</v>
      </c>
      <c r="B15421" s="63" t="s">
        <v>2158</v>
      </c>
    </row>
    <row r="15422" spans="1:2" x14ac:dyDescent="0.25">
      <c r="A15422" s="62">
        <v>60121703</v>
      </c>
      <c r="B15422" s="63" t="s">
        <v>15916</v>
      </c>
    </row>
    <row r="15423" spans="1:2" x14ac:dyDescent="0.25">
      <c r="A15423" s="62">
        <v>60121704</v>
      </c>
      <c r="B15423" s="63" t="s">
        <v>13904</v>
      </c>
    </row>
    <row r="15424" spans="1:2" x14ac:dyDescent="0.25">
      <c r="A15424" s="62">
        <v>60121705</v>
      </c>
      <c r="B15424" s="63" t="s">
        <v>16187</v>
      </c>
    </row>
    <row r="15425" spans="1:2" x14ac:dyDescent="0.25">
      <c r="A15425" s="62">
        <v>60121706</v>
      </c>
      <c r="B15425" s="63" t="s">
        <v>3631</v>
      </c>
    </row>
    <row r="15426" spans="1:2" x14ac:dyDescent="0.25">
      <c r="A15426" s="62">
        <v>60121707</v>
      </c>
      <c r="B15426" s="63" t="s">
        <v>2392</v>
      </c>
    </row>
    <row r="15427" spans="1:2" x14ac:dyDescent="0.25">
      <c r="A15427" s="62">
        <v>60121708</v>
      </c>
      <c r="B15427" s="63" t="s">
        <v>13968</v>
      </c>
    </row>
    <row r="15428" spans="1:2" x14ac:dyDescent="0.25">
      <c r="A15428" s="62">
        <v>60121709</v>
      </c>
      <c r="B15428" s="63" t="s">
        <v>8861</v>
      </c>
    </row>
    <row r="15429" spans="1:2" x14ac:dyDescent="0.25">
      <c r="A15429" s="62">
        <v>60121710</v>
      </c>
      <c r="B15429" s="63" t="s">
        <v>8946</v>
      </c>
    </row>
    <row r="15430" spans="1:2" x14ac:dyDescent="0.25">
      <c r="A15430" s="62">
        <v>60121711</v>
      </c>
      <c r="B15430" s="63" t="s">
        <v>6593</v>
      </c>
    </row>
    <row r="15431" spans="1:2" x14ac:dyDescent="0.25">
      <c r="A15431" s="62">
        <v>60121712</v>
      </c>
      <c r="B15431" s="63" t="s">
        <v>14187</v>
      </c>
    </row>
    <row r="15432" spans="1:2" x14ac:dyDescent="0.25">
      <c r="A15432" s="62">
        <v>60121713</v>
      </c>
      <c r="B15432" s="63" t="s">
        <v>10329</v>
      </c>
    </row>
    <row r="15433" spans="1:2" x14ac:dyDescent="0.25">
      <c r="A15433" s="62">
        <v>60121714</v>
      </c>
      <c r="B15433" s="63" t="s">
        <v>1738</v>
      </c>
    </row>
    <row r="15434" spans="1:2" x14ac:dyDescent="0.25">
      <c r="A15434" s="62">
        <v>60121715</v>
      </c>
      <c r="B15434" s="63" t="s">
        <v>12356</v>
      </c>
    </row>
    <row r="15435" spans="1:2" x14ac:dyDescent="0.25">
      <c r="A15435" s="62">
        <v>60121716</v>
      </c>
      <c r="B15435" s="63" t="s">
        <v>15603</v>
      </c>
    </row>
    <row r="15436" spans="1:2" x14ac:dyDescent="0.25">
      <c r="A15436" s="62">
        <v>60121717</v>
      </c>
      <c r="B15436" s="63" t="s">
        <v>7564</v>
      </c>
    </row>
    <row r="15437" spans="1:2" x14ac:dyDescent="0.25">
      <c r="A15437" s="62">
        <v>60121718</v>
      </c>
      <c r="B15437" s="63" t="s">
        <v>2793</v>
      </c>
    </row>
    <row r="15438" spans="1:2" x14ac:dyDescent="0.25">
      <c r="A15438" s="62">
        <v>60121801</v>
      </c>
      <c r="B15438" s="63" t="s">
        <v>11552</v>
      </c>
    </row>
    <row r="15439" spans="1:2" x14ac:dyDescent="0.25">
      <c r="A15439" s="62">
        <v>60121802</v>
      </c>
      <c r="B15439" s="63" t="s">
        <v>1570</v>
      </c>
    </row>
    <row r="15440" spans="1:2" x14ac:dyDescent="0.25">
      <c r="A15440" s="62">
        <v>60121803</v>
      </c>
      <c r="B15440" s="63" t="s">
        <v>15820</v>
      </c>
    </row>
    <row r="15441" spans="1:2" x14ac:dyDescent="0.25">
      <c r="A15441" s="62">
        <v>60121804</v>
      </c>
      <c r="B15441" s="63" t="s">
        <v>7933</v>
      </c>
    </row>
    <row r="15442" spans="1:2" x14ac:dyDescent="0.25">
      <c r="A15442" s="62">
        <v>60121805</v>
      </c>
      <c r="B15442" s="63" t="s">
        <v>9502</v>
      </c>
    </row>
    <row r="15443" spans="1:2" x14ac:dyDescent="0.25">
      <c r="A15443" s="62">
        <v>60121806</v>
      </c>
      <c r="B15443" s="63" t="s">
        <v>3525</v>
      </c>
    </row>
    <row r="15444" spans="1:2" x14ac:dyDescent="0.25">
      <c r="A15444" s="62">
        <v>60121807</v>
      </c>
      <c r="B15444" s="63" t="s">
        <v>11871</v>
      </c>
    </row>
    <row r="15445" spans="1:2" x14ac:dyDescent="0.25">
      <c r="A15445" s="62">
        <v>60121808</v>
      </c>
      <c r="B15445" s="63" t="s">
        <v>7525</v>
      </c>
    </row>
    <row r="15446" spans="1:2" x14ac:dyDescent="0.25">
      <c r="A15446" s="62">
        <v>60121809</v>
      </c>
      <c r="B15446" s="63" t="s">
        <v>7847</v>
      </c>
    </row>
    <row r="15447" spans="1:2" x14ac:dyDescent="0.25">
      <c r="A15447" s="62">
        <v>60121810</v>
      </c>
      <c r="B15447" s="63" t="s">
        <v>7411</v>
      </c>
    </row>
    <row r="15448" spans="1:2" x14ac:dyDescent="0.25">
      <c r="A15448" s="62">
        <v>60121811</v>
      </c>
      <c r="B15448" s="63" t="s">
        <v>17333</v>
      </c>
    </row>
    <row r="15449" spans="1:2" x14ac:dyDescent="0.25">
      <c r="A15449" s="62">
        <v>60121812</v>
      </c>
      <c r="B15449" s="63" t="s">
        <v>6960</v>
      </c>
    </row>
    <row r="15450" spans="1:2" x14ac:dyDescent="0.25">
      <c r="A15450" s="62">
        <v>60121813</v>
      </c>
      <c r="B15450" s="63" t="s">
        <v>5928</v>
      </c>
    </row>
    <row r="15451" spans="1:2" x14ac:dyDescent="0.25">
      <c r="A15451" s="62">
        <v>60121814</v>
      </c>
      <c r="B15451" s="63" t="s">
        <v>6077</v>
      </c>
    </row>
    <row r="15452" spans="1:2" x14ac:dyDescent="0.25">
      <c r="A15452" s="62">
        <v>60121901</v>
      </c>
      <c r="B15452" s="63" t="s">
        <v>3215</v>
      </c>
    </row>
    <row r="15453" spans="1:2" x14ac:dyDescent="0.25">
      <c r="A15453" s="62">
        <v>60121902</v>
      </c>
      <c r="B15453" s="63" t="s">
        <v>8544</v>
      </c>
    </row>
    <row r="15454" spans="1:2" x14ac:dyDescent="0.25">
      <c r="A15454" s="62">
        <v>60121903</v>
      </c>
      <c r="B15454" s="63" t="s">
        <v>16796</v>
      </c>
    </row>
    <row r="15455" spans="1:2" x14ac:dyDescent="0.25">
      <c r="A15455" s="62">
        <v>60121904</v>
      </c>
      <c r="B15455" s="63" t="s">
        <v>7925</v>
      </c>
    </row>
    <row r="15456" spans="1:2" x14ac:dyDescent="0.25">
      <c r="A15456" s="62">
        <v>60121905</v>
      </c>
      <c r="B15456" s="63" t="s">
        <v>17036</v>
      </c>
    </row>
    <row r="15457" spans="1:2" x14ac:dyDescent="0.25">
      <c r="A15457" s="62">
        <v>60121906</v>
      </c>
      <c r="B15457" s="63" t="s">
        <v>455</v>
      </c>
    </row>
    <row r="15458" spans="1:2" x14ac:dyDescent="0.25">
      <c r="A15458" s="62">
        <v>60121907</v>
      </c>
      <c r="B15458" s="63" t="s">
        <v>13131</v>
      </c>
    </row>
    <row r="15459" spans="1:2" x14ac:dyDescent="0.25">
      <c r="A15459" s="62">
        <v>60121908</v>
      </c>
      <c r="B15459" s="63" t="s">
        <v>13586</v>
      </c>
    </row>
    <row r="15460" spans="1:2" x14ac:dyDescent="0.25">
      <c r="A15460" s="62">
        <v>60121909</v>
      </c>
      <c r="B15460" s="63" t="s">
        <v>17478</v>
      </c>
    </row>
    <row r="15461" spans="1:2" x14ac:dyDescent="0.25">
      <c r="A15461" s="62">
        <v>60121910</v>
      </c>
      <c r="B15461" s="63" t="s">
        <v>810</v>
      </c>
    </row>
    <row r="15462" spans="1:2" x14ac:dyDescent="0.25">
      <c r="A15462" s="62">
        <v>60121911</v>
      </c>
      <c r="B15462" s="63" t="s">
        <v>3661</v>
      </c>
    </row>
    <row r="15463" spans="1:2" x14ac:dyDescent="0.25">
      <c r="A15463" s="62">
        <v>60121912</v>
      </c>
      <c r="B15463" s="63" t="s">
        <v>12157</v>
      </c>
    </row>
    <row r="15464" spans="1:2" x14ac:dyDescent="0.25">
      <c r="A15464" s="62">
        <v>60122002</v>
      </c>
      <c r="B15464" s="63" t="s">
        <v>10063</v>
      </c>
    </row>
    <row r="15465" spans="1:2" x14ac:dyDescent="0.25">
      <c r="A15465" s="62">
        <v>60122003</v>
      </c>
      <c r="B15465" s="63" t="s">
        <v>1597</v>
      </c>
    </row>
    <row r="15466" spans="1:2" x14ac:dyDescent="0.25">
      <c r="A15466" s="62">
        <v>60122004</v>
      </c>
      <c r="B15466" s="63" t="s">
        <v>18033</v>
      </c>
    </row>
    <row r="15467" spans="1:2" x14ac:dyDescent="0.25">
      <c r="A15467" s="62">
        <v>60122005</v>
      </c>
      <c r="B15467" s="63" t="s">
        <v>13936</v>
      </c>
    </row>
    <row r="15468" spans="1:2" x14ac:dyDescent="0.25">
      <c r="A15468" s="62">
        <v>60122006</v>
      </c>
      <c r="B15468" s="63" t="s">
        <v>13654</v>
      </c>
    </row>
    <row r="15469" spans="1:2" x14ac:dyDescent="0.25">
      <c r="A15469" s="62">
        <v>60122007</v>
      </c>
      <c r="B15469" s="63" t="s">
        <v>3333</v>
      </c>
    </row>
    <row r="15470" spans="1:2" x14ac:dyDescent="0.25">
      <c r="A15470" s="62">
        <v>60122008</v>
      </c>
      <c r="B15470" s="63" t="s">
        <v>650</v>
      </c>
    </row>
    <row r="15471" spans="1:2" x14ac:dyDescent="0.25">
      <c r="A15471" s="62">
        <v>60122009</v>
      </c>
      <c r="B15471" s="63" t="s">
        <v>3561</v>
      </c>
    </row>
    <row r="15472" spans="1:2" x14ac:dyDescent="0.25">
      <c r="A15472" s="62">
        <v>60122101</v>
      </c>
      <c r="B15472" s="63" t="s">
        <v>14326</v>
      </c>
    </row>
    <row r="15473" spans="1:2" x14ac:dyDescent="0.25">
      <c r="A15473" s="62">
        <v>60122102</v>
      </c>
      <c r="B15473" s="63" t="s">
        <v>2076</v>
      </c>
    </row>
    <row r="15474" spans="1:2" x14ac:dyDescent="0.25">
      <c r="A15474" s="62">
        <v>60122103</v>
      </c>
      <c r="B15474" s="63" t="s">
        <v>4711</v>
      </c>
    </row>
    <row r="15475" spans="1:2" x14ac:dyDescent="0.25">
      <c r="A15475" s="62">
        <v>60122201</v>
      </c>
      <c r="B15475" s="63" t="s">
        <v>16861</v>
      </c>
    </row>
    <row r="15476" spans="1:2" x14ac:dyDescent="0.25">
      <c r="A15476" s="62">
        <v>60122202</v>
      </c>
      <c r="B15476" s="63" t="s">
        <v>16949</v>
      </c>
    </row>
    <row r="15477" spans="1:2" x14ac:dyDescent="0.25">
      <c r="A15477" s="62">
        <v>60122203</v>
      </c>
      <c r="B15477" s="63" t="s">
        <v>1228</v>
      </c>
    </row>
    <row r="15478" spans="1:2" x14ac:dyDescent="0.25">
      <c r="A15478" s="62">
        <v>60122204</v>
      </c>
      <c r="B15478" s="63" t="s">
        <v>18755</v>
      </c>
    </row>
    <row r="15479" spans="1:2" x14ac:dyDescent="0.25">
      <c r="A15479" s="62">
        <v>60122301</v>
      </c>
      <c r="B15479" s="63" t="s">
        <v>16809</v>
      </c>
    </row>
    <row r="15480" spans="1:2" x14ac:dyDescent="0.25">
      <c r="A15480" s="62">
        <v>60122302</v>
      </c>
      <c r="B15480" s="63" t="s">
        <v>8572</v>
      </c>
    </row>
    <row r="15481" spans="1:2" x14ac:dyDescent="0.25">
      <c r="A15481" s="62">
        <v>60122401</v>
      </c>
      <c r="B15481" s="63" t="s">
        <v>1813</v>
      </c>
    </row>
    <row r="15482" spans="1:2" x14ac:dyDescent="0.25">
      <c r="A15482" s="62">
        <v>60122402</v>
      </c>
      <c r="B15482" s="63" t="s">
        <v>18415</v>
      </c>
    </row>
    <row r="15483" spans="1:2" x14ac:dyDescent="0.25">
      <c r="A15483" s="62">
        <v>60122501</v>
      </c>
      <c r="B15483" s="63" t="s">
        <v>5349</v>
      </c>
    </row>
    <row r="15484" spans="1:2" x14ac:dyDescent="0.25">
      <c r="A15484" s="62">
        <v>60122502</v>
      </c>
      <c r="B15484" s="63" t="s">
        <v>13885</v>
      </c>
    </row>
    <row r="15485" spans="1:2" x14ac:dyDescent="0.25">
      <c r="A15485" s="62">
        <v>60122503</v>
      </c>
      <c r="B15485" s="63" t="s">
        <v>6431</v>
      </c>
    </row>
    <row r="15486" spans="1:2" x14ac:dyDescent="0.25">
      <c r="A15486" s="62">
        <v>60122504</v>
      </c>
      <c r="B15486" s="63" t="s">
        <v>5477</v>
      </c>
    </row>
    <row r="15487" spans="1:2" x14ac:dyDescent="0.25">
      <c r="A15487" s="62">
        <v>60122505</v>
      </c>
      <c r="B15487" s="63" t="s">
        <v>18423</v>
      </c>
    </row>
    <row r="15488" spans="1:2" x14ac:dyDescent="0.25">
      <c r="A15488" s="62">
        <v>60122506</v>
      </c>
      <c r="B15488" s="63" t="s">
        <v>3238</v>
      </c>
    </row>
    <row r="15489" spans="1:2" x14ac:dyDescent="0.25">
      <c r="A15489" s="62">
        <v>60122507</v>
      </c>
      <c r="B15489" s="63" t="s">
        <v>8615</v>
      </c>
    </row>
    <row r="15490" spans="1:2" x14ac:dyDescent="0.25">
      <c r="A15490" s="62">
        <v>60122508</v>
      </c>
      <c r="B15490" s="63" t="s">
        <v>4127</v>
      </c>
    </row>
    <row r="15491" spans="1:2" x14ac:dyDescent="0.25">
      <c r="A15491" s="62">
        <v>60122509</v>
      </c>
      <c r="B15491" s="63" t="s">
        <v>6483</v>
      </c>
    </row>
    <row r="15492" spans="1:2" x14ac:dyDescent="0.25">
      <c r="A15492" s="62">
        <v>60122601</v>
      </c>
      <c r="B15492" s="63" t="s">
        <v>7979</v>
      </c>
    </row>
    <row r="15493" spans="1:2" x14ac:dyDescent="0.25">
      <c r="A15493" s="62">
        <v>60122602</v>
      </c>
      <c r="B15493" s="63" t="s">
        <v>3788</v>
      </c>
    </row>
    <row r="15494" spans="1:2" x14ac:dyDescent="0.25">
      <c r="A15494" s="62">
        <v>60122603</v>
      </c>
      <c r="B15494" s="63" t="s">
        <v>11008</v>
      </c>
    </row>
    <row r="15495" spans="1:2" x14ac:dyDescent="0.25">
      <c r="A15495" s="62">
        <v>60122604</v>
      </c>
      <c r="B15495" s="63" t="s">
        <v>6366</v>
      </c>
    </row>
    <row r="15496" spans="1:2" x14ac:dyDescent="0.25">
      <c r="A15496" s="62">
        <v>60122701</v>
      </c>
      <c r="B15496" s="63" t="s">
        <v>2724</v>
      </c>
    </row>
    <row r="15497" spans="1:2" x14ac:dyDescent="0.25">
      <c r="A15497" s="62">
        <v>60122702</v>
      </c>
      <c r="B15497" s="63" t="s">
        <v>7330</v>
      </c>
    </row>
    <row r="15498" spans="1:2" x14ac:dyDescent="0.25">
      <c r="A15498" s="62">
        <v>60122703</v>
      </c>
      <c r="B15498" s="63" t="s">
        <v>8135</v>
      </c>
    </row>
    <row r="15499" spans="1:2" x14ac:dyDescent="0.25">
      <c r="A15499" s="62">
        <v>60122704</v>
      </c>
      <c r="B15499" s="63" t="s">
        <v>9108</v>
      </c>
    </row>
    <row r="15500" spans="1:2" x14ac:dyDescent="0.25">
      <c r="A15500" s="62">
        <v>60122801</v>
      </c>
      <c r="B15500" s="63" t="s">
        <v>9141</v>
      </c>
    </row>
    <row r="15501" spans="1:2" x14ac:dyDescent="0.25">
      <c r="A15501" s="62">
        <v>60122901</v>
      </c>
      <c r="B15501" s="63" t="s">
        <v>13203</v>
      </c>
    </row>
    <row r="15502" spans="1:2" x14ac:dyDescent="0.25">
      <c r="A15502" s="62">
        <v>60122902</v>
      </c>
      <c r="B15502" s="63" t="s">
        <v>15967</v>
      </c>
    </row>
    <row r="15503" spans="1:2" x14ac:dyDescent="0.25">
      <c r="A15503" s="62">
        <v>60122903</v>
      </c>
      <c r="B15503" s="63" t="s">
        <v>16702</v>
      </c>
    </row>
    <row r="15504" spans="1:2" x14ac:dyDescent="0.25">
      <c r="A15504" s="62">
        <v>60122904</v>
      </c>
      <c r="B15504" s="63" t="s">
        <v>678</v>
      </c>
    </row>
    <row r="15505" spans="1:2" x14ac:dyDescent="0.25">
      <c r="A15505" s="62">
        <v>60122905</v>
      </c>
      <c r="B15505" s="63" t="s">
        <v>13616</v>
      </c>
    </row>
    <row r="15506" spans="1:2" x14ac:dyDescent="0.25">
      <c r="A15506" s="62">
        <v>60122906</v>
      </c>
      <c r="B15506" s="63" t="s">
        <v>13274</v>
      </c>
    </row>
    <row r="15507" spans="1:2" x14ac:dyDescent="0.25">
      <c r="A15507" s="62">
        <v>60122907</v>
      </c>
      <c r="B15507" s="63" t="s">
        <v>14919</v>
      </c>
    </row>
    <row r="15508" spans="1:2" x14ac:dyDescent="0.25">
      <c r="A15508" s="62">
        <v>60122908</v>
      </c>
      <c r="B15508" s="63" t="s">
        <v>3052</v>
      </c>
    </row>
    <row r="15509" spans="1:2" x14ac:dyDescent="0.25">
      <c r="A15509" s="62">
        <v>60122909</v>
      </c>
      <c r="B15509" s="63" t="s">
        <v>15985</v>
      </c>
    </row>
    <row r="15510" spans="1:2" x14ac:dyDescent="0.25">
      <c r="A15510" s="62">
        <v>60123001</v>
      </c>
      <c r="B15510" s="63" t="s">
        <v>12638</v>
      </c>
    </row>
    <row r="15511" spans="1:2" x14ac:dyDescent="0.25">
      <c r="A15511" s="62">
        <v>60123002</v>
      </c>
      <c r="B15511" s="63" t="s">
        <v>6339</v>
      </c>
    </row>
    <row r="15512" spans="1:2" x14ac:dyDescent="0.25">
      <c r="A15512" s="62">
        <v>60123101</v>
      </c>
      <c r="B15512" s="63" t="s">
        <v>3619</v>
      </c>
    </row>
    <row r="15513" spans="1:2" x14ac:dyDescent="0.25">
      <c r="A15513" s="62">
        <v>60123102</v>
      </c>
      <c r="B15513" s="63" t="s">
        <v>9226</v>
      </c>
    </row>
    <row r="15514" spans="1:2" x14ac:dyDescent="0.25">
      <c r="A15514" s="62">
        <v>60123103</v>
      </c>
      <c r="B15514" s="63" t="s">
        <v>15701</v>
      </c>
    </row>
    <row r="15515" spans="1:2" x14ac:dyDescent="0.25">
      <c r="A15515" s="62">
        <v>60123201</v>
      </c>
      <c r="B15515" s="63" t="s">
        <v>18172</v>
      </c>
    </row>
    <row r="15516" spans="1:2" x14ac:dyDescent="0.25">
      <c r="A15516" s="62">
        <v>60123202</v>
      </c>
      <c r="B15516" s="63" t="s">
        <v>2482</v>
      </c>
    </row>
    <row r="15517" spans="1:2" x14ac:dyDescent="0.25">
      <c r="A15517" s="62">
        <v>60123203</v>
      </c>
      <c r="B15517" s="63" t="s">
        <v>10747</v>
      </c>
    </row>
    <row r="15518" spans="1:2" x14ac:dyDescent="0.25">
      <c r="A15518" s="62">
        <v>60123204</v>
      </c>
      <c r="B15518" s="63" t="s">
        <v>13791</v>
      </c>
    </row>
    <row r="15519" spans="1:2" x14ac:dyDescent="0.25">
      <c r="A15519" s="62">
        <v>60123301</v>
      </c>
      <c r="B15519" s="63" t="s">
        <v>15511</v>
      </c>
    </row>
    <row r="15520" spans="1:2" x14ac:dyDescent="0.25">
      <c r="A15520" s="62">
        <v>60123302</v>
      </c>
      <c r="B15520" s="63" t="s">
        <v>6202</v>
      </c>
    </row>
    <row r="15521" spans="1:2" x14ac:dyDescent="0.25">
      <c r="A15521" s="62">
        <v>60123303</v>
      </c>
      <c r="B15521" s="63" t="s">
        <v>5610</v>
      </c>
    </row>
    <row r="15522" spans="1:2" x14ac:dyDescent="0.25">
      <c r="A15522" s="62">
        <v>60123401</v>
      </c>
      <c r="B15522" s="63" t="s">
        <v>12927</v>
      </c>
    </row>
    <row r="15523" spans="1:2" x14ac:dyDescent="0.25">
      <c r="A15523" s="62">
        <v>60123402</v>
      </c>
      <c r="B15523" s="63" t="s">
        <v>5501</v>
      </c>
    </row>
    <row r="15524" spans="1:2" x14ac:dyDescent="0.25">
      <c r="A15524" s="62">
        <v>60123403</v>
      </c>
      <c r="B15524" s="63" t="s">
        <v>12245</v>
      </c>
    </row>
    <row r="15525" spans="1:2" x14ac:dyDescent="0.25">
      <c r="A15525" s="62">
        <v>60123501</v>
      </c>
      <c r="B15525" s="63" t="s">
        <v>408</v>
      </c>
    </row>
    <row r="15526" spans="1:2" x14ac:dyDescent="0.25">
      <c r="A15526" s="62">
        <v>60123502</v>
      </c>
      <c r="B15526" s="63" t="s">
        <v>9800</v>
      </c>
    </row>
    <row r="15527" spans="1:2" x14ac:dyDescent="0.25">
      <c r="A15527" s="62">
        <v>60123601</v>
      </c>
      <c r="B15527" s="63" t="s">
        <v>12880</v>
      </c>
    </row>
    <row r="15528" spans="1:2" x14ac:dyDescent="0.25">
      <c r="A15528" s="62">
        <v>60123602</v>
      </c>
      <c r="B15528" s="63" t="s">
        <v>3178</v>
      </c>
    </row>
    <row r="15529" spans="1:2" x14ac:dyDescent="0.25">
      <c r="A15529" s="62">
        <v>60123603</v>
      </c>
      <c r="B15529" s="63" t="s">
        <v>2904</v>
      </c>
    </row>
    <row r="15530" spans="1:2" x14ac:dyDescent="0.25">
      <c r="A15530" s="62">
        <v>60123604</v>
      </c>
      <c r="B15530" s="63" t="s">
        <v>17629</v>
      </c>
    </row>
    <row r="15531" spans="1:2" x14ac:dyDescent="0.25">
      <c r="A15531" s="62">
        <v>60123605</v>
      </c>
      <c r="B15531" s="63" t="s">
        <v>5746</v>
      </c>
    </row>
    <row r="15532" spans="1:2" x14ac:dyDescent="0.25">
      <c r="A15532" s="62">
        <v>60123606</v>
      </c>
      <c r="B15532" s="63" t="s">
        <v>1926</v>
      </c>
    </row>
    <row r="15533" spans="1:2" x14ac:dyDescent="0.25">
      <c r="A15533" s="62">
        <v>60123701</v>
      </c>
      <c r="B15533" s="63" t="s">
        <v>6111</v>
      </c>
    </row>
    <row r="15534" spans="1:2" x14ac:dyDescent="0.25">
      <c r="A15534" s="62">
        <v>60123702</v>
      </c>
      <c r="B15534" s="63" t="s">
        <v>2615</v>
      </c>
    </row>
    <row r="15535" spans="1:2" x14ac:dyDescent="0.25">
      <c r="A15535" s="62">
        <v>60123703</v>
      </c>
      <c r="B15535" s="63" t="s">
        <v>7290</v>
      </c>
    </row>
    <row r="15536" spans="1:2" x14ac:dyDescent="0.25">
      <c r="A15536" s="62">
        <v>60123801</v>
      </c>
      <c r="B15536" s="63" t="s">
        <v>13327</v>
      </c>
    </row>
    <row r="15537" spans="1:2" x14ac:dyDescent="0.25">
      <c r="A15537" s="62">
        <v>60123802</v>
      </c>
      <c r="B15537" s="63" t="s">
        <v>4710</v>
      </c>
    </row>
    <row r="15538" spans="1:2" x14ac:dyDescent="0.25">
      <c r="A15538" s="62">
        <v>60123901</v>
      </c>
      <c r="B15538" s="63" t="s">
        <v>3171</v>
      </c>
    </row>
    <row r="15539" spans="1:2" x14ac:dyDescent="0.25">
      <c r="A15539" s="62">
        <v>60124001</v>
      </c>
      <c r="B15539" s="63" t="s">
        <v>261</v>
      </c>
    </row>
    <row r="15540" spans="1:2" x14ac:dyDescent="0.25">
      <c r="A15540" s="62">
        <v>60124002</v>
      </c>
      <c r="B15540" s="63" t="s">
        <v>12677</v>
      </c>
    </row>
    <row r="15541" spans="1:2" x14ac:dyDescent="0.25">
      <c r="A15541" s="62">
        <v>60124101</v>
      </c>
      <c r="B15541" s="63" t="s">
        <v>11843</v>
      </c>
    </row>
    <row r="15542" spans="1:2" x14ac:dyDescent="0.25">
      <c r="A15542" s="62">
        <v>60124102</v>
      </c>
      <c r="B15542" s="63" t="s">
        <v>8573</v>
      </c>
    </row>
    <row r="15543" spans="1:2" x14ac:dyDescent="0.25">
      <c r="A15543" s="62">
        <v>60124201</v>
      </c>
      <c r="B15543" s="63" t="s">
        <v>12422</v>
      </c>
    </row>
    <row r="15544" spans="1:2" x14ac:dyDescent="0.25">
      <c r="A15544" s="62">
        <v>60124301</v>
      </c>
      <c r="B15544" s="63" t="s">
        <v>12966</v>
      </c>
    </row>
    <row r="15545" spans="1:2" x14ac:dyDescent="0.25">
      <c r="A15545" s="62">
        <v>60124302</v>
      </c>
      <c r="B15545" s="63" t="s">
        <v>13826</v>
      </c>
    </row>
    <row r="15546" spans="1:2" x14ac:dyDescent="0.25">
      <c r="A15546" s="62">
        <v>60124303</v>
      </c>
      <c r="B15546" s="63" t="s">
        <v>17308</v>
      </c>
    </row>
    <row r="15547" spans="1:2" x14ac:dyDescent="0.25">
      <c r="A15547" s="62">
        <v>60124304</v>
      </c>
      <c r="B15547" s="63" t="s">
        <v>12344</v>
      </c>
    </row>
    <row r="15548" spans="1:2" x14ac:dyDescent="0.25">
      <c r="A15548" s="62">
        <v>60124305</v>
      </c>
      <c r="B15548" s="63" t="s">
        <v>10874</v>
      </c>
    </row>
    <row r="15549" spans="1:2" x14ac:dyDescent="0.25">
      <c r="A15549" s="62">
        <v>60124306</v>
      </c>
      <c r="B15549" s="63" t="s">
        <v>9984</v>
      </c>
    </row>
    <row r="15550" spans="1:2" x14ac:dyDescent="0.25">
      <c r="A15550" s="62">
        <v>60124307</v>
      </c>
      <c r="B15550" s="63" t="s">
        <v>18726</v>
      </c>
    </row>
    <row r="15551" spans="1:2" x14ac:dyDescent="0.25">
      <c r="A15551" s="62">
        <v>60124308</v>
      </c>
      <c r="B15551" s="63" t="s">
        <v>2744</v>
      </c>
    </row>
    <row r="15552" spans="1:2" x14ac:dyDescent="0.25">
      <c r="A15552" s="62">
        <v>60124309</v>
      </c>
      <c r="B15552" s="63" t="s">
        <v>11671</v>
      </c>
    </row>
    <row r="15553" spans="1:2" x14ac:dyDescent="0.25">
      <c r="A15553" s="62">
        <v>60124310</v>
      </c>
      <c r="B15553" s="63" t="s">
        <v>9678</v>
      </c>
    </row>
    <row r="15554" spans="1:2" x14ac:dyDescent="0.25">
      <c r="A15554" s="62">
        <v>60124311</v>
      </c>
      <c r="B15554" s="63" t="s">
        <v>714</v>
      </c>
    </row>
    <row r="15555" spans="1:2" x14ac:dyDescent="0.25">
      <c r="A15555" s="62">
        <v>60124312</v>
      </c>
      <c r="B15555" s="63" t="s">
        <v>5998</v>
      </c>
    </row>
    <row r="15556" spans="1:2" x14ac:dyDescent="0.25">
      <c r="A15556" s="62">
        <v>60124313</v>
      </c>
      <c r="B15556" s="63" t="s">
        <v>4605</v>
      </c>
    </row>
    <row r="15557" spans="1:2" x14ac:dyDescent="0.25">
      <c r="A15557" s="62">
        <v>60124314</v>
      </c>
      <c r="B15557" s="63" t="s">
        <v>9964</v>
      </c>
    </row>
    <row r="15558" spans="1:2" x14ac:dyDescent="0.25">
      <c r="A15558" s="62">
        <v>60124315</v>
      </c>
      <c r="B15558" s="63" t="s">
        <v>18688</v>
      </c>
    </row>
    <row r="15559" spans="1:2" x14ac:dyDescent="0.25">
      <c r="A15559" s="62">
        <v>60124316</v>
      </c>
      <c r="B15559" s="63" t="s">
        <v>10898</v>
      </c>
    </row>
    <row r="15560" spans="1:2" x14ac:dyDescent="0.25">
      <c r="A15560" s="62">
        <v>60124317</v>
      </c>
      <c r="B15560" s="63" t="s">
        <v>18817</v>
      </c>
    </row>
    <row r="15561" spans="1:2" x14ac:dyDescent="0.25">
      <c r="A15561" s="62">
        <v>60124318</v>
      </c>
      <c r="B15561" s="63" t="s">
        <v>12676</v>
      </c>
    </row>
    <row r="15562" spans="1:2" x14ac:dyDescent="0.25">
      <c r="A15562" s="62">
        <v>60124319</v>
      </c>
      <c r="B15562" s="63" t="s">
        <v>8796</v>
      </c>
    </row>
    <row r="15563" spans="1:2" x14ac:dyDescent="0.25">
      <c r="A15563" s="62">
        <v>60124320</v>
      </c>
      <c r="B15563" s="63" t="s">
        <v>8638</v>
      </c>
    </row>
    <row r="15564" spans="1:2" x14ac:dyDescent="0.25">
      <c r="A15564" s="62">
        <v>60124321</v>
      </c>
      <c r="B15564" s="63" t="s">
        <v>15880</v>
      </c>
    </row>
    <row r="15565" spans="1:2" x14ac:dyDescent="0.25">
      <c r="A15565" s="62">
        <v>60124322</v>
      </c>
      <c r="B15565" s="63" t="s">
        <v>10783</v>
      </c>
    </row>
    <row r="15566" spans="1:2" x14ac:dyDescent="0.25">
      <c r="A15566" s="62">
        <v>60124323</v>
      </c>
      <c r="B15566" s="63" t="s">
        <v>12714</v>
      </c>
    </row>
    <row r="15567" spans="1:2" x14ac:dyDescent="0.25">
      <c r="A15567" s="62">
        <v>60124324</v>
      </c>
      <c r="B15567" s="63" t="s">
        <v>16549</v>
      </c>
    </row>
    <row r="15568" spans="1:2" x14ac:dyDescent="0.25">
      <c r="A15568" s="62">
        <v>60124401</v>
      </c>
      <c r="B15568" s="63" t="s">
        <v>4764</v>
      </c>
    </row>
    <row r="15569" spans="1:2" x14ac:dyDescent="0.25">
      <c r="A15569" s="62">
        <v>60124402</v>
      </c>
      <c r="B15569" s="63" t="s">
        <v>899</v>
      </c>
    </row>
    <row r="15570" spans="1:2" x14ac:dyDescent="0.25">
      <c r="A15570" s="62">
        <v>60124403</v>
      </c>
      <c r="B15570" s="63" t="s">
        <v>14392</v>
      </c>
    </row>
    <row r="15571" spans="1:2" x14ac:dyDescent="0.25">
      <c r="A15571" s="62">
        <v>60124404</v>
      </c>
      <c r="B15571" s="63" t="s">
        <v>3283</v>
      </c>
    </row>
    <row r="15572" spans="1:2" x14ac:dyDescent="0.25">
      <c r="A15572" s="62">
        <v>60124405</v>
      </c>
      <c r="B15572" s="63" t="s">
        <v>6735</v>
      </c>
    </row>
    <row r="15573" spans="1:2" x14ac:dyDescent="0.25">
      <c r="A15573" s="62">
        <v>60124406</v>
      </c>
      <c r="B15573" s="63" t="s">
        <v>18367</v>
      </c>
    </row>
    <row r="15574" spans="1:2" x14ac:dyDescent="0.25">
      <c r="A15574" s="62">
        <v>60124407</v>
      </c>
      <c r="B15574" s="63" t="s">
        <v>8687</v>
      </c>
    </row>
    <row r="15575" spans="1:2" x14ac:dyDescent="0.25">
      <c r="A15575" s="62">
        <v>60124408</v>
      </c>
      <c r="B15575" s="63" t="s">
        <v>12518</v>
      </c>
    </row>
    <row r="15576" spans="1:2" x14ac:dyDescent="0.25">
      <c r="A15576" s="62">
        <v>60124409</v>
      </c>
      <c r="B15576" s="63" t="s">
        <v>7132</v>
      </c>
    </row>
    <row r="15577" spans="1:2" x14ac:dyDescent="0.25">
      <c r="A15577" s="62">
        <v>60124410</v>
      </c>
      <c r="B15577" s="63" t="s">
        <v>7030</v>
      </c>
    </row>
    <row r="15578" spans="1:2" x14ac:dyDescent="0.25">
      <c r="A15578" s="62">
        <v>60124411</v>
      </c>
      <c r="B15578" s="63" t="s">
        <v>11569</v>
      </c>
    </row>
    <row r="15579" spans="1:2" x14ac:dyDescent="0.25">
      <c r="A15579" s="62">
        <v>60124412</v>
      </c>
      <c r="B15579" s="63" t="s">
        <v>8682</v>
      </c>
    </row>
    <row r="15580" spans="1:2" x14ac:dyDescent="0.25">
      <c r="A15580" s="62">
        <v>60124501</v>
      </c>
      <c r="B15580" s="63" t="s">
        <v>18609</v>
      </c>
    </row>
    <row r="15581" spans="1:2" x14ac:dyDescent="0.25">
      <c r="A15581" s="62">
        <v>60124502</v>
      </c>
      <c r="B15581" s="63" t="s">
        <v>561</v>
      </c>
    </row>
    <row r="15582" spans="1:2" x14ac:dyDescent="0.25">
      <c r="A15582" s="62">
        <v>60124503</v>
      </c>
      <c r="B15582" s="63" t="s">
        <v>15226</v>
      </c>
    </row>
    <row r="15583" spans="1:2" x14ac:dyDescent="0.25">
      <c r="A15583" s="62">
        <v>60124504</v>
      </c>
      <c r="B15583" s="63" t="s">
        <v>4228</v>
      </c>
    </row>
    <row r="15584" spans="1:2" x14ac:dyDescent="0.25">
      <c r="A15584" s="62">
        <v>60124505</v>
      </c>
      <c r="B15584" s="63" t="s">
        <v>1704</v>
      </c>
    </row>
    <row r="15585" spans="1:2" x14ac:dyDescent="0.25">
      <c r="A15585" s="62">
        <v>60124506</v>
      </c>
      <c r="B15585" s="63" t="s">
        <v>16764</v>
      </c>
    </row>
    <row r="15586" spans="1:2" x14ac:dyDescent="0.25">
      <c r="A15586" s="62">
        <v>60124507</v>
      </c>
      <c r="B15586" s="63" t="s">
        <v>17477</v>
      </c>
    </row>
    <row r="15587" spans="1:2" x14ac:dyDescent="0.25">
      <c r="A15587" s="62">
        <v>60124508</v>
      </c>
      <c r="B15587" s="63" t="s">
        <v>757</v>
      </c>
    </row>
    <row r="15588" spans="1:2" x14ac:dyDescent="0.25">
      <c r="A15588" s="62">
        <v>60124509</v>
      </c>
      <c r="B15588" s="63" t="s">
        <v>11593</v>
      </c>
    </row>
    <row r="15589" spans="1:2" x14ac:dyDescent="0.25">
      <c r="A15589" s="62">
        <v>60124510</v>
      </c>
      <c r="B15589" s="63" t="s">
        <v>9109</v>
      </c>
    </row>
    <row r="15590" spans="1:2" x14ac:dyDescent="0.25">
      <c r="A15590" s="62">
        <v>60124511</v>
      </c>
      <c r="B15590" s="63" t="s">
        <v>17135</v>
      </c>
    </row>
    <row r="15591" spans="1:2" x14ac:dyDescent="0.25">
      <c r="A15591" s="62">
        <v>60124512</v>
      </c>
      <c r="B15591" s="63" t="s">
        <v>5248</v>
      </c>
    </row>
    <row r="15592" spans="1:2" x14ac:dyDescent="0.25">
      <c r="A15592" s="62">
        <v>60124513</v>
      </c>
      <c r="B15592" s="63" t="s">
        <v>5355</v>
      </c>
    </row>
    <row r="15593" spans="1:2" x14ac:dyDescent="0.25">
      <c r="A15593" s="62">
        <v>60124514</v>
      </c>
      <c r="B15593" s="63" t="s">
        <v>2662</v>
      </c>
    </row>
    <row r="15594" spans="1:2" x14ac:dyDescent="0.25">
      <c r="A15594" s="62">
        <v>60124515</v>
      </c>
      <c r="B15594" s="63" t="s">
        <v>5686</v>
      </c>
    </row>
    <row r="15595" spans="1:2" x14ac:dyDescent="0.25">
      <c r="A15595" s="62">
        <v>60131001</v>
      </c>
      <c r="B15595" s="63" t="s">
        <v>105</v>
      </c>
    </row>
    <row r="15596" spans="1:2" x14ac:dyDescent="0.25">
      <c r="A15596" s="62">
        <v>60131002</v>
      </c>
      <c r="B15596" s="63" t="s">
        <v>18317</v>
      </c>
    </row>
    <row r="15597" spans="1:2" x14ac:dyDescent="0.25">
      <c r="A15597" s="62">
        <v>60131003</v>
      </c>
      <c r="B15597" s="63" t="s">
        <v>16737</v>
      </c>
    </row>
    <row r="15598" spans="1:2" x14ac:dyDescent="0.25">
      <c r="A15598" s="62">
        <v>60131004</v>
      </c>
      <c r="B15598" s="63" t="s">
        <v>12681</v>
      </c>
    </row>
    <row r="15599" spans="1:2" x14ac:dyDescent="0.25">
      <c r="A15599" s="62">
        <v>60131101</v>
      </c>
      <c r="B15599" s="63" t="s">
        <v>5118</v>
      </c>
    </row>
    <row r="15600" spans="1:2" x14ac:dyDescent="0.25">
      <c r="A15600" s="62">
        <v>60131102</v>
      </c>
      <c r="B15600" s="63" t="s">
        <v>11043</v>
      </c>
    </row>
    <row r="15601" spans="1:2" x14ac:dyDescent="0.25">
      <c r="A15601" s="62">
        <v>60131103</v>
      </c>
      <c r="B15601" s="63" t="s">
        <v>4641</v>
      </c>
    </row>
    <row r="15602" spans="1:2" x14ac:dyDescent="0.25">
      <c r="A15602" s="62">
        <v>60131104</v>
      </c>
      <c r="B15602" s="63" t="s">
        <v>14505</v>
      </c>
    </row>
    <row r="15603" spans="1:2" x14ac:dyDescent="0.25">
      <c r="A15603" s="62">
        <v>60131105</v>
      </c>
      <c r="B15603" s="63" t="s">
        <v>17965</v>
      </c>
    </row>
    <row r="15604" spans="1:2" x14ac:dyDescent="0.25">
      <c r="A15604" s="62">
        <v>60131106</v>
      </c>
      <c r="B15604" s="63" t="s">
        <v>11028</v>
      </c>
    </row>
    <row r="15605" spans="1:2" x14ac:dyDescent="0.25">
      <c r="A15605" s="62">
        <v>60131107</v>
      </c>
      <c r="B15605" s="63" t="s">
        <v>14565</v>
      </c>
    </row>
    <row r="15606" spans="1:2" x14ac:dyDescent="0.25">
      <c r="A15606" s="62">
        <v>60131108</v>
      </c>
      <c r="B15606" s="63" t="s">
        <v>11822</v>
      </c>
    </row>
    <row r="15607" spans="1:2" x14ac:dyDescent="0.25">
      <c r="A15607" s="62">
        <v>60131109</v>
      </c>
      <c r="B15607" s="63" t="s">
        <v>11362</v>
      </c>
    </row>
    <row r="15608" spans="1:2" x14ac:dyDescent="0.25">
      <c r="A15608" s="62">
        <v>60131110</v>
      </c>
      <c r="B15608" s="63" t="s">
        <v>12973</v>
      </c>
    </row>
    <row r="15609" spans="1:2" x14ac:dyDescent="0.25">
      <c r="A15609" s="62">
        <v>60131111</v>
      </c>
      <c r="B15609" s="63" t="s">
        <v>17375</v>
      </c>
    </row>
    <row r="15610" spans="1:2" x14ac:dyDescent="0.25">
      <c r="A15610" s="62">
        <v>60131112</v>
      </c>
      <c r="B15610" s="63" t="s">
        <v>15096</v>
      </c>
    </row>
    <row r="15611" spans="1:2" x14ac:dyDescent="0.25">
      <c r="A15611" s="62">
        <v>60131201</v>
      </c>
      <c r="B15611" s="63" t="s">
        <v>8634</v>
      </c>
    </row>
    <row r="15612" spans="1:2" x14ac:dyDescent="0.25">
      <c r="A15612" s="62">
        <v>60131202</v>
      </c>
      <c r="B15612" s="63" t="s">
        <v>17317</v>
      </c>
    </row>
    <row r="15613" spans="1:2" x14ac:dyDescent="0.25">
      <c r="A15613" s="62">
        <v>60131203</v>
      </c>
      <c r="B15613" s="63" t="s">
        <v>3069</v>
      </c>
    </row>
    <row r="15614" spans="1:2" x14ac:dyDescent="0.25">
      <c r="A15614" s="62">
        <v>60131204</v>
      </c>
      <c r="B15614" s="63" t="s">
        <v>8038</v>
      </c>
    </row>
    <row r="15615" spans="1:2" x14ac:dyDescent="0.25">
      <c r="A15615" s="62">
        <v>60131205</v>
      </c>
      <c r="B15615" s="63" t="s">
        <v>11775</v>
      </c>
    </row>
    <row r="15616" spans="1:2" x14ac:dyDescent="0.25">
      <c r="A15616" s="62">
        <v>60131206</v>
      </c>
      <c r="B15616" s="63" t="s">
        <v>9808</v>
      </c>
    </row>
    <row r="15617" spans="1:2" x14ac:dyDescent="0.25">
      <c r="A15617" s="62">
        <v>60131207</v>
      </c>
      <c r="B15617" s="63" t="s">
        <v>2109</v>
      </c>
    </row>
    <row r="15618" spans="1:2" x14ac:dyDescent="0.25">
      <c r="A15618" s="62">
        <v>60131208</v>
      </c>
      <c r="B15618" s="63" t="s">
        <v>4088</v>
      </c>
    </row>
    <row r="15619" spans="1:2" x14ac:dyDescent="0.25">
      <c r="A15619" s="62">
        <v>60131209</v>
      </c>
      <c r="B15619" s="63" t="s">
        <v>1067</v>
      </c>
    </row>
    <row r="15620" spans="1:2" x14ac:dyDescent="0.25">
      <c r="A15620" s="62">
        <v>60131210</v>
      </c>
      <c r="B15620" s="63" t="s">
        <v>14968</v>
      </c>
    </row>
    <row r="15621" spans="1:2" x14ac:dyDescent="0.25">
      <c r="A15621" s="62">
        <v>60131301</v>
      </c>
      <c r="B15621" s="63" t="s">
        <v>3304</v>
      </c>
    </row>
    <row r="15622" spans="1:2" x14ac:dyDescent="0.25">
      <c r="A15622" s="62">
        <v>60131302</v>
      </c>
      <c r="B15622" s="63" t="s">
        <v>7041</v>
      </c>
    </row>
    <row r="15623" spans="1:2" x14ac:dyDescent="0.25">
      <c r="A15623" s="62">
        <v>60131303</v>
      </c>
      <c r="B15623" s="63" t="s">
        <v>10903</v>
      </c>
    </row>
    <row r="15624" spans="1:2" x14ac:dyDescent="0.25">
      <c r="A15624" s="62">
        <v>60131304</v>
      </c>
      <c r="B15624" s="63" t="s">
        <v>9786</v>
      </c>
    </row>
    <row r="15625" spans="1:2" x14ac:dyDescent="0.25">
      <c r="A15625" s="62">
        <v>60131305</v>
      </c>
      <c r="B15625" s="63" t="s">
        <v>3800</v>
      </c>
    </row>
    <row r="15626" spans="1:2" x14ac:dyDescent="0.25">
      <c r="A15626" s="62">
        <v>60131306</v>
      </c>
      <c r="B15626" s="63" t="s">
        <v>6910</v>
      </c>
    </row>
    <row r="15627" spans="1:2" x14ac:dyDescent="0.25">
      <c r="A15627" s="62">
        <v>60131307</v>
      </c>
      <c r="B15627" s="63" t="s">
        <v>15977</v>
      </c>
    </row>
    <row r="15628" spans="1:2" x14ac:dyDescent="0.25">
      <c r="A15628" s="62">
        <v>60131308</v>
      </c>
      <c r="B15628" s="63" t="s">
        <v>7327</v>
      </c>
    </row>
    <row r="15629" spans="1:2" x14ac:dyDescent="0.25">
      <c r="A15629" s="62">
        <v>60131309</v>
      </c>
      <c r="B15629" s="63" t="s">
        <v>9572</v>
      </c>
    </row>
    <row r="15630" spans="1:2" x14ac:dyDescent="0.25">
      <c r="A15630" s="62">
        <v>60131401</v>
      </c>
      <c r="B15630" s="63" t="s">
        <v>13845</v>
      </c>
    </row>
    <row r="15631" spans="1:2" x14ac:dyDescent="0.25">
      <c r="A15631" s="62">
        <v>60131402</v>
      </c>
      <c r="B15631" s="63" t="s">
        <v>9086</v>
      </c>
    </row>
    <row r="15632" spans="1:2" x14ac:dyDescent="0.25">
      <c r="A15632" s="62">
        <v>60131403</v>
      </c>
      <c r="B15632" s="63" t="s">
        <v>17691</v>
      </c>
    </row>
    <row r="15633" spans="1:2" x14ac:dyDescent="0.25">
      <c r="A15633" s="62">
        <v>60131404</v>
      </c>
      <c r="B15633" s="63" t="s">
        <v>8131</v>
      </c>
    </row>
    <row r="15634" spans="1:2" x14ac:dyDescent="0.25">
      <c r="A15634" s="62">
        <v>60131405</v>
      </c>
      <c r="B15634" s="63" t="s">
        <v>3375</v>
      </c>
    </row>
    <row r="15635" spans="1:2" x14ac:dyDescent="0.25">
      <c r="A15635" s="62">
        <v>60131406</v>
      </c>
      <c r="B15635" s="63" t="s">
        <v>5958</v>
      </c>
    </row>
    <row r="15636" spans="1:2" x14ac:dyDescent="0.25">
      <c r="A15636" s="62">
        <v>60131407</v>
      </c>
      <c r="B15636" s="63" t="s">
        <v>4673</v>
      </c>
    </row>
    <row r="15637" spans="1:2" x14ac:dyDescent="0.25">
      <c r="A15637" s="62">
        <v>60131501</v>
      </c>
      <c r="B15637" s="63" t="s">
        <v>7053</v>
      </c>
    </row>
    <row r="15638" spans="1:2" x14ac:dyDescent="0.25">
      <c r="A15638" s="62">
        <v>60131502</v>
      </c>
      <c r="B15638" s="63" t="s">
        <v>235</v>
      </c>
    </row>
    <row r="15639" spans="1:2" x14ac:dyDescent="0.25">
      <c r="A15639" s="62">
        <v>60131503</v>
      </c>
      <c r="B15639" s="63" t="s">
        <v>18407</v>
      </c>
    </row>
    <row r="15640" spans="1:2" x14ac:dyDescent="0.25">
      <c r="A15640" s="62">
        <v>60131504</v>
      </c>
      <c r="B15640" s="63" t="s">
        <v>13089</v>
      </c>
    </row>
    <row r="15641" spans="1:2" x14ac:dyDescent="0.25">
      <c r="A15641" s="62">
        <v>60131505</v>
      </c>
      <c r="B15641" s="63" t="s">
        <v>2940</v>
      </c>
    </row>
    <row r="15642" spans="1:2" x14ac:dyDescent="0.25">
      <c r="A15642" s="62">
        <v>60131506</v>
      </c>
      <c r="B15642" s="63" t="s">
        <v>6459</v>
      </c>
    </row>
    <row r="15643" spans="1:2" x14ac:dyDescent="0.25">
      <c r="A15643" s="62">
        <v>60131507</v>
      </c>
      <c r="B15643" s="63" t="s">
        <v>5039</v>
      </c>
    </row>
    <row r="15644" spans="1:2" x14ac:dyDescent="0.25">
      <c r="A15644" s="62">
        <v>60131508</v>
      </c>
      <c r="B15644" s="63" t="s">
        <v>8949</v>
      </c>
    </row>
    <row r="15645" spans="1:2" x14ac:dyDescent="0.25">
      <c r="A15645" s="62">
        <v>60131509</v>
      </c>
      <c r="B15645" s="63" t="s">
        <v>17222</v>
      </c>
    </row>
    <row r="15646" spans="1:2" x14ac:dyDescent="0.25">
      <c r="A15646" s="62">
        <v>60131510</v>
      </c>
      <c r="B15646" s="63" t="s">
        <v>16315</v>
      </c>
    </row>
    <row r="15647" spans="1:2" x14ac:dyDescent="0.25">
      <c r="A15647" s="62">
        <v>60131511</v>
      </c>
      <c r="B15647" s="63" t="s">
        <v>1062</v>
      </c>
    </row>
    <row r="15648" spans="1:2" x14ac:dyDescent="0.25">
      <c r="A15648" s="62">
        <v>60131512</v>
      </c>
      <c r="B15648" s="63" t="s">
        <v>6780</v>
      </c>
    </row>
    <row r="15649" spans="1:2" x14ac:dyDescent="0.25">
      <c r="A15649" s="62">
        <v>60131513</v>
      </c>
      <c r="B15649" s="63" t="s">
        <v>14558</v>
      </c>
    </row>
    <row r="15650" spans="1:2" x14ac:dyDescent="0.25">
      <c r="A15650" s="62">
        <v>60131514</v>
      </c>
      <c r="B15650" s="63" t="s">
        <v>17169</v>
      </c>
    </row>
    <row r="15651" spans="1:2" x14ac:dyDescent="0.25">
      <c r="A15651" s="62">
        <v>60131601</v>
      </c>
      <c r="B15651" s="63" t="s">
        <v>18484</v>
      </c>
    </row>
    <row r="15652" spans="1:2" x14ac:dyDescent="0.25">
      <c r="A15652" s="62">
        <v>60131701</v>
      </c>
      <c r="B15652" s="63" t="s">
        <v>14803</v>
      </c>
    </row>
    <row r="15653" spans="1:2" x14ac:dyDescent="0.25">
      <c r="A15653" s="62">
        <v>60131702</v>
      </c>
      <c r="B15653" s="63" t="s">
        <v>9994</v>
      </c>
    </row>
    <row r="15654" spans="1:2" x14ac:dyDescent="0.25">
      <c r="A15654" s="62">
        <v>60131801</v>
      </c>
      <c r="B15654" s="63" t="s">
        <v>14336</v>
      </c>
    </row>
    <row r="15655" spans="1:2" x14ac:dyDescent="0.25">
      <c r="A15655" s="62">
        <v>60131802</v>
      </c>
      <c r="B15655" s="63" t="s">
        <v>16835</v>
      </c>
    </row>
    <row r="15656" spans="1:2" x14ac:dyDescent="0.25">
      <c r="A15656" s="62">
        <v>60131803</v>
      </c>
      <c r="B15656" s="63" t="s">
        <v>14519</v>
      </c>
    </row>
    <row r="15657" spans="1:2" x14ac:dyDescent="0.25">
      <c r="A15657" s="62">
        <v>60141001</v>
      </c>
      <c r="B15657" s="63" t="s">
        <v>16436</v>
      </c>
    </row>
    <row r="15658" spans="1:2" x14ac:dyDescent="0.25">
      <c r="A15658" s="62">
        <v>60141002</v>
      </c>
      <c r="B15658" s="63" t="s">
        <v>12400</v>
      </c>
    </row>
    <row r="15659" spans="1:2" x14ac:dyDescent="0.25">
      <c r="A15659" s="62">
        <v>60141003</v>
      </c>
      <c r="B15659" s="63" t="s">
        <v>183</v>
      </c>
    </row>
    <row r="15660" spans="1:2" x14ac:dyDescent="0.25">
      <c r="A15660" s="62">
        <v>60141004</v>
      </c>
      <c r="B15660" s="63" t="s">
        <v>10295</v>
      </c>
    </row>
    <row r="15661" spans="1:2" x14ac:dyDescent="0.25">
      <c r="A15661" s="62">
        <v>60141005</v>
      </c>
      <c r="B15661" s="63" t="s">
        <v>3271</v>
      </c>
    </row>
    <row r="15662" spans="1:2" x14ac:dyDescent="0.25">
      <c r="A15662" s="62">
        <v>60141006</v>
      </c>
      <c r="B15662" s="63" t="s">
        <v>14811</v>
      </c>
    </row>
    <row r="15663" spans="1:2" x14ac:dyDescent="0.25">
      <c r="A15663" s="62">
        <v>60141007</v>
      </c>
      <c r="B15663" s="63" t="s">
        <v>17552</v>
      </c>
    </row>
    <row r="15664" spans="1:2" x14ac:dyDescent="0.25">
      <c r="A15664" s="62">
        <v>60141008</v>
      </c>
      <c r="B15664" s="63" t="s">
        <v>6091</v>
      </c>
    </row>
    <row r="15665" spans="1:2" x14ac:dyDescent="0.25">
      <c r="A15665" s="62">
        <v>60141009</v>
      </c>
      <c r="B15665" s="63" t="s">
        <v>17358</v>
      </c>
    </row>
    <row r="15666" spans="1:2" x14ac:dyDescent="0.25">
      <c r="A15666" s="62">
        <v>60141010</v>
      </c>
      <c r="B15666" s="63" t="s">
        <v>1013</v>
      </c>
    </row>
    <row r="15667" spans="1:2" x14ac:dyDescent="0.25">
      <c r="A15667" s="62">
        <v>60141011</v>
      </c>
      <c r="B15667" s="63" t="s">
        <v>405</v>
      </c>
    </row>
    <row r="15668" spans="1:2" x14ac:dyDescent="0.25">
      <c r="A15668" s="62">
        <v>60141012</v>
      </c>
      <c r="B15668" s="63" t="s">
        <v>7412</v>
      </c>
    </row>
    <row r="15669" spans="1:2" x14ac:dyDescent="0.25">
      <c r="A15669" s="62">
        <v>60141013</v>
      </c>
      <c r="B15669" s="63" t="s">
        <v>3126</v>
      </c>
    </row>
    <row r="15670" spans="1:2" x14ac:dyDescent="0.25">
      <c r="A15670" s="62">
        <v>60141014</v>
      </c>
      <c r="B15670" s="63" t="s">
        <v>13386</v>
      </c>
    </row>
    <row r="15671" spans="1:2" x14ac:dyDescent="0.25">
      <c r="A15671" s="62">
        <v>60141015</v>
      </c>
      <c r="B15671" s="63" t="s">
        <v>4485</v>
      </c>
    </row>
    <row r="15672" spans="1:2" x14ac:dyDescent="0.25">
      <c r="A15672" s="62">
        <v>60141016</v>
      </c>
      <c r="B15672" s="63" t="s">
        <v>3964</v>
      </c>
    </row>
    <row r="15673" spans="1:2" x14ac:dyDescent="0.25">
      <c r="A15673" s="62">
        <v>60141017</v>
      </c>
      <c r="B15673" s="63" t="s">
        <v>11095</v>
      </c>
    </row>
    <row r="15674" spans="1:2" x14ac:dyDescent="0.25">
      <c r="A15674" s="62">
        <v>60141018</v>
      </c>
      <c r="B15674" s="63" t="s">
        <v>12237</v>
      </c>
    </row>
    <row r="15675" spans="1:2" x14ac:dyDescent="0.25">
      <c r="A15675" s="62">
        <v>60141019</v>
      </c>
      <c r="B15675" s="63" t="s">
        <v>13023</v>
      </c>
    </row>
    <row r="15676" spans="1:2" x14ac:dyDescent="0.25">
      <c r="A15676" s="62">
        <v>60141020</v>
      </c>
      <c r="B15676" s="63" t="s">
        <v>9435</v>
      </c>
    </row>
    <row r="15677" spans="1:2" x14ac:dyDescent="0.25">
      <c r="A15677" s="62">
        <v>60141021</v>
      </c>
      <c r="B15677" s="63" t="s">
        <v>16806</v>
      </c>
    </row>
    <row r="15678" spans="1:2" x14ac:dyDescent="0.25">
      <c r="A15678" s="62">
        <v>60141022</v>
      </c>
      <c r="B15678" s="63" t="s">
        <v>8087</v>
      </c>
    </row>
    <row r="15679" spans="1:2" x14ac:dyDescent="0.25">
      <c r="A15679" s="62">
        <v>60141023</v>
      </c>
      <c r="B15679" s="63" t="s">
        <v>8860</v>
      </c>
    </row>
    <row r="15680" spans="1:2" x14ac:dyDescent="0.25">
      <c r="A15680" s="62">
        <v>60141024</v>
      </c>
      <c r="B15680" s="63" t="s">
        <v>9651</v>
      </c>
    </row>
    <row r="15681" spans="1:2" x14ac:dyDescent="0.25">
      <c r="A15681" s="62">
        <v>60141025</v>
      </c>
      <c r="B15681" s="63" t="s">
        <v>1165</v>
      </c>
    </row>
    <row r="15682" spans="1:2" x14ac:dyDescent="0.25">
      <c r="A15682" s="62">
        <v>60141026</v>
      </c>
      <c r="B15682" s="63" t="s">
        <v>10410</v>
      </c>
    </row>
    <row r="15683" spans="1:2" x14ac:dyDescent="0.25">
      <c r="A15683" s="62">
        <v>60141101</v>
      </c>
      <c r="B15683" s="63" t="s">
        <v>4167</v>
      </c>
    </row>
    <row r="15684" spans="1:2" x14ac:dyDescent="0.25">
      <c r="A15684" s="62">
        <v>60141102</v>
      </c>
      <c r="B15684" s="63" t="s">
        <v>7155</v>
      </c>
    </row>
    <row r="15685" spans="1:2" x14ac:dyDescent="0.25">
      <c r="A15685" s="62">
        <v>60141103</v>
      </c>
      <c r="B15685" s="63" t="s">
        <v>17150</v>
      </c>
    </row>
    <row r="15686" spans="1:2" x14ac:dyDescent="0.25">
      <c r="A15686" s="62">
        <v>60141104</v>
      </c>
      <c r="B15686" s="63" t="s">
        <v>10611</v>
      </c>
    </row>
    <row r="15687" spans="1:2" x14ac:dyDescent="0.25">
      <c r="A15687" s="62">
        <v>60141105</v>
      </c>
      <c r="B15687" s="63" t="s">
        <v>5191</v>
      </c>
    </row>
    <row r="15688" spans="1:2" x14ac:dyDescent="0.25">
      <c r="A15688" s="62">
        <v>60141106</v>
      </c>
      <c r="B15688" s="63" t="s">
        <v>13255</v>
      </c>
    </row>
    <row r="15689" spans="1:2" x14ac:dyDescent="0.25">
      <c r="A15689" s="62">
        <v>60141107</v>
      </c>
      <c r="B15689" s="63" t="s">
        <v>12940</v>
      </c>
    </row>
    <row r="15690" spans="1:2" x14ac:dyDescent="0.25">
      <c r="A15690" s="62">
        <v>60141108</v>
      </c>
      <c r="B15690" s="63" t="s">
        <v>2833</v>
      </c>
    </row>
    <row r="15691" spans="1:2" x14ac:dyDescent="0.25">
      <c r="A15691" s="62">
        <v>60141109</v>
      </c>
      <c r="B15691" s="63" t="s">
        <v>10364</v>
      </c>
    </row>
    <row r="15692" spans="1:2" x14ac:dyDescent="0.25">
      <c r="A15692" s="62">
        <v>60141110</v>
      </c>
      <c r="B15692" s="63" t="s">
        <v>18633</v>
      </c>
    </row>
    <row r="15693" spans="1:2" x14ac:dyDescent="0.25">
      <c r="A15693" s="62">
        <v>60141111</v>
      </c>
      <c r="B15693" s="63" t="s">
        <v>16043</v>
      </c>
    </row>
    <row r="15694" spans="1:2" x14ac:dyDescent="0.25">
      <c r="A15694" s="62">
        <v>60141112</v>
      </c>
      <c r="B15694" s="63" t="s">
        <v>12706</v>
      </c>
    </row>
    <row r="15695" spans="1:2" x14ac:dyDescent="0.25">
      <c r="A15695" s="62">
        <v>60141113</v>
      </c>
      <c r="B15695" s="63" t="s">
        <v>1091</v>
      </c>
    </row>
    <row r="15696" spans="1:2" x14ac:dyDescent="0.25">
      <c r="A15696" s="62">
        <v>60141114</v>
      </c>
      <c r="B15696" s="63" t="s">
        <v>11332</v>
      </c>
    </row>
    <row r="15697" spans="1:2" x14ac:dyDescent="0.25">
      <c r="A15697" s="62">
        <v>60141115</v>
      </c>
      <c r="B15697" s="63" t="s">
        <v>3209</v>
      </c>
    </row>
    <row r="15698" spans="1:2" x14ac:dyDescent="0.25">
      <c r="A15698" s="62">
        <v>60141201</v>
      </c>
      <c r="B15698" s="63" t="s">
        <v>8716</v>
      </c>
    </row>
    <row r="15699" spans="1:2" x14ac:dyDescent="0.25">
      <c r="A15699" s="62">
        <v>60141202</v>
      </c>
      <c r="B15699" s="63" t="s">
        <v>14928</v>
      </c>
    </row>
    <row r="15700" spans="1:2" x14ac:dyDescent="0.25">
      <c r="A15700" s="62">
        <v>60141203</v>
      </c>
      <c r="B15700" s="63" t="s">
        <v>9407</v>
      </c>
    </row>
    <row r="15701" spans="1:2" x14ac:dyDescent="0.25">
      <c r="A15701" s="62">
        <v>60141204</v>
      </c>
      <c r="B15701" s="63" t="s">
        <v>2496</v>
      </c>
    </row>
    <row r="15702" spans="1:2" x14ac:dyDescent="0.25">
      <c r="A15702" s="62">
        <v>60141205</v>
      </c>
      <c r="B15702" s="63" t="s">
        <v>5462</v>
      </c>
    </row>
    <row r="15703" spans="1:2" x14ac:dyDescent="0.25">
      <c r="A15703" s="62">
        <v>60141302</v>
      </c>
      <c r="B15703" s="63" t="s">
        <v>639</v>
      </c>
    </row>
    <row r="15704" spans="1:2" x14ac:dyDescent="0.25">
      <c r="A15704" s="62">
        <v>60141303</v>
      </c>
      <c r="B15704" s="63" t="s">
        <v>3158</v>
      </c>
    </row>
    <row r="15705" spans="1:2" x14ac:dyDescent="0.25">
      <c r="A15705" s="62">
        <v>60141304</v>
      </c>
      <c r="B15705" s="63" t="s">
        <v>236</v>
      </c>
    </row>
    <row r="15706" spans="1:2" x14ac:dyDescent="0.25">
      <c r="A15706" s="62">
        <v>60141305</v>
      </c>
      <c r="B15706" s="63" t="s">
        <v>4343</v>
      </c>
    </row>
    <row r="15707" spans="1:2" x14ac:dyDescent="0.25">
      <c r="A15707" s="62">
        <v>60141306</v>
      </c>
      <c r="B15707" s="63" t="s">
        <v>15035</v>
      </c>
    </row>
    <row r="15708" spans="1:2" x14ac:dyDescent="0.25">
      <c r="A15708" s="62">
        <v>60141307</v>
      </c>
      <c r="B15708" s="63" t="s">
        <v>7151</v>
      </c>
    </row>
    <row r="15709" spans="1:2" x14ac:dyDescent="0.25">
      <c r="A15709" s="62">
        <v>60141401</v>
      </c>
      <c r="B15709" s="63" t="s">
        <v>2025</v>
      </c>
    </row>
    <row r="15710" spans="1:2" x14ac:dyDescent="0.25">
      <c r="A15710" s="62">
        <v>60141402</v>
      </c>
      <c r="B15710" s="63" t="s">
        <v>16841</v>
      </c>
    </row>
    <row r="15711" spans="1:2" x14ac:dyDescent="0.25">
      <c r="A15711" s="62">
        <v>60141403</v>
      </c>
      <c r="B15711" s="63" t="s">
        <v>6197</v>
      </c>
    </row>
    <row r="15712" spans="1:2" x14ac:dyDescent="0.25">
      <c r="A15712" s="62">
        <v>60141404</v>
      </c>
      <c r="B15712" s="63" t="s">
        <v>287</v>
      </c>
    </row>
    <row r="15713" spans="1:2" x14ac:dyDescent="0.25">
      <c r="A15713" s="62">
        <v>60141405</v>
      </c>
      <c r="B15713" s="63" t="s">
        <v>4555</v>
      </c>
    </row>
    <row r="15714" spans="1:2" x14ac:dyDescent="0.25">
      <c r="A15714" s="62">
        <v>70101501</v>
      </c>
      <c r="B15714" s="63" t="s">
        <v>13157</v>
      </c>
    </row>
    <row r="15715" spans="1:2" x14ac:dyDescent="0.25">
      <c r="A15715" s="62">
        <v>70101502</v>
      </c>
      <c r="B15715" s="63" t="s">
        <v>12625</v>
      </c>
    </row>
    <row r="15716" spans="1:2" x14ac:dyDescent="0.25">
      <c r="A15716" s="62">
        <v>70101503</v>
      </c>
      <c r="B15716" s="63" t="s">
        <v>12680</v>
      </c>
    </row>
    <row r="15717" spans="1:2" x14ac:dyDescent="0.25">
      <c r="A15717" s="62">
        <v>70101504</v>
      </c>
      <c r="B15717" s="63" t="s">
        <v>2178</v>
      </c>
    </row>
    <row r="15718" spans="1:2" x14ac:dyDescent="0.25">
      <c r="A15718" s="62">
        <v>70101505</v>
      </c>
      <c r="B15718" s="63" t="s">
        <v>8067</v>
      </c>
    </row>
    <row r="15719" spans="1:2" x14ac:dyDescent="0.25">
      <c r="A15719" s="62">
        <v>70101506</v>
      </c>
      <c r="B15719" s="63" t="s">
        <v>12904</v>
      </c>
    </row>
    <row r="15720" spans="1:2" x14ac:dyDescent="0.25">
      <c r="A15720" s="62">
        <v>70101507</v>
      </c>
      <c r="B15720" s="63" t="s">
        <v>1976</v>
      </c>
    </row>
    <row r="15721" spans="1:2" x14ac:dyDescent="0.25">
      <c r="A15721" s="62">
        <v>70101508</v>
      </c>
      <c r="B15721" s="63" t="s">
        <v>7487</v>
      </c>
    </row>
    <row r="15722" spans="1:2" x14ac:dyDescent="0.25">
      <c r="A15722" s="62">
        <v>70101509</v>
      </c>
      <c r="B15722" s="63" t="s">
        <v>16461</v>
      </c>
    </row>
    <row r="15723" spans="1:2" x14ac:dyDescent="0.25">
      <c r="A15723" s="62">
        <v>70101510</v>
      </c>
      <c r="B15723" s="63" t="s">
        <v>9525</v>
      </c>
    </row>
    <row r="15724" spans="1:2" x14ac:dyDescent="0.25">
      <c r="A15724" s="62">
        <v>70101601</v>
      </c>
      <c r="B15724" s="63" t="s">
        <v>16421</v>
      </c>
    </row>
    <row r="15725" spans="1:2" x14ac:dyDescent="0.25">
      <c r="A15725" s="62">
        <v>70101602</v>
      </c>
      <c r="B15725" s="63" t="s">
        <v>4542</v>
      </c>
    </row>
    <row r="15726" spans="1:2" x14ac:dyDescent="0.25">
      <c r="A15726" s="62">
        <v>70101603</v>
      </c>
      <c r="B15726" s="63" t="s">
        <v>10165</v>
      </c>
    </row>
    <row r="15727" spans="1:2" x14ac:dyDescent="0.25">
      <c r="A15727" s="62">
        <v>70101604</v>
      </c>
      <c r="B15727" s="63" t="s">
        <v>4159</v>
      </c>
    </row>
    <row r="15728" spans="1:2" x14ac:dyDescent="0.25">
      <c r="A15728" s="62">
        <v>70101605</v>
      </c>
      <c r="B15728" s="63" t="s">
        <v>3567</v>
      </c>
    </row>
    <row r="15729" spans="1:2" x14ac:dyDescent="0.25">
      <c r="A15729" s="62">
        <v>70101606</v>
      </c>
      <c r="B15729" s="63" t="s">
        <v>16296</v>
      </c>
    </row>
    <row r="15730" spans="1:2" x14ac:dyDescent="0.25">
      <c r="A15730" s="62">
        <v>70101607</v>
      </c>
      <c r="B15730" s="63" t="s">
        <v>17824</v>
      </c>
    </row>
    <row r="15731" spans="1:2" x14ac:dyDescent="0.25">
      <c r="A15731" s="62">
        <v>70101701</v>
      </c>
      <c r="B15731" s="63" t="s">
        <v>10748</v>
      </c>
    </row>
    <row r="15732" spans="1:2" x14ac:dyDescent="0.25">
      <c r="A15732" s="62">
        <v>70101702</v>
      </c>
      <c r="B15732" s="63" t="s">
        <v>1677</v>
      </c>
    </row>
    <row r="15733" spans="1:2" x14ac:dyDescent="0.25">
      <c r="A15733" s="62">
        <v>70101703</v>
      </c>
      <c r="B15733" s="63" t="s">
        <v>9652</v>
      </c>
    </row>
    <row r="15734" spans="1:2" x14ac:dyDescent="0.25">
      <c r="A15734" s="62">
        <v>70101704</v>
      </c>
      <c r="B15734" s="63" t="s">
        <v>11110</v>
      </c>
    </row>
    <row r="15735" spans="1:2" x14ac:dyDescent="0.25">
      <c r="A15735" s="62">
        <v>70101801</v>
      </c>
      <c r="B15735" s="63" t="s">
        <v>7976</v>
      </c>
    </row>
    <row r="15736" spans="1:2" x14ac:dyDescent="0.25">
      <c r="A15736" s="62">
        <v>70101802</v>
      </c>
      <c r="B15736" s="63" t="s">
        <v>6892</v>
      </c>
    </row>
    <row r="15737" spans="1:2" x14ac:dyDescent="0.25">
      <c r="A15737" s="62">
        <v>70101803</v>
      </c>
      <c r="B15737" s="63" t="s">
        <v>5962</v>
      </c>
    </row>
    <row r="15738" spans="1:2" x14ac:dyDescent="0.25">
      <c r="A15738" s="62">
        <v>70101804</v>
      </c>
      <c r="B15738" s="63" t="s">
        <v>14746</v>
      </c>
    </row>
    <row r="15739" spans="1:2" x14ac:dyDescent="0.25">
      <c r="A15739" s="62">
        <v>70101805</v>
      </c>
      <c r="B15739" s="63" t="s">
        <v>7179</v>
      </c>
    </row>
    <row r="15740" spans="1:2" x14ac:dyDescent="0.25">
      <c r="A15740" s="62">
        <v>70101806</v>
      </c>
      <c r="B15740" s="63" t="s">
        <v>15050</v>
      </c>
    </row>
    <row r="15741" spans="1:2" x14ac:dyDescent="0.25">
      <c r="A15741" s="62">
        <v>70101901</v>
      </c>
      <c r="B15741" s="63" t="s">
        <v>15215</v>
      </c>
    </row>
    <row r="15742" spans="1:2" x14ac:dyDescent="0.25">
      <c r="A15742" s="62">
        <v>70101902</v>
      </c>
      <c r="B15742" s="63" t="s">
        <v>2714</v>
      </c>
    </row>
    <row r="15743" spans="1:2" x14ac:dyDescent="0.25">
      <c r="A15743" s="62">
        <v>70101903</v>
      </c>
      <c r="B15743" s="63" t="s">
        <v>13743</v>
      </c>
    </row>
    <row r="15744" spans="1:2" x14ac:dyDescent="0.25">
      <c r="A15744" s="62">
        <v>70101904</v>
      </c>
      <c r="B15744" s="63" t="s">
        <v>17014</v>
      </c>
    </row>
    <row r="15745" spans="1:2" x14ac:dyDescent="0.25">
      <c r="A15745" s="62">
        <v>70101905</v>
      </c>
      <c r="B15745" s="63" t="s">
        <v>18715</v>
      </c>
    </row>
    <row r="15746" spans="1:2" x14ac:dyDescent="0.25">
      <c r="A15746" s="62">
        <v>70111501</v>
      </c>
      <c r="B15746" s="63" t="s">
        <v>14403</v>
      </c>
    </row>
    <row r="15747" spans="1:2" x14ac:dyDescent="0.25">
      <c r="A15747" s="62">
        <v>70111502</v>
      </c>
      <c r="B15747" s="63" t="s">
        <v>9971</v>
      </c>
    </row>
    <row r="15748" spans="1:2" x14ac:dyDescent="0.25">
      <c r="A15748" s="62">
        <v>70111503</v>
      </c>
      <c r="B15748" s="63" t="s">
        <v>15772</v>
      </c>
    </row>
    <row r="15749" spans="1:2" x14ac:dyDescent="0.25">
      <c r="A15749" s="62">
        <v>70111504</v>
      </c>
      <c r="B15749" s="63" t="s">
        <v>4294</v>
      </c>
    </row>
    <row r="15750" spans="1:2" x14ac:dyDescent="0.25">
      <c r="A15750" s="62">
        <v>70111505</v>
      </c>
      <c r="B15750" s="63" t="s">
        <v>16270</v>
      </c>
    </row>
    <row r="15751" spans="1:2" x14ac:dyDescent="0.25">
      <c r="A15751" s="62">
        <v>70111506</v>
      </c>
      <c r="B15751" s="63" t="s">
        <v>7104</v>
      </c>
    </row>
    <row r="15752" spans="1:2" x14ac:dyDescent="0.25">
      <c r="A15752" s="62">
        <v>70111507</v>
      </c>
      <c r="B15752" s="63" t="s">
        <v>12919</v>
      </c>
    </row>
    <row r="15753" spans="1:2" x14ac:dyDescent="0.25">
      <c r="A15753" s="62">
        <v>70111508</v>
      </c>
      <c r="B15753" s="63" t="s">
        <v>1930</v>
      </c>
    </row>
    <row r="15754" spans="1:2" x14ac:dyDescent="0.25">
      <c r="A15754" s="62">
        <v>70111601</v>
      </c>
      <c r="B15754" s="63" t="s">
        <v>11254</v>
      </c>
    </row>
    <row r="15755" spans="1:2" x14ac:dyDescent="0.25">
      <c r="A15755" s="62">
        <v>70111602</v>
      </c>
      <c r="B15755" s="63" t="s">
        <v>16844</v>
      </c>
    </row>
    <row r="15756" spans="1:2" x14ac:dyDescent="0.25">
      <c r="A15756" s="62">
        <v>70111603</v>
      </c>
      <c r="B15756" s="63" t="s">
        <v>3997</v>
      </c>
    </row>
    <row r="15757" spans="1:2" x14ac:dyDescent="0.25">
      <c r="A15757" s="62">
        <v>70111701</v>
      </c>
      <c r="B15757" s="63" t="s">
        <v>10666</v>
      </c>
    </row>
    <row r="15758" spans="1:2" x14ac:dyDescent="0.25">
      <c r="A15758" s="62">
        <v>70111702</v>
      </c>
      <c r="B15758" s="63" t="s">
        <v>8649</v>
      </c>
    </row>
    <row r="15759" spans="1:2" x14ac:dyDescent="0.25">
      <c r="A15759" s="62">
        <v>70111703</v>
      </c>
      <c r="B15759" s="63" t="s">
        <v>8838</v>
      </c>
    </row>
    <row r="15760" spans="1:2" x14ac:dyDescent="0.25">
      <c r="A15760" s="62">
        <v>70111704</v>
      </c>
      <c r="B15760" s="63" t="s">
        <v>13637</v>
      </c>
    </row>
    <row r="15761" spans="1:2" x14ac:dyDescent="0.25">
      <c r="A15761" s="62">
        <v>70111705</v>
      </c>
      <c r="B15761" s="63" t="s">
        <v>13950</v>
      </c>
    </row>
    <row r="15762" spans="1:2" x14ac:dyDescent="0.25">
      <c r="A15762" s="62">
        <v>70111706</v>
      </c>
      <c r="B15762" s="63" t="s">
        <v>12573</v>
      </c>
    </row>
    <row r="15763" spans="1:2" x14ac:dyDescent="0.25">
      <c r="A15763" s="62">
        <v>70111707</v>
      </c>
      <c r="B15763" s="63" t="s">
        <v>15398</v>
      </c>
    </row>
    <row r="15764" spans="1:2" x14ac:dyDescent="0.25">
      <c r="A15764" s="62">
        <v>70111708</v>
      </c>
      <c r="B15764" s="63" t="s">
        <v>10613</v>
      </c>
    </row>
    <row r="15765" spans="1:2" x14ac:dyDescent="0.25">
      <c r="A15765" s="62">
        <v>70111709</v>
      </c>
      <c r="B15765" s="63" t="s">
        <v>4481</v>
      </c>
    </row>
    <row r="15766" spans="1:2" x14ac:dyDescent="0.25">
      <c r="A15766" s="62">
        <v>70111710</v>
      </c>
      <c r="B15766" s="63" t="s">
        <v>17083</v>
      </c>
    </row>
    <row r="15767" spans="1:2" x14ac:dyDescent="0.25">
      <c r="A15767" s="62">
        <v>70111711</v>
      </c>
      <c r="B15767" s="63" t="s">
        <v>14371</v>
      </c>
    </row>
    <row r="15768" spans="1:2" x14ac:dyDescent="0.25">
      <c r="A15768" s="62">
        <v>70111712</v>
      </c>
      <c r="B15768" s="63" t="s">
        <v>6441</v>
      </c>
    </row>
    <row r="15769" spans="1:2" x14ac:dyDescent="0.25">
      <c r="A15769" s="62">
        <v>70111713</v>
      </c>
      <c r="B15769" s="63" t="s">
        <v>16922</v>
      </c>
    </row>
    <row r="15770" spans="1:2" x14ac:dyDescent="0.25">
      <c r="A15770" s="62">
        <v>70121501</v>
      </c>
      <c r="B15770" s="63" t="s">
        <v>7188</v>
      </c>
    </row>
    <row r="15771" spans="1:2" x14ac:dyDescent="0.25">
      <c r="A15771" s="62">
        <v>70121502</v>
      </c>
      <c r="B15771" s="63" t="s">
        <v>14115</v>
      </c>
    </row>
    <row r="15772" spans="1:2" x14ac:dyDescent="0.25">
      <c r="A15772" s="62">
        <v>70121503</v>
      </c>
      <c r="B15772" s="63" t="s">
        <v>5119</v>
      </c>
    </row>
    <row r="15773" spans="1:2" x14ac:dyDescent="0.25">
      <c r="A15773" s="62">
        <v>70121504</v>
      </c>
      <c r="B15773" s="63" t="s">
        <v>17386</v>
      </c>
    </row>
    <row r="15774" spans="1:2" x14ac:dyDescent="0.25">
      <c r="A15774" s="62">
        <v>70121505</v>
      </c>
      <c r="B15774" s="63" t="s">
        <v>9932</v>
      </c>
    </row>
    <row r="15775" spans="1:2" x14ac:dyDescent="0.25">
      <c r="A15775" s="62">
        <v>70121601</v>
      </c>
      <c r="B15775" s="63" t="s">
        <v>6098</v>
      </c>
    </row>
    <row r="15776" spans="1:2" x14ac:dyDescent="0.25">
      <c r="A15776" s="62">
        <v>70121602</v>
      </c>
      <c r="B15776" s="63" t="s">
        <v>6095</v>
      </c>
    </row>
    <row r="15777" spans="1:2" x14ac:dyDescent="0.25">
      <c r="A15777" s="62">
        <v>70121603</v>
      </c>
      <c r="B15777" s="63" t="s">
        <v>3380</v>
      </c>
    </row>
    <row r="15778" spans="1:2" x14ac:dyDescent="0.25">
      <c r="A15778" s="62">
        <v>70121604</v>
      </c>
      <c r="B15778" s="63" t="s">
        <v>11050</v>
      </c>
    </row>
    <row r="15779" spans="1:2" x14ac:dyDescent="0.25">
      <c r="A15779" s="62">
        <v>70121605</v>
      </c>
      <c r="B15779" s="63" t="s">
        <v>1071</v>
      </c>
    </row>
    <row r="15780" spans="1:2" x14ac:dyDescent="0.25">
      <c r="A15780" s="62">
        <v>70121606</v>
      </c>
      <c r="B15780" s="63" t="s">
        <v>4546</v>
      </c>
    </row>
    <row r="15781" spans="1:2" x14ac:dyDescent="0.25">
      <c r="A15781" s="62">
        <v>70121607</v>
      </c>
      <c r="B15781" s="63" t="s">
        <v>17021</v>
      </c>
    </row>
    <row r="15782" spans="1:2" x14ac:dyDescent="0.25">
      <c r="A15782" s="62">
        <v>70121608</v>
      </c>
      <c r="B15782" s="63" t="s">
        <v>14841</v>
      </c>
    </row>
    <row r="15783" spans="1:2" x14ac:dyDescent="0.25">
      <c r="A15783" s="62">
        <v>70121610</v>
      </c>
      <c r="B15783" s="63" t="s">
        <v>14764</v>
      </c>
    </row>
    <row r="15784" spans="1:2" x14ac:dyDescent="0.25">
      <c r="A15784" s="62">
        <v>70121701</v>
      </c>
      <c r="B15784" s="63" t="s">
        <v>17028</v>
      </c>
    </row>
    <row r="15785" spans="1:2" x14ac:dyDescent="0.25">
      <c r="A15785" s="62">
        <v>70121702</v>
      </c>
      <c r="B15785" s="63" t="s">
        <v>17120</v>
      </c>
    </row>
    <row r="15786" spans="1:2" x14ac:dyDescent="0.25">
      <c r="A15786" s="62">
        <v>70121703</v>
      </c>
      <c r="B15786" s="63" t="s">
        <v>6101</v>
      </c>
    </row>
    <row r="15787" spans="1:2" x14ac:dyDescent="0.25">
      <c r="A15787" s="62">
        <v>70121704</v>
      </c>
      <c r="B15787" s="63" t="s">
        <v>14682</v>
      </c>
    </row>
    <row r="15788" spans="1:2" x14ac:dyDescent="0.25">
      <c r="A15788" s="62">
        <v>70121705</v>
      </c>
      <c r="B15788" s="63" t="s">
        <v>17491</v>
      </c>
    </row>
    <row r="15789" spans="1:2" x14ac:dyDescent="0.25">
      <c r="A15789" s="62">
        <v>70121801</v>
      </c>
      <c r="B15789" s="63" t="s">
        <v>7281</v>
      </c>
    </row>
    <row r="15790" spans="1:2" x14ac:dyDescent="0.25">
      <c r="A15790" s="62">
        <v>70121802</v>
      </c>
      <c r="B15790" s="63" t="s">
        <v>13742</v>
      </c>
    </row>
    <row r="15791" spans="1:2" x14ac:dyDescent="0.25">
      <c r="A15791" s="62">
        <v>70121803</v>
      </c>
      <c r="B15791" s="63" t="s">
        <v>4759</v>
      </c>
    </row>
    <row r="15792" spans="1:2" x14ac:dyDescent="0.25">
      <c r="A15792" s="62">
        <v>70121901</v>
      </c>
      <c r="B15792" s="63" t="s">
        <v>1499</v>
      </c>
    </row>
    <row r="15793" spans="1:2" x14ac:dyDescent="0.25">
      <c r="A15793" s="62">
        <v>70121902</v>
      </c>
      <c r="B15793" s="63" t="s">
        <v>18271</v>
      </c>
    </row>
    <row r="15794" spans="1:2" x14ac:dyDescent="0.25">
      <c r="A15794" s="62">
        <v>70121903</v>
      </c>
      <c r="B15794" s="63" t="s">
        <v>15315</v>
      </c>
    </row>
    <row r="15795" spans="1:2" x14ac:dyDescent="0.25">
      <c r="A15795" s="62">
        <v>70122001</v>
      </c>
      <c r="B15795" s="63" t="s">
        <v>11092</v>
      </c>
    </row>
    <row r="15796" spans="1:2" x14ac:dyDescent="0.25">
      <c r="A15796" s="62">
        <v>70122002</v>
      </c>
      <c r="B15796" s="63" t="s">
        <v>12632</v>
      </c>
    </row>
    <row r="15797" spans="1:2" x14ac:dyDescent="0.25">
      <c r="A15797" s="62">
        <v>70122003</v>
      </c>
      <c r="B15797" s="63" t="s">
        <v>17282</v>
      </c>
    </row>
    <row r="15798" spans="1:2" x14ac:dyDescent="0.25">
      <c r="A15798" s="62">
        <v>70122004</v>
      </c>
      <c r="B15798" s="63" t="s">
        <v>7410</v>
      </c>
    </row>
    <row r="15799" spans="1:2" x14ac:dyDescent="0.25">
      <c r="A15799" s="62">
        <v>70122005</v>
      </c>
      <c r="B15799" s="63" t="s">
        <v>1937</v>
      </c>
    </row>
    <row r="15800" spans="1:2" x14ac:dyDescent="0.25">
      <c r="A15800" s="62">
        <v>70122006</v>
      </c>
      <c r="B15800" s="63" t="s">
        <v>7894</v>
      </c>
    </row>
    <row r="15801" spans="1:2" x14ac:dyDescent="0.25">
      <c r="A15801" s="62">
        <v>70122007</v>
      </c>
      <c r="B15801" s="63" t="s">
        <v>14334</v>
      </c>
    </row>
    <row r="15802" spans="1:2" x14ac:dyDescent="0.25">
      <c r="A15802" s="62">
        <v>70122008</v>
      </c>
      <c r="B15802" s="63" t="s">
        <v>17879</v>
      </c>
    </row>
    <row r="15803" spans="1:2" x14ac:dyDescent="0.25">
      <c r="A15803" s="62">
        <v>70122009</v>
      </c>
      <c r="B15803" s="63" t="s">
        <v>13994</v>
      </c>
    </row>
    <row r="15804" spans="1:2" x14ac:dyDescent="0.25">
      <c r="A15804" s="62">
        <v>70122010</v>
      </c>
      <c r="B15804" s="63" t="s">
        <v>7874</v>
      </c>
    </row>
    <row r="15805" spans="1:2" x14ac:dyDescent="0.25">
      <c r="A15805" s="62">
        <v>70131501</v>
      </c>
      <c r="B15805" s="63" t="s">
        <v>5143</v>
      </c>
    </row>
    <row r="15806" spans="1:2" x14ac:dyDescent="0.25">
      <c r="A15806" s="62">
        <v>70131502</v>
      </c>
      <c r="B15806" s="63" t="s">
        <v>6351</v>
      </c>
    </row>
    <row r="15807" spans="1:2" x14ac:dyDescent="0.25">
      <c r="A15807" s="62">
        <v>70131503</v>
      </c>
      <c r="B15807" s="63" t="s">
        <v>6974</v>
      </c>
    </row>
    <row r="15808" spans="1:2" x14ac:dyDescent="0.25">
      <c r="A15808" s="62">
        <v>70131504</v>
      </c>
      <c r="B15808" s="63" t="s">
        <v>16515</v>
      </c>
    </row>
    <row r="15809" spans="1:2" x14ac:dyDescent="0.25">
      <c r="A15809" s="62">
        <v>70131505</v>
      </c>
      <c r="B15809" s="63" t="s">
        <v>16297</v>
      </c>
    </row>
    <row r="15810" spans="1:2" x14ac:dyDescent="0.25">
      <c r="A15810" s="62">
        <v>70131506</v>
      </c>
      <c r="B15810" s="63" t="s">
        <v>11412</v>
      </c>
    </row>
    <row r="15811" spans="1:2" x14ac:dyDescent="0.25">
      <c r="A15811" s="62">
        <v>70131601</v>
      </c>
      <c r="B15811" s="63" t="s">
        <v>5977</v>
      </c>
    </row>
    <row r="15812" spans="1:2" x14ac:dyDescent="0.25">
      <c r="A15812" s="62">
        <v>70131602</v>
      </c>
      <c r="B15812" s="63" t="s">
        <v>3256</v>
      </c>
    </row>
    <row r="15813" spans="1:2" x14ac:dyDescent="0.25">
      <c r="A15813" s="62">
        <v>70131603</v>
      </c>
      <c r="B15813" s="63" t="s">
        <v>10098</v>
      </c>
    </row>
    <row r="15814" spans="1:2" x14ac:dyDescent="0.25">
      <c r="A15814" s="62">
        <v>70131604</v>
      </c>
      <c r="B15814" s="63" t="s">
        <v>7632</v>
      </c>
    </row>
    <row r="15815" spans="1:2" x14ac:dyDescent="0.25">
      <c r="A15815" s="62">
        <v>70131605</v>
      </c>
      <c r="B15815" s="63" t="s">
        <v>15355</v>
      </c>
    </row>
    <row r="15816" spans="1:2" x14ac:dyDescent="0.25">
      <c r="A15816" s="62">
        <v>70131701</v>
      </c>
      <c r="B15816" s="63" t="s">
        <v>8377</v>
      </c>
    </row>
    <row r="15817" spans="1:2" x14ac:dyDescent="0.25">
      <c r="A15817" s="62">
        <v>70131702</v>
      </c>
      <c r="B15817" s="63" t="s">
        <v>3611</v>
      </c>
    </row>
    <row r="15818" spans="1:2" x14ac:dyDescent="0.25">
      <c r="A15818" s="62">
        <v>70131703</v>
      </c>
      <c r="B15818" s="63" t="s">
        <v>2126</v>
      </c>
    </row>
    <row r="15819" spans="1:2" x14ac:dyDescent="0.25">
      <c r="A15819" s="62">
        <v>70131704</v>
      </c>
      <c r="B15819" s="63" t="s">
        <v>8596</v>
      </c>
    </row>
    <row r="15820" spans="1:2" x14ac:dyDescent="0.25">
      <c r="A15820" s="62">
        <v>70131705</v>
      </c>
      <c r="B15820" s="63" t="s">
        <v>2776</v>
      </c>
    </row>
    <row r="15821" spans="1:2" x14ac:dyDescent="0.25">
      <c r="A15821" s="62">
        <v>70131706</v>
      </c>
      <c r="B15821" s="63" t="s">
        <v>17998</v>
      </c>
    </row>
    <row r="15822" spans="1:2" x14ac:dyDescent="0.25">
      <c r="A15822" s="62">
        <v>70131707</v>
      </c>
      <c r="B15822" s="63" t="s">
        <v>11251</v>
      </c>
    </row>
    <row r="15823" spans="1:2" x14ac:dyDescent="0.25">
      <c r="A15823" s="62">
        <v>70131708</v>
      </c>
      <c r="B15823" s="63" t="s">
        <v>4108</v>
      </c>
    </row>
    <row r="15824" spans="1:2" x14ac:dyDescent="0.25">
      <c r="A15824" s="62">
        <v>70141501</v>
      </c>
      <c r="B15824" s="63" t="s">
        <v>16355</v>
      </c>
    </row>
    <row r="15825" spans="1:2" x14ac:dyDescent="0.25">
      <c r="A15825" s="62">
        <v>70141502</v>
      </c>
      <c r="B15825" s="63" t="s">
        <v>17596</v>
      </c>
    </row>
    <row r="15826" spans="1:2" x14ac:dyDescent="0.25">
      <c r="A15826" s="62">
        <v>70141503</v>
      </c>
      <c r="B15826" s="63" t="s">
        <v>1953</v>
      </c>
    </row>
    <row r="15827" spans="1:2" x14ac:dyDescent="0.25">
      <c r="A15827" s="62">
        <v>70141504</v>
      </c>
      <c r="B15827" s="63" t="s">
        <v>6991</v>
      </c>
    </row>
    <row r="15828" spans="1:2" x14ac:dyDescent="0.25">
      <c r="A15828" s="62">
        <v>70141505</v>
      </c>
      <c r="B15828" s="63" t="s">
        <v>16654</v>
      </c>
    </row>
    <row r="15829" spans="1:2" x14ac:dyDescent="0.25">
      <c r="A15829" s="62">
        <v>70141506</v>
      </c>
      <c r="B15829" s="63" t="s">
        <v>5556</v>
      </c>
    </row>
    <row r="15830" spans="1:2" x14ac:dyDescent="0.25">
      <c r="A15830" s="62">
        <v>70141507</v>
      </c>
      <c r="B15830" s="63" t="s">
        <v>2399</v>
      </c>
    </row>
    <row r="15831" spans="1:2" x14ac:dyDescent="0.25">
      <c r="A15831" s="62">
        <v>70141508</v>
      </c>
      <c r="B15831" s="63" t="s">
        <v>10910</v>
      </c>
    </row>
    <row r="15832" spans="1:2" x14ac:dyDescent="0.25">
      <c r="A15832" s="62">
        <v>70141509</v>
      </c>
      <c r="B15832" s="63" t="s">
        <v>2431</v>
      </c>
    </row>
    <row r="15833" spans="1:2" x14ac:dyDescent="0.25">
      <c r="A15833" s="62">
        <v>70141510</v>
      </c>
      <c r="B15833" s="63" t="s">
        <v>4220</v>
      </c>
    </row>
    <row r="15834" spans="1:2" x14ac:dyDescent="0.25">
      <c r="A15834" s="62">
        <v>70141511</v>
      </c>
      <c r="B15834" s="63" t="s">
        <v>4299</v>
      </c>
    </row>
    <row r="15835" spans="1:2" x14ac:dyDescent="0.25">
      <c r="A15835" s="62">
        <v>70141512</v>
      </c>
      <c r="B15835" s="63" t="s">
        <v>6375</v>
      </c>
    </row>
    <row r="15836" spans="1:2" x14ac:dyDescent="0.25">
      <c r="A15836" s="62">
        <v>70141513</v>
      </c>
      <c r="B15836" s="63" t="s">
        <v>10232</v>
      </c>
    </row>
    <row r="15837" spans="1:2" x14ac:dyDescent="0.25">
      <c r="A15837" s="62">
        <v>70141514</v>
      </c>
      <c r="B15837" s="63" t="s">
        <v>4379</v>
      </c>
    </row>
    <row r="15838" spans="1:2" x14ac:dyDescent="0.25">
      <c r="A15838" s="62">
        <v>70141515</v>
      </c>
      <c r="B15838" s="63" t="s">
        <v>7471</v>
      </c>
    </row>
    <row r="15839" spans="1:2" x14ac:dyDescent="0.25">
      <c r="A15839" s="62">
        <v>70141516</v>
      </c>
      <c r="B15839" s="63" t="s">
        <v>2410</v>
      </c>
    </row>
    <row r="15840" spans="1:2" x14ac:dyDescent="0.25">
      <c r="A15840" s="62">
        <v>70141517</v>
      </c>
      <c r="B15840" s="63" t="s">
        <v>10478</v>
      </c>
    </row>
    <row r="15841" spans="1:2" x14ac:dyDescent="0.25">
      <c r="A15841" s="62">
        <v>70141518</v>
      </c>
      <c r="B15841" s="63" t="s">
        <v>5333</v>
      </c>
    </row>
    <row r="15842" spans="1:2" x14ac:dyDescent="0.25">
      <c r="A15842" s="62">
        <v>70141519</v>
      </c>
      <c r="B15842" s="63" t="s">
        <v>1661</v>
      </c>
    </row>
    <row r="15843" spans="1:2" x14ac:dyDescent="0.25">
      <c r="A15843" s="62">
        <v>70141520</v>
      </c>
      <c r="B15843" s="63" t="s">
        <v>11743</v>
      </c>
    </row>
    <row r="15844" spans="1:2" x14ac:dyDescent="0.25">
      <c r="A15844" s="62">
        <v>70141601</v>
      </c>
      <c r="B15844" s="63" t="s">
        <v>6936</v>
      </c>
    </row>
    <row r="15845" spans="1:2" x14ac:dyDescent="0.25">
      <c r="A15845" s="62">
        <v>70141602</v>
      </c>
      <c r="B15845" s="63" t="s">
        <v>8050</v>
      </c>
    </row>
    <row r="15846" spans="1:2" x14ac:dyDescent="0.25">
      <c r="A15846" s="62">
        <v>70141603</v>
      </c>
      <c r="B15846" s="63" t="s">
        <v>7972</v>
      </c>
    </row>
    <row r="15847" spans="1:2" x14ac:dyDescent="0.25">
      <c r="A15847" s="62">
        <v>70141604</v>
      </c>
      <c r="B15847" s="63" t="s">
        <v>11918</v>
      </c>
    </row>
    <row r="15848" spans="1:2" x14ac:dyDescent="0.25">
      <c r="A15848" s="62">
        <v>70141605</v>
      </c>
      <c r="B15848" s="63" t="s">
        <v>7134</v>
      </c>
    </row>
    <row r="15849" spans="1:2" x14ac:dyDescent="0.25">
      <c r="A15849" s="62">
        <v>70141606</v>
      </c>
      <c r="B15849" s="63" t="s">
        <v>18761</v>
      </c>
    </row>
    <row r="15850" spans="1:2" x14ac:dyDescent="0.25">
      <c r="A15850" s="62">
        <v>70141607</v>
      </c>
      <c r="B15850" s="63" t="s">
        <v>4562</v>
      </c>
    </row>
    <row r="15851" spans="1:2" x14ac:dyDescent="0.25">
      <c r="A15851" s="62">
        <v>70141701</v>
      </c>
      <c r="B15851" s="63" t="s">
        <v>490</v>
      </c>
    </row>
    <row r="15852" spans="1:2" x14ac:dyDescent="0.25">
      <c r="A15852" s="62">
        <v>70141702</v>
      </c>
      <c r="B15852" s="63" t="s">
        <v>5392</v>
      </c>
    </row>
    <row r="15853" spans="1:2" x14ac:dyDescent="0.25">
      <c r="A15853" s="62">
        <v>70141703</v>
      </c>
      <c r="B15853" s="63" t="s">
        <v>6872</v>
      </c>
    </row>
    <row r="15854" spans="1:2" x14ac:dyDescent="0.25">
      <c r="A15854" s="62">
        <v>70141704</v>
      </c>
      <c r="B15854" s="63" t="s">
        <v>14751</v>
      </c>
    </row>
    <row r="15855" spans="1:2" x14ac:dyDescent="0.25">
      <c r="A15855" s="62">
        <v>70141705</v>
      </c>
      <c r="B15855" s="63" t="s">
        <v>15080</v>
      </c>
    </row>
    <row r="15856" spans="1:2" x14ac:dyDescent="0.25">
      <c r="A15856" s="62">
        <v>70141706</v>
      </c>
      <c r="B15856" s="63" t="s">
        <v>2734</v>
      </c>
    </row>
    <row r="15857" spans="1:2" x14ac:dyDescent="0.25">
      <c r="A15857" s="62">
        <v>70141707</v>
      </c>
      <c r="B15857" s="63" t="s">
        <v>9793</v>
      </c>
    </row>
    <row r="15858" spans="1:2" x14ac:dyDescent="0.25">
      <c r="A15858" s="62">
        <v>70141708</v>
      </c>
      <c r="B15858" s="63" t="s">
        <v>11334</v>
      </c>
    </row>
    <row r="15859" spans="1:2" x14ac:dyDescent="0.25">
      <c r="A15859" s="62">
        <v>70141709</v>
      </c>
      <c r="B15859" s="63" t="s">
        <v>16483</v>
      </c>
    </row>
    <row r="15860" spans="1:2" x14ac:dyDescent="0.25">
      <c r="A15860" s="62">
        <v>70141710</v>
      </c>
      <c r="B15860" s="63" t="s">
        <v>7871</v>
      </c>
    </row>
    <row r="15861" spans="1:2" x14ac:dyDescent="0.25">
      <c r="A15861" s="62">
        <v>70141801</v>
      </c>
      <c r="B15861" s="63" t="s">
        <v>14085</v>
      </c>
    </row>
    <row r="15862" spans="1:2" x14ac:dyDescent="0.25">
      <c r="A15862" s="62">
        <v>70141802</v>
      </c>
      <c r="B15862" s="63" t="s">
        <v>3222</v>
      </c>
    </row>
    <row r="15863" spans="1:2" x14ac:dyDescent="0.25">
      <c r="A15863" s="62">
        <v>70141803</v>
      </c>
      <c r="B15863" s="63" t="s">
        <v>1867</v>
      </c>
    </row>
    <row r="15864" spans="1:2" x14ac:dyDescent="0.25">
      <c r="A15864" s="62">
        <v>70141804</v>
      </c>
      <c r="B15864" s="63" t="s">
        <v>16638</v>
      </c>
    </row>
    <row r="15865" spans="1:2" x14ac:dyDescent="0.25">
      <c r="A15865" s="62">
        <v>70141901</v>
      </c>
      <c r="B15865" s="63" t="s">
        <v>1031</v>
      </c>
    </row>
    <row r="15866" spans="1:2" x14ac:dyDescent="0.25">
      <c r="A15866" s="62">
        <v>70141902</v>
      </c>
      <c r="B15866" s="63" t="s">
        <v>6506</v>
      </c>
    </row>
    <row r="15867" spans="1:2" x14ac:dyDescent="0.25">
      <c r="A15867" s="62">
        <v>70141903</v>
      </c>
      <c r="B15867" s="63" t="s">
        <v>17000</v>
      </c>
    </row>
    <row r="15868" spans="1:2" x14ac:dyDescent="0.25">
      <c r="A15868" s="62">
        <v>70141904</v>
      </c>
      <c r="B15868" s="63" t="s">
        <v>10411</v>
      </c>
    </row>
    <row r="15869" spans="1:2" x14ac:dyDescent="0.25">
      <c r="A15869" s="62">
        <v>70142001</v>
      </c>
      <c r="B15869" s="63" t="s">
        <v>2182</v>
      </c>
    </row>
    <row r="15870" spans="1:2" x14ac:dyDescent="0.25">
      <c r="A15870" s="62">
        <v>70142002</v>
      </c>
      <c r="B15870" s="63" t="s">
        <v>14014</v>
      </c>
    </row>
    <row r="15871" spans="1:2" x14ac:dyDescent="0.25">
      <c r="A15871" s="62">
        <v>70142003</v>
      </c>
      <c r="B15871" s="63" t="s">
        <v>7324</v>
      </c>
    </row>
    <row r="15872" spans="1:2" x14ac:dyDescent="0.25">
      <c r="A15872" s="62">
        <v>70142004</v>
      </c>
      <c r="B15872" s="63" t="s">
        <v>13331</v>
      </c>
    </row>
    <row r="15873" spans="1:2" x14ac:dyDescent="0.25">
      <c r="A15873" s="62">
        <v>70142005</v>
      </c>
      <c r="B15873" s="63" t="s">
        <v>13042</v>
      </c>
    </row>
    <row r="15874" spans="1:2" x14ac:dyDescent="0.25">
      <c r="A15874" s="62">
        <v>70142006</v>
      </c>
      <c r="B15874" s="63" t="s">
        <v>2892</v>
      </c>
    </row>
    <row r="15875" spans="1:2" x14ac:dyDescent="0.25">
      <c r="A15875" s="62">
        <v>70142007</v>
      </c>
      <c r="B15875" s="63" t="s">
        <v>2430</v>
      </c>
    </row>
    <row r="15876" spans="1:2" x14ac:dyDescent="0.25">
      <c r="A15876" s="62">
        <v>70142008</v>
      </c>
      <c r="B15876" s="63" t="s">
        <v>1696</v>
      </c>
    </row>
    <row r="15877" spans="1:2" x14ac:dyDescent="0.25">
      <c r="A15877" s="62">
        <v>70142009</v>
      </c>
      <c r="B15877" s="63" t="s">
        <v>415</v>
      </c>
    </row>
    <row r="15878" spans="1:2" x14ac:dyDescent="0.25">
      <c r="A15878" s="62">
        <v>70142010</v>
      </c>
      <c r="B15878" s="63" t="s">
        <v>17859</v>
      </c>
    </row>
    <row r="15879" spans="1:2" x14ac:dyDescent="0.25">
      <c r="A15879" s="62">
        <v>70142011</v>
      </c>
      <c r="B15879" s="63" t="s">
        <v>10337</v>
      </c>
    </row>
    <row r="15880" spans="1:2" x14ac:dyDescent="0.25">
      <c r="A15880" s="62">
        <v>70151501</v>
      </c>
      <c r="B15880" s="63" t="s">
        <v>17537</v>
      </c>
    </row>
    <row r="15881" spans="1:2" x14ac:dyDescent="0.25">
      <c r="A15881" s="62">
        <v>70151502</v>
      </c>
      <c r="B15881" s="63" t="s">
        <v>3374</v>
      </c>
    </row>
    <row r="15882" spans="1:2" x14ac:dyDescent="0.25">
      <c r="A15882" s="62">
        <v>70151503</v>
      </c>
      <c r="B15882" s="63" t="s">
        <v>11557</v>
      </c>
    </row>
    <row r="15883" spans="1:2" x14ac:dyDescent="0.25">
      <c r="A15883" s="62">
        <v>70151504</v>
      </c>
      <c r="B15883" s="63" t="s">
        <v>8836</v>
      </c>
    </row>
    <row r="15884" spans="1:2" x14ac:dyDescent="0.25">
      <c r="A15884" s="62">
        <v>70151505</v>
      </c>
      <c r="B15884" s="63" t="s">
        <v>4502</v>
      </c>
    </row>
    <row r="15885" spans="1:2" x14ac:dyDescent="0.25">
      <c r="A15885" s="62">
        <v>70151506</v>
      </c>
      <c r="B15885" s="63" t="s">
        <v>5460</v>
      </c>
    </row>
    <row r="15886" spans="1:2" x14ac:dyDescent="0.25">
      <c r="A15886" s="62">
        <v>70151507</v>
      </c>
      <c r="B15886" s="63" t="s">
        <v>4733</v>
      </c>
    </row>
    <row r="15887" spans="1:2" x14ac:dyDescent="0.25">
      <c r="A15887" s="62">
        <v>70151508</v>
      </c>
      <c r="B15887" s="63" t="s">
        <v>1095</v>
      </c>
    </row>
    <row r="15888" spans="1:2" x14ac:dyDescent="0.25">
      <c r="A15888" s="62">
        <v>70151509</v>
      </c>
      <c r="B15888" s="63" t="s">
        <v>16398</v>
      </c>
    </row>
    <row r="15889" spans="1:2" x14ac:dyDescent="0.25">
      <c r="A15889" s="62">
        <v>70151510</v>
      </c>
      <c r="B15889" s="63" t="s">
        <v>2384</v>
      </c>
    </row>
    <row r="15890" spans="1:2" x14ac:dyDescent="0.25">
      <c r="A15890" s="62">
        <v>70151601</v>
      </c>
      <c r="B15890" s="63" t="s">
        <v>1790</v>
      </c>
    </row>
    <row r="15891" spans="1:2" x14ac:dyDescent="0.25">
      <c r="A15891" s="62">
        <v>70151602</v>
      </c>
      <c r="B15891" s="63" t="s">
        <v>4613</v>
      </c>
    </row>
    <row r="15892" spans="1:2" x14ac:dyDescent="0.25">
      <c r="A15892" s="62">
        <v>70151603</v>
      </c>
      <c r="B15892" s="63" t="s">
        <v>14872</v>
      </c>
    </row>
    <row r="15893" spans="1:2" x14ac:dyDescent="0.25">
      <c r="A15893" s="62">
        <v>70151604</v>
      </c>
      <c r="B15893" s="63" t="s">
        <v>5773</v>
      </c>
    </row>
    <row r="15894" spans="1:2" x14ac:dyDescent="0.25">
      <c r="A15894" s="62">
        <v>70151605</v>
      </c>
      <c r="B15894" s="63" t="s">
        <v>17473</v>
      </c>
    </row>
    <row r="15895" spans="1:2" x14ac:dyDescent="0.25">
      <c r="A15895" s="62">
        <v>70151606</v>
      </c>
      <c r="B15895" s="63" t="s">
        <v>9679</v>
      </c>
    </row>
    <row r="15896" spans="1:2" x14ac:dyDescent="0.25">
      <c r="A15896" s="62">
        <v>70151701</v>
      </c>
      <c r="B15896" s="63" t="s">
        <v>8176</v>
      </c>
    </row>
    <row r="15897" spans="1:2" x14ac:dyDescent="0.25">
      <c r="A15897" s="62">
        <v>70151702</v>
      </c>
      <c r="B15897" s="63" t="s">
        <v>17712</v>
      </c>
    </row>
    <row r="15898" spans="1:2" x14ac:dyDescent="0.25">
      <c r="A15898" s="62">
        <v>70151703</v>
      </c>
      <c r="B15898" s="63" t="s">
        <v>15565</v>
      </c>
    </row>
    <row r="15899" spans="1:2" x14ac:dyDescent="0.25">
      <c r="A15899" s="62">
        <v>70151704</v>
      </c>
      <c r="B15899" s="63" t="s">
        <v>9754</v>
      </c>
    </row>
    <row r="15900" spans="1:2" x14ac:dyDescent="0.25">
      <c r="A15900" s="62">
        <v>70151705</v>
      </c>
      <c r="B15900" s="63" t="s">
        <v>15749</v>
      </c>
    </row>
    <row r="15901" spans="1:2" x14ac:dyDescent="0.25">
      <c r="A15901" s="62">
        <v>70151706</v>
      </c>
      <c r="B15901" s="63" t="s">
        <v>7348</v>
      </c>
    </row>
    <row r="15902" spans="1:2" x14ac:dyDescent="0.25">
      <c r="A15902" s="62">
        <v>70151707</v>
      </c>
      <c r="B15902" s="63" t="s">
        <v>3159</v>
      </c>
    </row>
    <row r="15903" spans="1:2" x14ac:dyDescent="0.25">
      <c r="A15903" s="62">
        <v>70151801</v>
      </c>
      <c r="B15903" s="63" t="s">
        <v>6788</v>
      </c>
    </row>
    <row r="15904" spans="1:2" x14ac:dyDescent="0.25">
      <c r="A15904" s="62">
        <v>70151802</v>
      </c>
      <c r="B15904" s="63" t="s">
        <v>8675</v>
      </c>
    </row>
    <row r="15905" spans="1:2" x14ac:dyDescent="0.25">
      <c r="A15905" s="62">
        <v>70151803</v>
      </c>
      <c r="B15905" s="63" t="s">
        <v>11727</v>
      </c>
    </row>
    <row r="15906" spans="1:2" x14ac:dyDescent="0.25">
      <c r="A15906" s="62">
        <v>70151804</v>
      </c>
      <c r="B15906" s="63" t="s">
        <v>5073</v>
      </c>
    </row>
    <row r="15907" spans="1:2" x14ac:dyDescent="0.25">
      <c r="A15907" s="62">
        <v>70151805</v>
      </c>
      <c r="B15907" s="63" t="s">
        <v>722</v>
      </c>
    </row>
    <row r="15908" spans="1:2" x14ac:dyDescent="0.25">
      <c r="A15908" s="62">
        <v>70151806</v>
      </c>
      <c r="B15908" s="63" t="s">
        <v>7922</v>
      </c>
    </row>
    <row r="15909" spans="1:2" x14ac:dyDescent="0.25">
      <c r="A15909" s="62">
        <v>70151807</v>
      </c>
      <c r="B15909" s="63" t="s">
        <v>521</v>
      </c>
    </row>
    <row r="15910" spans="1:2" x14ac:dyDescent="0.25">
      <c r="A15910" s="62">
        <v>70151901</v>
      </c>
      <c r="B15910" s="63" t="s">
        <v>5614</v>
      </c>
    </row>
    <row r="15911" spans="1:2" x14ac:dyDescent="0.25">
      <c r="A15911" s="62">
        <v>70151902</v>
      </c>
      <c r="B15911" s="63" t="s">
        <v>16604</v>
      </c>
    </row>
    <row r="15912" spans="1:2" x14ac:dyDescent="0.25">
      <c r="A15912" s="62">
        <v>70151903</v>
      </c>
      <c r="B15912" s="63" t="s">
        <v>2020</v>
      </c>
    </row>
    <row r="15913" spans="1:2" x14ac:dyDescent="0.25">
      <c r="A15913" s="62">
        <v>70151904</v>
      </c>
      <c r="B15913" s="63" t="s">
        <v>13094</v>
      </c>
    </row>
    <row r="15914" spans="1:2" x14ac:dyDescent="0.25">
      <c r="A15914" s="62">
        <v>70151905</v>
      </c>
      <c r="B15914" s="63" t="s">
        <v>4384</v>
      </c>
    </row>
    <row r="15915" spans="1:2" x14ac:dyDescent="0.25">
      <c r="A15915" s="62">
        <v>70151906</v>
      </c>
      <c r="B15915" s="63" t="s">
        <v>10491</v>
      </c>
    </row>
    <row r="15916" spans="1:2" x14ac:dyDescent="0.25">
      <c r="A15916" s="62">
        <v>70151907</v>
      </c>
      <c r="B15916" s="63" t="s">
        <v>16747</v>
      </c>
    </row>
    <row r="15917" spans="1:2" x14ac:dyDescent="0.25">
      <c r="A15917" s="62">
        <v>70151909</v>
      </c>
      <c r="B15917" s="63" t="s">
        <v>17538</v>
      </c>
    </row>
    <row r="15918" spans="1:2" x14ac:dyDescent="0.25">
      <c r="A15918" s="62">
        <v>70151910</v>
      </c>
      <c r="B15918" s="63" t="s">
        <v>9011</v>
      </c>
    </row>
    <row r="15919" spans="1:2" x14ac:dyDescent="0.25">
      <c r="A15919" s="62">
        <v>70161501</v>
      </c>
      <c r="B15919" s="63" t="s">
        <v>8872</v>
      </c>
    </row>
    <row r="15920" spans="1:2" x14ac:dyDescent="0.25">
      <c r="A15920" s="62">
        <v>70161601</v>
      </c>
      <c r="B15920" s="63" t="s">
        <v>601</v>
      </c>
    </row>
    <row r="15921" spans="1:2" x14ac:dyDescent="0.25">
      <c r="A15921" s="62">
        <v>70161701</v>
      </c>
      <c r="B15921" s="63" t="s">
        <v>16951</v>
      </c>
    </row>
    <row r="15922" spans="1:2" x14ac:dyDescent="0.25">
      <c r="A15922" s="62">
        <v>70161702</v>
      </c>
      <c r="B15922" s="63" t="s">
        <v>1831</v>
      </c>
    </row>
    <row r="15923" spans="1:2" x14ac:dyDescent="0.25">
      <c r="A15923" s="62">
        <v>70161703</v>
      </c>
      <c r="B15923" s="63" t="s">
        <v>12910</v>
      </c>
    </row>
    <row r="15924" spans="1:2" x14ac:dyDescent="0.25">
      <c r="A15924" s="62">
        <v>70161704</v>
      </c>
      <c r="B15924" s="63" t="s">
        <v>10498</v>
      </c>
    </row>
    <row r="15925" spans="1:2" x14ac:dyDescent="0.25">
      <c r="A15925" s="62">
        <v>70171501</v>
      </c>
      <c r="B15925" s="63" t="s">
        <v>3488</v>
      </c>
    </row>
    <row r="15926" spans="1:2" x14ac:dyDescent="0.25">
      <c r="A15926" s="62">
        <v>70171502</v>
      </c>
      <c r="B15926" s="63" t="s">
        <v>4352</v>
      </c>
    </row>
    <row r="15927" spans="1:2" x14ac:dyDescent="0.25">
      <c r="A15927" s="62">
        <v>70171503</v>
      </c>
      <c r="B15927" s="63" t="s">
        <v>9619</v>
      </c>
    </row>
    <row r="15928" spans="1:2" x14ac:dyDescent="0.25">
      <c r="A15928" s="62">
        <v>70171504</v>
      </c>
      <c r="B15928" s="63" t="s">
        <v>766</v>
      </c>
    </row>
    <row r="15929" spans="1:2" x14ac:dyDescent="0.25">
      <c r="A15929" s="62">
        <v>70171505</v>
      </c>
      <c r="B15929" s="63" t="s">
        <v>16158</v>
      </c>
    </row>
    <row r="15930" spans="1:2" x14ac:dyDescent="0.25">
      <c r="A15930" s="62">
        <v>70171506</v>
      </c>
      <c r="B15930" s="63" t="s">
        <v>12024</v>
      </c>
    </row>
    <row r="15931" spans="1:2" x14ac:dyDescent="0.25">
      <c r="A15931" s="62">
        <v>70171601</v>
      </c>
      <c r="B15931" s="63" t="s">
        <v>18437</v>
      </c>
    </row>
    <row r="15932" spans="1:2" x14ac:dyDescent="0.25">
      <c r="A15932" s="62">
        <v>70171602</v>
      </c>
      <c r="B15932" s="63" t="s">
        <v>2016</v>
      </c>
    </row>
    <row r="15933" spans="1:2" x14ac:dyDescent="0.25">
      <c r="A15933" s="62">
        <v>70171603</v>
      </c>
      <c r="B15933" s="63" t="s">
        <v>13740</v>
      </c>
    </row>
    <row r="15934" spans="1:2" x14ac:dyDescent="0.25">
      <c r="A15934" s="62">
        <v>70171604</v>
      </c>
      <c r="B15934" s="63" t="s">
        <v>17582</v>
      </c>
    </row>
    <row r="15935" spans="1:2" x14ac:dyDescent="0.25">
      <c r="A15935" s="62">
        <v>70171605</v>
      </c>
      <c r="B15935" s="63" t="s">
        <v>16362</v>
      </c>
    </row>
    <row r="15936" spans="1:2" x14ac:dyDescent="0.25">
      <c r="A15936" s="62">
        <v>70171606</v>
      </c>
      <c r="B15936" s="63" t="s">
        <v>2167</v>
      </c>
    </row>
    <row r="15937" spans="1:2" x14ac:dyDescent="0.25">
      <c r="A15937" s="62">
        <v>70171607</v>
      </c>
      <c r="B15937" s="63" t="s">
        <v>5967</v>
      </c>
    </row>
    <row r="15938" spans="1:2" x14ac:dyDescent="0.25">
      <c r="A15938" s="62">
        <v>70171701</v>
      </c>
      <c r="B15938" s="63" t="s">
        <v>1810</v>
      </c>
    </row>
    <row r="15939" spans="1:2" x14ac:dyDescent="0.25">
      <c r="A15939" s="62">
        <v>70171702</v>
      </c>
      <c r="B15939" s="63" t="s">
        <v>3690</v>
      </c>
    </row>
    <row r="15940" spans="1:2" x14ac:dyDescent="0.25">
      <c r="A15940" s="62">
        <v>70171703</v>
      </c>
      <c r="B15940" s="63" t="s">
        <v>8307</v>
      </c>
    </row>
    <row r="15941" spans="1:2" x14ac:dyDescent="0.25">
      <c r="A15941" s="62">
        <v>70171704</v>
      </c>
      <c r="B15941" s="63" t="s">
        <v>7263</v>
      </c>
    </row>
    <row r="15942" spans="1:2" x14ac:dyDescent="0.25">
      <c r="A15942" s="62">
        <v>70171705</v>
      </c>
      <c r="B15942" s="63" t="s">
        <v>1069</v>
      </c>
    </row>
    <row r="15943" spans="1:2" x14ac:dyDescent="0.25">
      <c r="A15943" s="62">
        <v>70171706</v>
      </c>
      <c r="B15943" s="63" t="s">
        <v>8359</v>
      </c>
    </row>
    <row r="15944" spans="1:2" x14ac:dyDescent="0.25">
      <c r="A15944" s="62">
        <v>70171707</v>
      </c>
      <c r="B15944" s="63" t="s">
        <v>12014</v>
      </c>
    </row>
    <row r="15945" spans="1:2" x14ac:dyDescent="0.25">
      <c r="A15945" s="62">
        <v>70171708</v>
      </c>
      <c r="B15945" s="63" t="s">
        <v>4810</v>
      </c>
    </row>
    <row r="15946" spans="1:2" x14ac:dyDescent="0.25">
      <c r="A15946" s="62">
        <v>70171709</v>
      </c>
      <c r="B15946" s="63" t="s">
        <v>12791</v>
      </c>
    </row>
    <row r="15947" spans="1:2" x14ac:dyDescent="0.25">
      <c r="A15947" s="62">
        <v>70171801</v>
      </c>
      <c r="B15947" s="63" t="s">
        <v>16455</v>
      </c>
    </row>
    <row r="15948" spans="1:2" x14ac:dyDescent="0.25">
      <c r="A15948" s="62">
        <v>70171802</v>
      </c>
      <c r="B15948" s="63" t="s">
        <v>7859</v>
      </c>
    </row>
    <row r="15949" spans="1:2" x14ac:dyDescent="0.25">
      <c r="A15949" s="62">
        <v>70171803</v>
      </c>
      <c r="B15949" s="63" t="s">
        <v>1884</v>
      </c>
    </row>
    <row r="15950" spans="1:2" x14ac:dyDescent="0.25">
      <c r="A15950" s="62">
        <v>71101501</v>
      </c>
      <c r="B15950" s="63" t="s">
        <v>8113</v>
      </c>
    </row>
    <row r="15951" spans="1:2" x14ac:dyDescent="0.25">
      <c r="A15951" s="62">
        <v>71101502</v>
      </c>
      <c r="B15951" s="63" t="s">
        <v>4795</v>
      </c>
    </row>
    <row r="15952" spans="1:2" x14ac:dyDescent="0.25">
      <c r="A15952" s="62">
        <v>71101601</v>
      </c>
      <c r="B15952" s="63" t="s">
        <v>11572</v>
      </c>
    </row>
    <row r="15953" spans="1:2" x14ac:dyDescent="0.25">
      <c r="A15953" s="62">
        <v>71101602</v>
      </c>
      <c r="B15953" s="63" t="s">
        <v>10705</v>
      </c>
    </row>
    <row r="15954" spans="1:2" x14ac:dyDescent="0.25">
      <c r="A15954" s="62">
        <v>71101701</v>
      </c>
      <c r="B15954" s="63" t="s">
        <v>15784</v>
      </c>
    </row>
    <row r="15955" spans="1:2" x14ac:dyDescent="0.25">
      <c r="A15955" s="62">
        <v>71101702</v>
      </c>
      <c r="B15955" s="63" t="s">
        <v>13605</v>
      </c>
    </row>
    <row r="15956" spans="1:2" x14ac:dyDescent="0.25">
      <c r="A15956" s="62">
        <v>71101703</v>
      </c>
      <c r="B15956" s="63" t="s">
        <v>12369</v>
      </c>
    </row>
    <row r="15957" spans="1:2" x14ac:dyDescent="0.25">
      <c r="A15957" s="62">
        <v>71101704</v>
      </c>
      <c r="B15957" s="63" t="s">
        <v>8403</v>
      </c>
    </row>
    <row r="15958" spans="1:2" x14ac:dyDescent="0.25">
      <c r="A15958" s="62">
        <v>71101705</v>
      </c>
      <c r="B15958" s="63" t="s">
        <v>5645</v>
      </c>
    </row>
    <row r="15959" spans="1:2" x14ac:dyDescent="0.25">
      <c r="A15959" s="62">
        <v>71101706</v>
      </c>
      <c r="B15959" s="63" t="s">
        <v>11223</v>
      </c>
    </row>
    <row r="15960" spans="1:2" x14ac:dyDescent="0.25">
      <c r="A15960" s="62">
        <v>71101707</v>
      </c>
      <c r="B15960" s="63" t="s">
        <v>3409</v>
      </c>
    </row>
    <row r="15961" spans="1:2" x14ac:dyDescent="0.25">
      <c r="A15961" s="62">
        <v>71101708</v>
      </c>
      <c r="B15961" s="63" t="s">
        <v>4691</v>
      </c>
    </row>
    <row r="15962" spans="1:2" x14ac:dyDescent="0.25">
      <c r="A15962" s="62">
        <v>71101709</v>
      </c>
      <c r="B15962" s="63" t="s">
        <v>11370</v>
      </c>
    </row>
    <row r="15963" spans="1:2" x14ac:dyDescent="0.25">
      <c r="A15963" s="62">
        <v>71112001</v>
      </c>
      <c r="B15963" s="63" t="s">
        <v>18074</v>
      </c>
    </row>
    <row r="15964" spans="1:2" x14ac:dyDescent="0.25">
      <c r="A15964" s="62">
        <v>71112002</v>
      </c>
      <c r="B15964" s="63" t="s">
        <v>7272</v>
      </c>
    </row>
    <row r="15965" spans="1:2" x14ac:dyDescent="0.25">
      <c r="A15965" s="62">
        <v>71112003</v>
      </c>
      <c r="B15965" s="63" t="s">
        <v>11475</v>
      </c>
    </row>
    <row r="15966" spans="1:2" x14ac:dyDescent="0.25">
      <c r="A15966" s="62">
        <v>71112004</v>
      </c>
      <c r="B15966" s="63" t="s">
        <v>4841</v>
      </c>
    </row>
    <row r="15967" spans="1:2" x14ac:dyDescent="0.25">
      <c r="A15967" s="62">
        <v>71112005</v>
      </c>
      <c r="B15967" s="63" t="s">
        <v>776</v>
      </c>
    </row>
    <row r="15968" spans="1:2" x14ac:dyDescent="0.25">
      <c r="A15968" s="62">
        <v>71112006</v>
      </c>
      <c r="B15968" s="63" t="s">
        <v>3090</v>
      </c>
    </row>
    <row r="15969" spans="1:2" x14ac:dyDescent="0.25">
      <c r="A15969" s="62">
        <v>71112007</v>
      </c>
      <c r="B15969" s="63" t="s">
        <v>12711</v>
      </c>
    </row>
    <row r="15970" spans="1:2" x14ac:dyDescent="0.25">
      <c r="A15970" s="62">
        <v>71112008</v>
      </c>
      <c r="B15970" s="63" t="s">
        <v>15241</v>
      </c>
    </row>
    <row r="15971" spans="1:2" x14ac:dyDescent="0.25">
      <c r="A15971" s="62">
        <v>71112009</v>
      </c>
      <c r="B15971" s="63" t="s">
        <v>14916</v>
      </c>
    </row>
    <row r="15972" spans="1:2" x14ac:dyDescent="0.25">
      <c r="A15972" s="62">
        <v>71112010</v>
      </c>
      <c r="B15972" s="63" t="s">
        <v>1548</v>
      </c>
    </row>
    <row r="15973" spans="1:2" x14ac:dyDescent="0.25">
      <c r="A15973" s="62">
        <v>71112011</v>
      </c>
      <c r="B15973" s="63" t="s">
        <v>14358</v>
      </c>
    </row>
    <row r="15974" spans="1:2" x14ac:dyDescent="0.25">
      <c r="A15974" s="62">
        <v>71112012</v>
      </c>
      <c r="B15974" s="63" t="s">
        <v>17084</v>
      </c>
    </row>
    <row r="15975" spans="1:2" x14ac:dyDescent="0.25">
      <c r="A15975" s="62">
        <v>71112013</v>
      </c>
      <c r="B15975" s="63" t="s">
        <v>9912</v>
      </c>
    </row>
    <row r="15976" spans="1:2" x14ac:dyDescent="0.25">
      <c r="A15976" s="62">
        <v>71112014</v>
      </c>
      <c r="B15976" s="63" t="s">
        <v>5528</v>
      </c>
    </row>
    <row r="15977" spans="1:2" x14ac:dyDescent="0.25">
      <c r="A15977" s="62">
        <v>71112015</v>
      </c>
      <c r="B15977" s="63" t="s">
        <v>16498</v>
      </c>
    </row>
    <row r="15978" spans="1:2" x14ac:dyDescent="0.25">
      <c r="A15978" s="62">
        <v>71112017</v>
      </c>
      <c r="B15978" s="63" t="s">
        <v>4911</v>
      </c>
    </row>
    <row r="15979" spans="1:2" x14ac:dyDescent="0.25">
      <c r="A15979" s="62">
        <v>71112018</v>
      </c>
      <c r="B15979" s="63" t="s">
        <v>3552</v>
      </c>
    </row>
    <row r="15980" spans="1:2" x14ac:dyDescent="0.25">
      <c r="A15980" s="62">
        <v>71112019</v>
      </c>
      <c r="B15980" s="63" t="s">
        <v>12899</v>
      </c>
    </row>
    <row r="15981" spans="1:2" x14ac:dyDescent="0.25">
      <c r="A15981" s="62">
        <v>71112020</v>
      </c>
      <c r="B15981" s="63" t="s">
        <v>13335</v>
      </c>
    </row>
    <row r="15982" spans="1:2" x14ac:dyDescent="0.25">
      <c r="A15982" s="62">
        <v>71112021</v>
      </c>
      <c r="B15982" s="63" t="s">
        <v>5060</v>
      </c>
    </row>
    <row r="15983" spans="1:2" x14ac:dyDescent="0.25">
      <c r="A15983" s="62">
        <v>71112022</v>
      </c>
      <c r="B15983" s="63" t="s">
        <v>7858</v>
      </c>
    </row>
    <row r="15984" spans="1:2" x14ac:dyDescent="0.25">
      <c r="A15984" s="62">
        <v>71112023</v>
      </c>
      <c r="B15984" s="63" t="s">
        <v>15134</v>
      </c>
    </row>
    <row r="15985" spans="1:2" x14ac:dyDescent="0.25">
      <c r="A15985" s="62">
        <v>71112024</v>
      </c>
      <c r="B15985" s="63" t="s">
        <v>17591</v>
      </c>
    </row>
    <row r="15986" spans="1:2" x14ac:dyDescent="0.25">
      <c r="A15986" s="62">
        <v>71112025</v>
      </c>
      <c r="B15986" s="63" t="s">
        <v>13052</v>
      </c>
    </row>
    <row r="15987" spans="1:2" x14ac:dyDescent="0.25">
      <c r="A15987" s="62">
        <v>71112026</v>
      </c>
      <c r="B15987" s="63" t="s">
        <v>17354</v>
      </c>
    </row>
    <row r="15988" spans="1:2" x14ac:dyDescent="0.25">
      <c r="A15988" s="62">
        <v>71112027</v>
      </c>
      <c r="B15988" s="63" t="s">
        <v>1447</v>
      </c>
    </row>
    <row r="15989" spans="1:2" x14ac:dyDescent="0.25">
      <c r="A15989" s="62">
        <v>71112028</v>
      </c>
      <c r="B15989" s="63" t="s">
        <v>1904</v>
      </c>
    </row>
    <row r="15990" spans="1:2" x14ac:dyDescent="0.25">
      <c r="A15990" s="62">
        <v>71112029</v>
      </c>
      <c r="B15990" s="63" t="s">
        <v>14226</v>
      </c>
    </row>
    <row r="15991" spans="1:2" x14ac:dyDescent="0.25">
      <c r="A15991" s="62">
        <v>71112030</v>
      </c>
      <c r="B15991" s="63" t="s">
        <v>14851</v>
      </c>
    </row>
    <row r="15992" spans="1:2" x14ac:dyDescent="0.25">
      <c r="A15992" s="62">
        <v>71112031</v>
      </c>
      <c r="B15992" s="63" t="s">
        <v>3687</v>
      </c>
    </row>
    <row r="15993" spans="1:2" x14ac:dyDescent="0.25">
      <c r="A15993" s="62">
        <v>71112101</v>
      </c>
      <c r="B15993" s="63" t="s">
        <v>96</v>
      </c>
    </row>
    <row r="15994" spans="1:2" x14ac:dyDescent="0.25">
      <c r="A15994" s="62">
        <v>71112102</v>
      </c>
      <c r="B15994" s="63" t="s">
        <v>10623</v>
      </c>
    </row>
    <row r="15995" spans="1:2" x14ac:dyDescent="0.25">
      <c r="A15995" s="62">
        <v>71112103</v>
      </c>
      <c r="B15995" s="63" t="s">
        <v>6242</v>
      </c>
    </row>
    <row r="15996" spans="1:2" x14ac:dyDescent="0.25">
      <c r="A15996" s="62">
        <v>71112104</v>
      </c>
      <c r="B15996" s="63" t="s">
        <v>13272</v>
      </c>
    </row>
    <row r="15997" spans="1:2" x14ac:dyDescent="0.25">
      <c r="A15997" s="62">
        <v>71112105</v>
      </c>
      <c r="B15997" s="63" t="s">
        <v>11812</v>
      </c>
    </row>
    <row r="15998" spans="1:2" x14ac:dyDescent="0.25">
      <c r="A15998" s="62">
        <v>71112106</v>
      </c>
      <c r="B15998" s="63" t="s">
        <v>4449</v>
      </c>
    </row>
    <row r="15999" spans="1:2" x14ac:dyDescent="0.25">
      <c r="A15999" s="62">
        <v>71112107</v>
      </c>
      <c r="B15999" s="63" t="s">
        <v>17200</v>
      </c>
    </row>
    <row r="16000" spans="1:2" x14ac:dyDescent="0.25">
      <c r="A16000" s="62">
        <v>71112108</v>
      </c>
      <c r="B16000" s="63" t="s">
        <v>13137</v>
      </c>
    </row>
    <row r="16001" spans="1:2" x14ac:dyDescent="0.25">
      <c r="A16001" s="62">
        <v>71112109</v>
      </c>
      <c r="B16001" s="63" t="s">
        <v>3943</v>
      </c>
    </row>
    <row r="16002" spans="1:2" x14ac:dyDescent="0.25">
      <c r="A16002" s="62">
        <v>71112110</v>
      </c>
      <c r="B16002" s="63" t="s">
        <v>10755</v>
      </c>
    </row>
    <row r="16003" spans="1:2" x14ac:dyDescent="0.25">
      <c r="A16003" s="62">
        <v>71112111</v>
      </c>
      <c r="B16003" s="63" t="s">
        <v>2522</v>
      </c>
    </row>
    <row r="16004" spans="1:2" x14ac:dyDescent="0.25">
      <c r="A16004" s="62">
        <v>71112112</v>
      </c>
      <c r="B16004" s="63" t="s">
        <v>8499</v>
      </c>
    </row>
    <row r="16005" spans="1:2" x14ac:dyDescent="0.25">
      <c r="A16005" s="62">
        <v>71112113</v>
      </c>
      <c r="B16005" s="63" t="s">
        <v>9037</v>
      </c>
    </row>
    <row r="16006" spans="1:2" x14ac:dyDescent="0.25">
      <c r="A16006" s="62">
        <v>71112114</v>
      </c>
      <c r="B16006" s="63" t="s">
        <v>394</v>
      </c>
    </row>
    <row r="16007" spans="1:2" x14ac:dyDescent="0.25">
      <c r="A16007" s="62">
        <v>71112115</v>
      </c>
      <c r="B16007" s="63" t="s">
        <v>9330</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13898</v>
      </c>
    </row>
    <row r="16011" spans="1:2" x14ac:dyDescent="0.25">
      <c r="A16011" s="62">
        <v>71112120</v>
      </c>
      <c r="B16011" s="63" t="s">
        <v>17420</v>
      </c>
    </row>
    <row r="16012" spans="1:2" x14ac:dyDescent="0.25">
      <c r="A16012" s="62">
        <v>71112121</v>
      </c>
      <c r="B16012" s="63" t="s">
        <v>2302</v>
      </c>
    </row>
    <row r="16013" spans="1:2" x14ac:dyDescent="0.25">
      <c r="A16013" s="62">
        <v>71112122</v>
      </c>
      <c r="B16013" s="63" t="s">
        <v>11249</v>
      </c>
    </row>
    <row r="16014" spans="1:2" x14ac:dyDescent="0.25">
      <c r="A16014" s="62">
        <v>71112202</v>
      </c>
      <c r="B16014" s="63" t="s">
        <v>9235</v>
      </c>
    </row>
    <row r="16015" spans="1:2" x14ac:dyDescent="0.25">
      <c r="A16015" s="62">
        <v>71112203</v>
      </c>
      <c r="B16015" s="63" t="s">
        <v>4061</v>
      </c>
    </row>
    <row r="16016" spans="1:2" x14ac:dyDescent="0.25">
      <c r="A16016" s="62">
        <v>71112204</v>
      </c>
      <c r="B16016" s="63" t="s">
        <v>763</v>
      </c>
    </row>
    <row r="16017" spans="1:2" x14ac:dyDescent="0.25">
      <c r="A16017" s="62">
        <v>71112205</v>
      </c>
      <c r="B16017" s="63" t="s">
        <v>1983</v>
      </c>
    </row>
    <row r="16018" spans="1:2" x14ac:dyDescent="0.25">
      <c r="A16018" s="62">
        <v>71112206</v>
      </c>
      <c r="B16018" s="63" t="s">
        <v>1275</v>
      </c>
    </row>
    <row r="16019" spans="1:2" x14ac:dyDescent="0.25">
      <c r="A16019" s="62">
        <v>71112301</v>
      </c>
      <c r="B16019" s="63" t="s">
        <v>18565</v>
      </c>
    </row>
    <row r="16020" spans="1:2" x14ac:dyDescent="0.25">
      <c r="A16020" s="62">
        <v>71112302</v>
      </c>
      <c r="B16020" s="63" t="s">
        <v>6631</v>
      </c>
    </row>
    <row r="16021" spans="1:2" x14ac:dyDescent="0.25">
      <c r="A16021" s="62">
        <v>71112303</v>
      </c>
      <c r="B16021" s="63" t="s">
        <v>12894</v>
      </c>
    </row>
    <row r="16022" spans="1:2" x14ac:dyDescent="0.25">
      <c r="A16022" s="62">
        <v>71112304</v>
      </c>
      <c r="B16022" s="63" t="s">
        <v>15582</v>
      </c>
    </row>
    <row r="16023" spans="1:2" x14ac:dyDescent="0.25">
      <c r="A16023" s="62">
        <v>71112305</v>
      </c>
      <c r="B16023" s="63" t="s">
        <v>1081</v>
      </c>
    </row>
    <row r="16024" spans="1:2" x14ac:dyDescent="0.25">
      <c r="A16024" s="62">
        <v>71112306</v>
      </c>
      <c r="B16024" s="63" t="s">
        <v>3274</v>
      </c>
    </row>
    <row r="16025" spans="1:2" x14ac:dyDescent="0.25">
      <c r="A16025" s="62">
        <v>71112307</v>
      </c>
      <c r="B16025" s="63" t="s">
        <v>5481</v>
      </c>
    </row>
    <row r="16026" spans="1:2" x14ac:dyDescent="0.25">
      <c r="A16026" s="62">
        <v>71112308</v>
      </c>
      <c r="B16026" s="63" t="s">
        <v>13339</v>
      </c>
    </row>
    <row r="16027" spans="1:2" x14ac:dyDescent="0.25">
      <c r="A16027" s="62">
        <v>71112309</v>
      </c>
      <c r="B16027" s="63" t="s">
        <v>11629</v>
      </c>
    </row>
    <row r="16028" spans="1:2" x14ac:dyDescent="0.25">
      <c r="A16028" s="62">
        <v>71112310</v>
      </c>
      <c r="B16028" s="63" t="s">
        <v>12365</v>
      </c>
    </row>
    <row r="16029" spans="1:2" x14ac:dyDescent="0.25">
      <c r="A16029" s="62">
        <v>71112311</v>
      </c>
      <c r="B16029" s="63" t="s">
        <v>18641</v>
      </c>
    </row>
    <row r="16030" spans="1:2" x14ac:dyDescent="0.25">
      <c r="A16030" s="62">
        <v>71112312</v>
      </c>
      <c r="B16030" s="63" t="s">
        <v>11160</v>
      </c>
    </row>
    <row r="16031" spans="1:2" x14ac:dyDescent="0.25">
      <c r="A16031" s="62">
        <v>71112313</v>
      </c>
      <c r="B16031" s="63" t="s">
        <v>15438</v>
      </c>
    </row>
    <row r="16032" spans="1:2" x14ac:dyDescent="0.25">
      <c r="A16032" s="62">
        <v>71112314</v>
      </c>
      <c r="B16032" s="63" t="s">
        <v>15660</v>
      </c>
    </row>
    <row r="16033" spans="1:2" x14ac:dyDescent="0.25">
      <c r="A16033" s="62">
        <v>71112315</v>
      </c>
      <c r="B16033" s="63" t="s">
        <v>10087</v>
      </c>
    </row>
    <row r="16034" spans="1:2" x14ac:dyDescent="0.25">
      <c r="A16034" s="62">
        <v>71112316</v>
      </c>
      <c r="B16034" s="63" t="s">
        <v>14634</v>
      </c>
    </row>
    <row r="16035" spans="1:2" x14ac:dyDescent="0.25">
      <c r="A16035" s="62">
        <v>71112317</v>
      </c>
      <c r="B16035" s="63" t="s">
        <v>5500</v>
      </c>
    </row>
    <row r="16036" spans="1:2" x14ac:dyDescent="0.25">
      <c r="A16036" s="62">
        <v>71112318</v>
      </c>
      <c r="B16036" s="63" t="s">
        <v>17019</v>
      </c>
    </row>
    <row r="16037" spans="1:2" x14ac:dyDescent="0.25">
      <c r="A16037" s="62">
        <v>71112319</v>
      </c>
      <c r="B16037" s="63" t="s">
        <v>2870</v>
      </c>
    </row>
    <row r="16038" spans="1:2" x14ac:dyDescent="0.25">
      <c r="A16038" s="62">
        <v>71112320</v>
      </c>
      <c r="B16038" s="63" t="s">
        <v>8413</v>
      </c>
    </row>
    <row r="16039" spans="1:2" x14ac:dyDescent="0.25">
      <c r="A16039" s="62">
        <v>71112321</v>
      </c>
      <c r="B16039" s="63" t="s">
        <v>7877</v>
      </c>
    </row>
    <row r="16040" spans="1:2" x14ac:dyDescent="0.25">
      <c r="A16040" s="62">
        <v>71121001</v>
      </c>
      <c r="B16040" s="63" t="s">
        <v>7776</v>
      </c>
    </row>
    <row r="16041" spans="1:2" x14ac:dyDescent="0.25">
      <c r="A16041" s="62">
        <v>71121002</v>
      </c>
      <c r="B16041" s="63" t="s">
        <v>17785</v>
      </c>
    </row>
    <row r="16042" spans="1:2" x14ac:dyDescent="0.25">
      <c r="A16042" s="62">
        <v>71121003</v>
      </c>
      <c r="B16042" s="63" t="s">
        <v>18370</v>
      </c>
    </row>
    <row r="16043" spans="1:2" x14ac:dyDescent="0.25">
      <c r="A16043" s="62">
        <v>71121004</v>
      </c>
      <c r="B16043" s="63" t="s">
        <v>14517</v>
      </c>
    </row>
    <row r="16044" spans="1:2" x14ac:dyDescent="0.25">
      <c r="A16044" s="62">
        <v>71121005</v>
      </c>
      <c r="B16044" s="63" t="s">
        <v>17289</v>
      </c>
    </row>
    <row r="16045" spans="1:2" x14ac:dyDescent="0.25">
      <c r="A16045" s="62">
        <v>71121006</v>
      </c>
      <c r="B16045" s="63" t="s">
        <v>8745</v>
      </c>
    </row>
    <row r="16046" spans="1:2" x14ac:dyDescent="0.25">
      <c r="A16046" s="62">
        <v>71121007</v>
      </c>
      <c r="B16046" s="63" t="s">
        <v>2379</v>
      </c>
    </row>
    <row r="16047" spans="1:2" x14ac:dyDescent="0.25">
      <c r="A16047" s="62">
        <v>71121008</v>
      </c>
      <c r="B16047" s="63" t="s">
        <v>7158</v>
      </c>
    </row>
    <row r="16048" spans="1:2" x14ac:dyDescent="0.25">
      <c r="A16048" s="62">
        <v>71121009</v>
      </c>
      <c r="B16048" s="63" t="s">
        <v>4979</v>
      </c>
    </row>
    <row r="16049" spans="1:2" x14ac:dyDescent="0.25">
      <c r="A16049" s="62">
        <v>71121010</v>
      </c>
      <c r="B16049" s="63" t="s">
        <v>17631</v>
      </c>
    </row>
    <row r="16050" spans="1:2" x14ac:dyDescent="0.25">
      <c r="A16050" s="62">
        <v>71121011</v>
      </c>
      <c r="B16050" s="63" t="s">
        <v>14111</v>
      </c>
    </row>
    <row r="16051" spans="1:2" x14ac:dyDescent="0.25">
      <c r="A16051" s="62">
        <v>71121012</v>
      </c>
      <c r="B16051" s="63" t="s">
        <v>15246</v>
      </c>
    </row>
    <row r="16052" spans="1:2" x14ac:dyDescent="0.25">
      <c r="A16052" s="62">
        <v>71121013</v>
      </c>
      <c r="B16052" s="63" t="s">
        <v>2521</v>
      </c>
    </row>
    <row r="16053" spans="1:2" x14ac:dyDescent="0.25">
      <c r="A16053" s="62">
        <v>71121014</v>
      </c>
      <c r="B16053" s="63" t="s">
        <v>9124</v>
      </c>
    </row>
    <row r="16054" spans="1:2" x14ac:dyDescent="0.25">
      <c r="A16054" s="62">
        <v>71121015</v>
      </c>
      <c r="B16054" s="63" t="s">
        <v>2049</v>
      </c>
    </row>
    <row r="16055" spans="1:2" x14ac:dyDescent="0.25">
      <c r="A16055" s="62">
        <v>71121016</v>
      </c>
      <c r="B16055" s="63" t="s">
        <v>17185</v>
      </c>
    </row>
    <row r="16056" spans="1:2" x14ac:dyDescent="0.25">
      <c r="A16056" s="62">
        <v>71121017</v>
      </c>
      <c r="B16056" s="63" t="s">
        <v>11197</v>
      </c>
    </row>
    <row r="16057" spans="1:2" x14ac:dyDescent="0.25">
      <c r="A16057" s="62">
        <v>71121018</v>
      </c>
      <c r="B16057" s="63" t="s">
        <v>10050</v>
      </c>
    </row>
    <row r="16058" spans="1:2" x14ac:dyDescent="0.25">
      <c r="A16058" s="62">
        <v>71121019</v>
      </c>
      <c r="B16058" s="63" t="s">
        <v>17707</v>
      </c>
    </row>
    <row r="16059" spans="1:2" x14ac:dyDescent="0.25">
      <c r="A16059" s="62">
        <v>71121020</v>
      </c>
      <c r="B16059" s="63" t="s">
        <v>10133</v>
      </c>
    </row>
    <row r="16060" spans="1:2" x14ac:dyDescent="0.25">
      <c r="A16060" s="62">
        <v>71121021</v>
      </c>
      <c r="B16060" s="63" t="s">
        <v>7241</v>
      </c>
    </row>
    <row r="16061" spans="1:2" x14ac:dyDescent="0.25">
      <c r="A16061" s="62">
        <v>71121022</v>
      </c>
      <c r="B16061" s="63" t="s">
        <v>704</v>
      </c>
    </row>
    <row r="16062" spans="1:2" x14ac:dyDescent="0.25">
      <c r="A16062" s="62">
        <v>71121023</v>
      </c>
      <c r="B16062" s="63" t="s">
        <v>10645</v>
      </c>
    </row>
    <row r="16063" spans="1:2" x14ac:dyDescent="0.25">
      <c r="A16063" s="62">
        <v>71121101</v>
      </c>
      <c r="B16063" s="63" t="s">
        <v>15408</v>
      </c>
    </row>
    <row r="16064" spans="1:2" x14ac:dyDescent="0.25">
      <c r="A16064" s="62">
        <v>71121102</v>
      </c>
      <c r="B16064" s="63" t="s">
        <v>17471</v>
      </c>
    </row>
    <row r="16065" spans="1:2" x14ac:dyDescent="0.25">
      <c r="A16065" s="62">
        <v>71121103</v>
      </c>
      <c r="B16065" s="63" t="s">
        <v>7621</v>
      </c>
    </row>
    <row r="16066" spans="1:2" x14ac:dyDescent="0.25">
      <c r="A16066" s="62">
        <v>71121104</v>
      </c>
      <c r="B16066" s="63" t="s">
        <v>14071</v>
      </c>
    </row>
    <row r="16067" spans="1:2" x14ac:dyDescent="0.25">
      <c r="A16067" s="62">
        <v>71121105</v>
      </c>
      <c r="B16067" s="63" t="s">
        <v>11413</v>
      </c>
    </row>
    <row r="16068" spans="1:2" x14ac:dyDescent="0.25">
      <c r="A16068" s="62">
        <v>71121106</v>
      </c>
      <c r="B16068" s="63" t="s">
        <v>5291</v>
      </c>
    </row>
    <row r="16069" spans="1:2" x14ac:dyDescent="0.25">
      <c r="A16069" s="62">
        <v>71121107</v>
      </c>
      <c r="B16069" s="63" t="s">
        <v>18780</v>
      </c>
    </row>
    <row r="16070" spans="1:2" x14ac:dyDescent="0.25">
      <c r="A16070" s="62">
        <v>71121108</v>
      </c>
      <c r="B16070" s="63" t="s">
        <v>657</v>
      </c>
    </row>
    <row r="16071" spans="1:2" x14ac:dyDescent="0.25">
      <c r="A16071" s="62">
        <v>71121109</v>
      </c>
      <c r="B16071" s="63" t="s">
        <v>3533</v>
      </c>
    </row>
    <row r="16072" spans="1:2" x14ac:dyDescent="0.25">
      <c r="A16072" s="62">
        <v>71121110</v>
      </c>
      <c r="B16072" s="63" t="s">
        <v>11587</v>
      </c>
    </row>
    <row r="16073" spans="1:2" x14ac:dyDescent="0.25">
      <c r="A16073" s="62">
        <v>71121111</v>
      </c>
      <c r="B16073" s="63" t="s">
        <v>17115</v>
      </c>
    </row>
    <row r="16074" spans="1:2" x14ac:dyDescent="0.25">
      <c r="A16074" s="62">
        <v>71121112</v>
      </c>
      <c r="B16074" s="63" t="s">
        <v>10617</v>
      </c>
    </row>
    <row r="16075" spans="1:2" x14ac:dyDescent="0.25">
      <c r="A16075" s="62">
        <v>71121113</v>
      </c>
      <c r="B16075" s="63" t="s">
        <v>280</v>
      </c>
    </row>
    <row r="16076" spans="1:2" x14ac:dyDescent="0.25">
      <c r="A16076" s="62">
        <v>71121114</v>
      </c>
      <c r="B16076" s="63" t="s">
        <v>13820</v>
      </c>
    </row>
    <row r="16077" spans="1:2" x14ac:dyDescent="0.25">
      <c r="A16077" s="62">
        <v>71121115</v>
      </c>
      <c r="B16077" s="63" t="s">
        <v>12589</v>
      </c>
    </row>
    <row r="16078" spans="1:2" x14ac:dyDescent="0.25">
      <c r="A16078" s="62">
        <v>71121116</v>
      </c>
      <c r="B16078" s="63" t="s">
        <v>3768</v>
      </c>
    </row>
    <row r="16079" spans="1:2" x14ac:dyDescent="0.25">
      <c r="A16079" s="62">
        <v>71121117</v>
      </c>
      <c r="B16079" s="63" t="s">
        <v>15826</v>
      </c>
    </row>
    <row r="16080" spans="1:2" x14ac:dyDescent="0.25">
      <c r="A16080" s="62">
        <v>71121118</v>
      </c>
      <c r="B16080" s="63" t="s">
        <v>15073</v>
      </c>
    </row>
    <row r="16081" spans="1:2" x14ac:dyDescent="0.25">
      <c r="A16081" s="62">
        <v>71121119</v>
      </c>
      <c r="B16081" s="63" t="s">
        <v>3704</v>
      </c>
    </row>
    <row r="16082" spans="1:2" x14ac:dyDescent="0.25">
      <c r="A16082" s="62">
        <v>71121120</v>
      </c>
      <c r="B16082" s="63" t="s">
        <v>13844</v>
      </c>
    </row>
    <row r="16083" spans="1:2" x14ac:dyDescent="0.25">
      <c r="A16083" s="62">
        <v>71121121</v>
      </c>
      <c r="B16083" s="63" t="s">
        <v>1008</v>
      </c>
    </row>
    <row r="16084" spans="1:2" x14ac:dyDescent="0.25">
      <c r="A16084" s="62">
        <v>71121122</v>
      </c>
      <c r="B16084" s="63" t="s">
        <v>13865</v>
      </c>
    </row>
    <row r="16085" spans="1:2" x14ac:dyDescent="0.25">
      <c r="A16085" s="62">
        <v>71121123</v>
      </c>
      <c r="B16085" s="63" t="s">
        <v>6122</v>
      </c>
    </row>
    <row r="16086" spans="1:2" x14ac:dyDescent="0.25">
      <c r="A16086" s="62">
        <v>71121201</v>
      </c>
      <c r="B16086" s="63" t="s">
        <v>1878</v>
      </c>
    </row>
    <row r="16087" spans="1:2" x14ac:dyDescent="0.25">
      <c r="A16087" s="62">
        <v>71121202</v>
      </c>
      <c r="B16087" s="63" t="s">
        <v>11051</v>
      </c>
    </row>
    <row r="16088" spans="1:2" x14ac:dyDescent="0.25">
      <c r="A16088" s="62">
        <v>71121203</v>
      </c>
      <c r="B16088" s="63" t="s">
        <v>6277</v>
      </c>
    </row>
    <row r="16089" spans="1:2" x14ac:dyDescent="0.25">
      <c r="A16089" s="62">
        <v>71121204</v>
      </c>
      <c r="B16089" s="63" t="s">
        <v>17568</v>
      </c>
    </row>
    <row r="16090" spans="1:2" x14ac:dyDescent="0.25">
      <c r="A16090" s="62">
        <v>71121205</v>
      </c>
      <c r="B16090" s="63" t="s">
        <v>582</v>
      </c>
    </row>
    <row r="16091" spans="1:2" x14ac:dyDescent="0.25">
      <c r="A16091" s="62">
        <v>71121206</v>
      </c>
      <c r="B16091" s="63" t="s">
        <v>1803</v>
      </c>
    </row>
    <row r="16092" spans="1:2" x14ac:dyDescent="0.25">
      <c r="A16092" s="62">
        <v>71121207</v>
      </c>
      <c r="B16092" s="63" t="s">
        <v>4000</v>
      </c>
    </row>
    <row r="16093" spans="1:2" x14ac:dyDescent="0.25">
      <c r="A16093" s="62">
        <v>71121208</v>
      </c>
      <c r="B16093" s="63" t="s">
        <v>16416</v>
      </c>
    </row>
    <row r="16094" spans="1:2" x14ac:dyDescent="0.25">
      <c r="A16094" s="62">
        <v>71121301</v>
      </c>
      <c r="B16094" s="63" t="s">
        <v>13946</v>
      </c>
    </row>
    <row r="16095" spans="1:2" x14ac:dyDescent="0.25">
      <c r="A16095" s="62">
        <v>71121302</v>
      </c>
      <c r="B16095" s="63" t="s">
        <v>12637</v>
      </c>
    </row>
    <row r="16096" spans="1:2" x14ac:dyDescent="0.25">
      <c r="A16096" s="62">
        <v>71121303</v>
      </c>
      <c r="B16096" s="63" t="s">
        <v>12140</v>
      </c>
    </row>
    <row r="16097" spans="1:2" x14ac:dyDescent="0.25">
      <c r="A16097" s="62">
        <v>71121304</v>
      </c>
      <c r="B16097" s="63" t="s">
        <v>18161</v>
      </c>
    </row>
    <row r="16098" spans="1:2" x14ac:dyDescent="0.25">
      <c r="A16098" s="62">
        <v>71121305</v>
      </c>
      <c r="B16098" s="63" t="s">
        <v>2639</v>
      </c>
    </row>
    <row r="16099" spans="1:2" x14ac:dyDescent="0.25">
      <c r="A16099" s="62">
        <v>71121401</v>
      </c>
      <c r="B16099" s="63" t="s">
        <v>6689</v>
      </c>
    </row>
    <row r="16100" spans="1:2" x14ac:dyDescent="0.25">
      <c r="A16100" s="62">
        <v>71121402</v>
      </c>
      <c r="B16100" s="63" t="s">
        <v>584</v>
      </c>
    </row>
    <row r="16101" spans="1:2" x14ac:dyDescent="0.25">
      <c r="A16101" s="62">
        <v>71121403</v>
      </c>
      <c r="B16101" s="63" t="s">
        <v>17661</v>
      </c>
    </row>
    <row r="16102" spans="1:2" x14ac:dyDescent="0.25">
      <c r="A16102" s="62">
        <v>71121404</v>
      </c>
      <c r="B16102" s="63" t="s">
        <v>14665</v>
      </c>
    </row>
    <row r="16103" spans="1:2" x14ac:dyDescent="0.25">
      <c r="A16103" s="62">
        <v>71121405</v>
      </c>
      <c r="B16103" s="63" t="s">
        <v>15363</v>
      </c>
    </row>
    <row r="16104" spans="1:2" x14ac:dyDescent="0.25">
      <c r="A16104" s="62">
        <v>71121406</v>
      </c>
      <c r="B16104" s="63" t="s">
        <v>4213</v>
      </c>
    </row>
    <row r="16105" spans="1:2" x14ac:dyDescent="0.25">
      <c r="A16105" s="62">
        <v>71121407</v>
      </c>
      <c r="B16105" s="63" t="s">
        <v>5567</v>
      </c>
    </row>
    <row r="16106" spans="1:2" x14ac:dyDescent="0.25">
      <c r="A16106" s="62">
        <v>71121501</v>
      </c>
      <c r="B16106" s="63" t="s">
        <v>11063</v>
      </c>
    </row>
    <row r="16107" spans="1:2" x14ac:dyDescent="0.25">
      <c r="A16107" s="62">
        <v>71121502</v>
      </c>
      <c r="B16107" s="63" t="s">
        <v>11902</v>
      </c>
    </row>
    <row r="16108" spans="1:2" x14ac:dyDescent="0.25">
      <c r="A16108" s="62">
        <v>71121503</v>
      </c>
      <c r="B16108" s="63" t="s">
        <v>4188</v>
      </c>
    </row>
    <row r="16109" spans="1:2" x14ac:dyDescent="0.25">
      <c r="A16109" s="62">
        <v>71121504</v>
      </c>
      <c r="B16109" s="63" t="s">
        <v>4877</v>
      </c>
    </row>
    <row r="16110" spans="1:2" x14ac:dyDescent="0.25">
      <c r="A16110" s="62">
        <v>71121505</v>
      </c>
      <c r="B16110" s="63" t="s">
        <v>12099</v>
      </c>
    </row>
    <row r="16111" spans="1:2" x14ac:dyDescent="0.25">
      <c r="A16111" s="62">
        <v>71121506</v>
      </c>
      <c r="B16111" s="63" t="s">
        <v>13595</v>
      </c>
    </row>
    <row r="16112" spans="1:2" x14ac:dyDescent="0.25">
      <c r="A16112" s="62">
        <v>71121507</v>
      </c>
      <c r="B16112" s="63" t="s">
        <v>6080</v>
      </c>
    </row>
    <row r="16113" spans="1:2" x14ac:dyDescent="0.25">
      <c r="A16113" s="62">
        <v>71121508</v>
      </c>
      <c r="B16113" s="63" t="s">
        <v>645</v>
      </c>
    </row>
    <row r="16114" spans="1:2" x14ac:dyDescent="0.25">
      <c r="A16114" s="62">
        <v>71121509</v>
      </c>
      <c r="B16114" s="63" t="s">
        <v>18645</v>
      </c>
    </row>
    <row r="16115" spans="1:2" x14ac:dyDescent="0.25">
      <c r="A16115" s="62">
        <v>71121510</v>
      </c>
      <c r="B16115" s="63" t="s">
        <v>3954</v>
      </c>
    </row>
    <row r="16116" spans="1:2" x14ac:dyDescent="0.25">
      <c r="A16116" s="62">
        <v>71121511</v>
      </c>
      <c r="B16116" s="63" t="s">
        <v>7042</v>
      </c>
    </row>
    <row r="16117" spans="1:2" x14ac:dyDescent="0.25">
      <c r="A16117" s="62">
        <v>71121512</v>
      </c>
      <c r="B16117" s="63" t="s">
        <v>12271</v>
      </c>
    </row>
    <row r="16118" spans="1:2" x14ac:dyDescent="0.25">
      <c r="A16118" s="62">
        <v>71121513</v>
      </c>
      <c r="B16118" s="63" t="s">
        <v>448</v>
      </c>
    </row>
    <row r="16119" spans="1:2" x14ac:dyDescent="0.25">
      <c r="A16119" s="62">
        <v>71121514</v>
      </c>
      <c r="B16119" s="63" t="s">
        <v>15298</v>
      </c>
    </row>
    <row r="16120" spans="1:2" x14ac:dyDescent="0.25">
      <c r="A16120" s="62">
        <v>71121515</v>
      </c>
      <c r="B16120" s="63" t="s">
        <v>1149</v>
      </c>
    </row>
    <row r="16121" spans="1:2" x14ac:dyDescent="0.25">
      <c r="A16121" s="62">
        <v>71121516</v>
      </c>
      <c r="B16121" s="63" t="s">
        <v>5620</v>
      </c>
    </row>
    <row r="16122" spans="1:2" x14ac:dyDescent="0.25">
      <c r="A16122" s="62">
        <v>71121601</v>
      </c>
      <c r="B16122" s="63" t="s">
        <v>5298</v>
      </c>
    </row>
    <row r="16123" spans="1:2" x14ac:dyDescent="0.25">
      <c r="A16123" s="62">
        <v>71121602</v>
      </c>
      <c r="B16123" s="63" t="s">
        <v>7727</v>
      </c>
    </row>
    <row r="16124" spans="1:2" x14ac:dyDescent="0.25">
      <c r="A16124" s="62">
        <v>71121603</v>
      </c>
      <c r="B16124" s="63" t="s">
        <v>6473</v>
      </c>
    </row>
    <row r="16125" spans="1:2" x14ac:dyDescent="0.25">
      <c r="A16125" s="62">
        <v>71121604</v>
      </c>
      <c r="B16125" s="63" t="s">
        <v>1189</v>
      </c>
    </row>
    <row r="16126" spans="1:2" x14ac:dyDescent="0.25">
      <c r="A16126" s="62">
        <v>71121605</v>
      </c>
      <c r="B16126" s="63" t="s">
        <v>12093</v>
      </c>
    </row>
    <row r="16127" spans="1:2" x14ac:dyDescent="0.25">
      <c r="A16127" s="62">
        <v>71121606</v>
      </c>
      <c r="B16127" s="63" t="s">
        <v>12872</v>
      </c>
    </row>
    <row r="16128" spans="1:2" x14ac:dyDescent="0.25">
      <c r="A16128" s="62">
        <v>71121607</v>
      </c>
      <c r="B16128" s="63" t="s">
        <v>15743</v>
      </c>
    </row>
    <row r="16129" spans="1:2" x14ac:dyDescent="0.25">
      <c r="A16129" s="62">
        <v>71121608</v>
      </c>
      <c r="B16129" s="63" t="s">
        <v>6432</v>
      </c>
    </row>
    <row r="16130" spans="1:2" x14ac:dyDescent="0.25">
      <c r="A16130" s="62">
        <v>71121609</v>
      </c>
      <c r="B16130" s="63" t="s">
        <v>10280</v>
      </c>
    </row>
    <row r="16131" spans="1:2" x14ac:dyDescent="0.25">
      <c r="A16131" s="62">
        <v>71121610</v>
      </c>
      <c r="B16131" s="63" t="s">
        <v>6158</v>
      </c>
    </row>
    <row r="16132" spans="1:2" x14ac:dyDescent="0.25">
      <c r="A16132" s="62">
        <v>71121611</v>
      </c>
      <c r="B16132" s="63" t="s">
        <v>15517</v>
      </c>
    </row>
    <row r="16133" spans="1:2" x14ac:dyDescent="0.25">
      <c r="A16133" s="62">
        <v>71121612</v>
      </c>
      <c r="B16133" s="63" t="s">
        <v>2235</v>
      </c>
    </row>
    <row r="16134" spans="1:2" x14ac:dyDescent="0.25">
      <c r="A16134" s="62">
        <v>71121613</v>
      </c>
      <c r="B16134" s="63" t="s">
        <v>1487</v>
      </c>
    </row>
    <row r="16135" spans="1:2" x14ac:dyDescent="0.25">
      <c r="A16135" s="62">
        <v>71121614</v>
      </c>
      <c r="B16135" s="63" t="s">
        <v>5573</v>
      </c>
    </row>
    <row r="16136" spans="1:2" x14ac:dyDescent="0.25">
      <c r="A16136" s="62">
        <v>71121615</v>
      </c>
      <c r="B16136" s="63" t="s">
        <v>12647</v>
      </c>
    </row>
    <row r="16137" spans="1:2" x14ac:dyDescent="0.25">
      <c r="A16137" s="62">
        <v>71121616</v>
      </c>
      <c r="B16137" s="63" t="s">
        <v>1193</v>
      </c>
    </row>
    <row r="16138" spans="1:2" x14ac:dyDescent="0.25">
      <c r="A16138" s="62">
        <v>71121617</v>
      </c>
      <c r="B16138" s="63" t="s">
        <v>3415</v>
      </c>
    </row>
    <row r="16139" spans="1:2" x14ac:dyDescent="0.25">
      <c r="A16139" s="62">
        <v>71121618</v>
      </c>
      <c r="B16139" s="63" t="s">
        <v>12080</v>
      </c>
    </row>
    <row r="16140" spans="1:2" x14ac:dyDescent="0.25">
      <c r="A16140" s="62">
        <v>71121619</v>
      </c>
      <c r="B16140" s="63" t="s">
        <v>286</v>
      </c>
    </row>
    <row r="16141" spans="1:2" x14ac:dyDescent="0.25">
      <c r="A16141" s="62">
        <v>71121620</v>
      </c>
      <c r="B16141" s="63" t="s">
        <v>16347</v>
      </c>
    </row>
    <row r="16142" spans="1:2" x14ac:dyDescent="0.25">
      <c r="A16142" s="62">
        <v>71121621</v>
      </c>
      <c r="B16142" s="63" t="s">
        <v>15779</v>
      </c>
    </row>
    <row r="16143" spans="1:2" x14ac:dyDescent="0.25">
      <c r="A16143" s="62">
        <v>71121622</v>
      </c>
      <c r="B16143" s="63" t="s">
        <v>2641</v>
      </c>
    </row>
    <row r="16144" spans="1:2" x14ac:dyDescent="0.25">
      <c r="A16144" s="62">
        <v>71121623</v>
      </c>
      <c r="B16144" s="63" t="s">
        <v>8736</v>
      </c>
    </row>
    <row r="16145" spans="1:2" x14ac:dyDescent="0.25">
      <c r="A16145" s="62">
        <v>71121624</v>
      </c>
      <c r="B16145" s="63" t="s">
        <v>2617</v>
      </c>
    </row>
    <row r="16146" spans="1:2" x14ac:dyDescent="0.25">
      <c r="A16146" s="62">
        <v>71121625</v>
      </c>
      <c r="B16146" s="63" t="s">
        <v>7681</v>
      </c>
    </row>
    <row r="16147" spans="1:2" x14ac:dyDescent="0.25">
      <c r="A16147" s="62">
        <v>71121626</v>
      </c>
      <c r="B16147" s="63" t="s">
        <v>4101</v>
      </c>
    </row>
    <row r="16148" spans="1:2" x14ac:dyDescent="0.25">
      <c r="A16148" s="62">
        <v>71121627</v>
      </c>
      <c r="B16148" s="63" t="s">
        <v>11661</v>
      </c>
    </row>
    <row r="16149" spans="1:2" x14ac:dyDescent="0.25">
      <c r="A16149" s="62">
        <v>71121628</v>
      </c>
      <c r="B16149" s="63" t="s">
        <v>912</v>
      </c>
    </row>
    <row r="16150" spans="1:2" x14ac:dyDescent="0.25">
      <c r="A16150" s="62">
        <v>71121629</v>
      </c>
      <c r="B16150" s="63" t="s">
        <v>5269</v>
      </c>
    </row>
    <row r="16151" spans="1:2" x14ac:dyDescent="0.25">
      <c r="A16151" s="62">
        <v>71121630</v>
      </c>
      <c r="B16151" s="63" t="s">
        <v>2727</v>
      </c>
    </row>
    <row r="16152" spans="1:2" x14ac:dyDescent="0.25">
      <c r="A16152" s="62">
        <v>71121631</v>
      </c>
      <c r="B16152" s="63" t="s">
        <v>15307</v>
      </c>
    </row>
    <row r="16153" spans="1:2" x14ac:dyDescent="0.25">
      <c r="A16153" s="62">
        <v>71121632</v>
      </c>
      <c r="B16153" s="63" t="s">
        <v>14180</v>
      </c>
    </row>
    <row r="16154" spans="1:2" x14ac:dyDescent="0.25">
      <c r="A16154" s="62">
        <v>71121633</v>
      </c>
      <c r="B16154" s="63" t="s">
        <v>13891</v>
      </c>
    </row>
    <row r="16155" spans="1:2" x14ac:dyDescent="0.25">
      <c r="A16155" s="62">
        <v>71121634</v>
      </c>
      <c r="B16155" s="63" t="s">
        <v>4204</v>
      </c>
    </row>
    <row r="16156" spans="1:2" x14ac:dyDescent="0.25">
      <c r="A16156" s="62">
        <v>71121635</v>
      </c>
      <c r="B16156" s="63" t="s">
        <v>16127</v>
      </c>
    </row>
    <row r="16157" spans="1:2" x14ac:dyDescent="0.25">
      <c r="A16157" s="62">
        <v>71121636</v>
      </c>
      <c r="B16157" s="63" t="s">
        <v>2162</v>
      </c>
    </row>
    <row r="16158" spans="1:2" x14ac:dyDescent="0.25">
      <c r="A16158" s="62">
        <v>71121637</v>
      </c>
      <c r="B16158" s="63" t="s">
        <v>13546</v>
      </c>
    </row>
    <row r="16159" spans="1:2" x14ac:dyDescent="0.25">
      <c r="A16159" s="62">
        <v>71121701</v>
      </c>
      <c r="B16159" s="63" t="s">
        <v>5819</v>
      </c>
    </row>
    <row r="16160" spans="1:2" x14ac:dyDescent="0.25">
      <c r="A16160" s="62">
        <v>71121702</v>
      </c>
      <c r="B16160" s="63" t="s">
        <v>3843</v>
      </c>
    </row>
    <row r="16161" spans="1:2" x14ac:dyDescent="0.25">
      <c r="A16161" s="62">
        <v>71121703</v>
      </c>
      <c r="B16161" s="63" t="s">
        <v>3459</v>
      </c>
    </row>
    <row r="16162" spans="1:2" x14ac:dyDescent="0.25">
      <c r="A16162" s="62">
        <v>71121704</v>
      </c>
      <c r="B16162" s="63" t="s">
        <v>14656</v>
      </c>
    </row>
    <row r="16163" spans="1:2" x14ac:dyDescent="0.25">
      <c r="A16163" s="62">
        <v>71121705</v>
      </c>
      <c r="B16163" s="63" t="s">
        <v>292</v>
      </c>
    </row>
    <row r="16164" spans="1:2" x14ac:dyDescent="0.25">
      <c r="A16164" s="62">
        <v>71121706</v>
      </c>
      <c r="B16164" s="63" t="s">
        <v>3371</v>
      </c>
    </row>
    <row r="16165" spans="1:2" x14ac:dyDescent="0.25">
      <c r="A16165" s="62">
        <v>71121801</v>
      </c>
      <c r="B16165" s="63" t="s">
        <v>11137</v>
      </c>
    </row>
    <row r="16166" spans="1:2" x14ac:dyDescent="0.25">
      <c r="A16166" s="62">
        <v>71121802</v>
      </c>
      <c r="B16166" s="63" t="s">
        <v>2855</v>
      </c>
    </row>
    <row r="16167" spans="1:2" x14ac:dyDescent="0.25">
      <c r="A16167" s="62">
        <v>71121803</v>
      </c>
      <c r="B16167" s="63" t="s">
        <v>8989</v>
      </c>
    </row>
    <row r="16168" spans="1:2" x14ac:dyDescent="0.25">
      <c r="A16168" s="62">
        <v>71121804</v>
      </c>
      <c r="B16168" s="63" t="s">
        <v>17722</v>
      </c>
    </row>
    <row r="16169" spans="1:2" x14ac:dyDescent="0.25">
      <c r="A16169" s="62">
        <v>71121901</v>
      </c>
      <c r="B16169" s="63" t="s">
        <v>7128</v>
      </c>
    </row>
    <row r="16170" spans="1:2" x14ac:dyDescent="0.25">
      <c r="A16170" s="62">
        <v>71121902</v>
      </c>
      <c r="B16170" s="63" t="s">
        <v>6621</v>
      </c>
    </row>
    <row r="16171" spans="1:2" x14ac:dyDescent="0.25">
      <c r="A16171" s="62">
        <v>71121903</v>
      </c>
      <c r="B16171" s="63" t="s">
        <v>14787</v>
      </c>
    </row>
    <row r="16172" spans="1:2" x14ac:dyDescent="0.25">
      <c r="A16172" s="62">
        <v>71122001</v>
      </c>
      <c r="B16172" s="63" t="s">
        <v>18184</v>
      </c>
    </row>
    <row r="16173" spans="1:2" x14ac:dyDescent="0.25">
      <c r="A16173" s="62">
        <v>71122002</v>
      </c>
      <c r="B16173" s="63" t="s">
        <v>12555</v>
      </c>
    </row>
    <row r="16174" spans="1:2" x14ac:dyDescent="0.25">
      <c r="A16174" s="62">
        <v>71122003</v>
      </c>
      <c r="B16174" s="63" t="s">
        <v>4260</v>
      </c>
    </row>
    <row r="16175" spans="1:2" x14ac:dyDescent="0.25">
      <c r="A16175" s="62">
        <v>71122004</v>
      </c>
      <c r="B16175" s="63" t="s">
        <v>16310</v>
      </c>
    </row>
    <row r="16176" spans="1:2" x14ac:dyDescent="0.25">
      <c r="A16176" s="62">
        <v>71122005</v>
      </c>
      <c r="B16176" s="63" t="s">
        <v>18497</v>
      </c>
    </row>
    <row r="16177" spans="1:2" x14ac:dyDescent="0.25">
      <c r="A16177" s="62">
        <v>71122006</v>
      </c>
      <c r="B16177" s="63" t="s">
        <v>11819</v>
      </c>
    </row>
    <row r="16178" spans="1:2" x14ac:dyDescent="0.25">
      <c r="A16178" s="62">
        <v>71122101</v>
      </c>
      <c r="B16178" s="63" t="s">
        <v>10724</v>
      </c>
    </row>
    <row r="16179" spans="1:2" x14ac:dyDescent="0.25">
      <c r="A16179" s="62">
        <v>71122102</v>
      </c>
      <c r="B16179" s="63" t="s">
        <v>10139</v>
      </c>
    </row>
    <row r="16180" spans="1:2" x14ac:dyDescent="0.25">
      <c r="A16180" s="62">
        <v>71122103</v>
      </c>
      <c r="B16180" s="63" t="s">
        <v>10519</v>
      </c>
    </row>
    <row r="16181" spans="1:2" x14ac:dyDescent="0.25">
      <c r="A16181" s="62">
        <v>71122104</v>
      </c>
      <c r="B16181" s="63" t="s">
        <v>14057</v>
      </c>
    </row>
    <row r="16182" spans="1:2" x14ac:dyDescent="0.25">
      <c r="A16182" s="62">
        <v>71122105</v>
      </c>
      <c r="B16182" s="63" t="s">
        <v>3028</v>
      </c>
    </row>
    <row r="16183" spans="1:2" x14ac:dyDescent="0.25">
      <c r="A16183" s="62">
        <v>71122107</v>
      </c>
      <c r="B16183" s="63" t="s">
        <v>6888</v>
      </c>
    </row>
    <row r="16184" spans="1:2" x14ac:dyDescent="0.25">
      <c r="A16184" s="62">
        <v>71122108</v>
      </c>
      <c r="B16184" s="63" t="s">
        <v>3206</v>
      </c>
    </row>
    <row r="16185" spans="1:2" x14ac:dyDescent="0.25">
      <c r="A16185" s="62">
        <v>71122109</v>
      </c>
      <c r="B16185" s="63" t="s">
        <v>7443</v>
      </c>
    </row>
    <row r="16186" spans="1:2" x14ac:dyDescent="0.25">
      <c r="A16186" s="62">
        <v>71122110</v>
      </c>
      <c r="B16186" s="63" t="s">
        <v>6120</v>
      </c>
    </row>
    <row r="16187" spans="1:2" x14ac:dyDescent="0.25">
      <c r="A16187" s="62">
        <v>71122111</v>
      </c>
      <c r="B16187" s="63" t="s">
        <v>3888</v>
      </c>
    </row>
    <row r="16188" spans="1:2" x14ac:dyDescent="0.25">
      <c r="A16188" s="62">
        <v>71122112</v>
      </c>
      <c r="B16188" s="63" t="s">
        <v>18405</v>
      </c>
    </row>
    <row r="16189" spans="1:2" x14ac:dyDescent="0.25">
      <c r="A16189" s="62">
        <v>71122113</v>
      </c>
      <c r="B16189" s="63" t="s">
        <v>3319</v>
      </c>
    </row>
    <row r="16190" spans="1:2" x14ac:dyDescent="0.25">
      <c r="A16190" s="62">
        <v>71122114</v>
      </c>
      <c r="B16190" s="63" t="s">
        <v>4383</v>
      </c>
    </row>
    <row r="16191" spans="1:2" x14ac:dyDescent="0.25">
      <c r="A16191" s="62">
        <v>71122115</v>
      </c>
      <c r="B16191" s="63" t="s">
        <v>15610</v>
      </c>
    </row>
    <row r="16192" spans="1:2" x14ac:dyDescent="0.25">
      <c r="A16192" s="62">
        <v>71122116</v>
      </c>
      <c r="B16192" s="63" t="s">
        <v>1919</v>
      </c>
    </row>
    <row r="16193" spans="1:2" x14ac:dyDescent="0.25">
      <c r="A16193" s="62">
        <v>71122201</v>
      </c>
      <c r="B16193" s="63" t="s">
        <v>6817</v>
      </c>
    </row>
    <row r="16194" spans="1:2" x14ac:dyDescent="0.25">
      <c r="A16194" s="62">
        <v>71122202</v>
      </c>
      <c r="B16194" s="63" t="s">
        <v>12387</v>
      </c>
    </row>
    <row r="16195" spans="1:2" x14ac:dyDescent="0.25">
      <c r="A16195" s="62">
        <v>71122203</v>
      </c>
      <c r="B16195" s="63" t="s">
        <v>3326</v>
      </c>
    </row>
    <row r="16196" spans="1:2" x14ac:dyDescent="0.25">
      <c r="A16196" s="62">
        <v>71122301</v>
      </c>
      <c r="B16196" s="63" t="s">
        <v>14598</v>
      </c>
    </row>
    <row r="16197" spans="1:2" x14ac:dyDescent="0.25">
      <c r="A16197" s="62">
        <v>71122302</v>
      </c>
      <c r="B16197" s="63" t="s">
        <v>17366</v>
      </c>
    </row>
    <row r="16198" spans="1:2" x14ac:dyDescent="0.25">
      <c r="A16198" s="62">
        <v>71122303</v>
      </c>
      <c r="B16198" s="63" t="s">
        <v>2026</v>
      </c>
    </row>
    <row r="16199" spans="1:2" x14ac:dyDescent="0.25">
      <c r="A16199" s="62">
        <v>71122304</v>
      </c>
      <c r="B16199" s="63" t="s">
        <v>6718</v>
      </c>
    </row>
    <row r="16200" spans="1:2" x14ac:dyDescent="0.25">
      <c r="A16200" s="62">
        <v>71122305</v>
      </c>
      <c r="B16200" s="63" t="s">
        <v>4579</v>
      </c>
    </row>
    <row r="16201" spans="1:2" x14ac:dyDescent="0.25">
      <c r="A16201" s="62">
        <v>71122306</v>
      </c>
      <c r="B16201" s="63" t="s">
        <v>13937</v>
      </c>
    </row>
    <row r="16202" spans="1:2" x14ac:dyDescent="0.25">
      <c r="A16202" s="62">
        <v>71122401</v>
      </c>
      <c r="B16202" s="63" t="s">
        <v>5779</v>
      </c>
    </row>
    <row r="16203" spans="1:2" x14ac:dyDescent="0.25">
      <c r="A16203" s="62">
        <v>71122402</v>
      </c>
      <c r="B16203" s="63" t="s">
        <v>16005</v>
      </c>
    </row>
    <row r="16204" spans="1:2" x14ac:dyDescent="0.25">
      <c r="A16204" s="62">
        <v>71122403</v>
      </c>
      <c r="B16204" s="63" t="s">
        <v>6633</v>
      </c>
    </row>
    <row r="16205" spans="1:2" x14ac:dyDescent="0.25">
      <c r="A16205" s="62">
        <v>71122404</v>
      </c>
      <c r="B16205" s="63" t="s">
        <v>18695</v>
      </c>
    </row>
    <row r="16206" spans="1:2" x14ac:dyDescent="0.25">
      <c r="A16206" s="62">
        <v>71122405</v>
      </c>
      <c r="B16206" s="63" t="s">
        <v>8346</v>
      </c>
    </row>
    <row r="16207" spans="1:2" x14ac:dyDescent="0.25">
      <c r="A16207" s="62">
        <v>71122406</v>
      </c>
      <c r="B16207" s="63" t="s">
        <v>14990</v>
      </c>
    </row>
    <row r="16208" spans="1:2" x14ac:dyDescent="0.25">
      <c r="A16208" s="62">
        <v>71122407</v>
      </c>
      <c r="B16208" s="63" t="s">
        <v>4588</v>
      </c>
    </row>
    <row r="16209" spans="1:2" x14ac:dyDescent="0.25">
      <c r="A16209" s="62">
        <v>71122408</v>
      </c>
      <c r="B16209" s="63" t="s">
        <v>3401</v>
      </c>
    </row>
    <row r="16210" spans="1:2" x14ac:dyDescent="0.25">
      <c r="A16210" s="62">
        <v>71122409</v>
      </c>
      <c r="B16210" s="63" t="s">
        <v>2616</v>
      </c>
    </row>
    <row r="16211" spans="1:2" x14ac:dyDescent="0.25">
      <c r="A16211" s="62">
        <v>71122410</v>
      </c>
      <c r="B16211" s="63" t="s">
        <v>15531</v>
      </c>
    </row>
    <row r="16212" spans="1:2" x14ac:dyDescent="0.25">
      <c r="A16212" s="62">
        <v>71122501</v>
      </c>
      <c r="B16212" s="63" t="s">
        <v>15432</v>
      </c>
    </row>
    <row r="16213" spans="1:2" x14ac:dyDescent="0.25">
      <c r="A16213" s="62">
        <v>71122502</v>
      </c>
      <c r="B16213" s="63" t="s">
        <v>3839</v>
      </c>
    </row>
    <row r="16214" spans="1:2" x14ac:dyDescent="0.25">
      <c r="A16214" s="62">
        <v>71122503</v>
      </c>
      <c r="B16214" s="63" t="s">
        <v>4644</v>
      </c>
    </row>
    <row r="16215" spans="1:2" x14ac:dyDescent="0.25">
      <c r="A16215" s="62">
        <v>71122504</v>
      </c>
      <c r="B16215" s="63" t="s">
        <v>3821</v>
      </c>
    </row>
    <row r="16216" spans="1:2" x14ac:dyDescent="0.25">
      <c r="A16216" s="62">
        <v>71122505</v>
      </c>
      <c r="B16216" s="63" t="s">
        <v>14373</v>
      </c>
    </row>
    <row r="16217" spans="1:2" x14ac:dyDescent="0.25">
      <c r="A16217" s="62">
        <v>71122601</v>
      </c>
      <c r="B16217" s="63" t="s">
        <v>13512</v>
      </c>
    </row>
    <row r="16218" spans="1:2" x14ac:dyDescent="0.25">
      <c r="A16218" s="62">
        <v>71122602</v>
      </c>
      <c r="B16218" s="63" t="s">
        <v>5640</v>
      </c>
    </row>
    <row r="16219" spans="1:2" x14ac:dyDescent="0.25">
      <c r="A16219" s="62">
        <v>71122603</v>
      </c>
      <c r="B16219" s="63" t="s">
        <v>1089</v>
      </c>
    </row>
    <row r="16220" spans="1:2" x14ac:dyDescent="0.25">
      <c r="A16220" s="62">
        <v>71122604</v>
      </c>
      <c r="B16220" s="63" t="s">
        <v>13918</v>
      </c>
    </row>
    <row r="16221" spans="1:2" x14ac:dyDescent="0.25">
      <c r="A16221" s="62">
        <v>71122605</v>
      </c>
      <c r="B16221" s="63" t="s">
        <v>11928</v>
      </c>
    </row>
    <row r="16222" spans="1:2" x14ac:dyDescent="0.25">
      <c r="A16222" s="62">
        <v>71122606</v>
      </c>
      <c r="B16222" s="63" t="s">
        <v>6975</v>
      </c>
    </row>
    <row r="16223" spans="1:2" x14ac:dyDescent="0.25">
      <c r="A16223" s="62">
        <v>71122607</v>
      </c>
      <c r="B16223" s="63" t="s">
        <v>16564</v>
      </c>
    </row>
    <row r="16224" spans="1:2" x14ac:dyDescent="0.25">
      <c r="A16224" s="62">
        <v>71122608</v>
      </c>
      <c r="B16224" s="63" t="s">
        <v>15590</v>
      </c>
    </row>
    <row r="16225" spans="1:2" x14ac:dyDescent="0.25">
      <c r="A16225" s="62">
        <v>71122609</v>
      </c>
      <c r="B16225" s="63" t="s">
        <v>5217</v>
      </c>
    </row>
    <row r="16226" spans="1:2" x14ac:dyDescent="0.25">
      <c r="A16226" s="62">
        <v>71122610</v>
      </c>
      <c r="B16226" s="63" t="s">
        <v>11672</v>
      </c>
    </row>
    <row r="16227" spans="1:2" x14ac:dyDescent="0.25">
      <c r="A16227" s="62">
        <v>71122611</v>
      </c>
      <c r="B16227" s="63" t="s">
        <v>12671</v>
      </c>
    </row>
    <row r="16228" spans="1:2" x14ac:dyDescent="0.25">
      <c r="A16228" s="62">
        <v>71122612</v>
      </c>
      <c r="B16228" s="63" t="s">
        <v>14438</v>
      </c>
    </row>
    <row r="16229" spans="1:2" x14ac:dyDescent="0.25">
      <c r="A16229" s="62">
        <v>71122613</v>
      </c>
      <c r="B16229" s="63" t="s">
        <v>8862</v>
      </c>
    </row>
    <row r="16230" spans="1:2" x14ac:dyDescent="0.25">
      <c r="A16230" s="62">
        <v>71122701</v>
      </c>
      <c r="B16230" s="63" t="s">
        <v>9667</v>
      </c>
    </row>
    <row r="16231" spans="1:2" x14ac:dyDescent="0.25">
      <c r="A16231" s="62">
        <v>71122702</v>
      </c>
      <c r="B16231" s="63" t="s">
        <v>1605</v>
      </c>
    </row>
    <row r="16232" spans="1:2" x14ac:dyDescent="0.25">
      <c r="A16232" s="62">
        <v>71122703</v>
      </c>
      <c r="B16232" s="63" t="s">
        <v>7194</v>
      </c>
    </row>
    <row r="16233" spans="1:2" x14ac:dyDescent="0.25">
      <c r="A16233" s="62">
        <v>71122704</v>
      </c>
      <c r="B16233" s="63" t="s">
        <v>15851</v>
      </c>
    </row>
    <row r="16234" spans="1:2" x14ac:dyDescent="0.25">
      <c r="A16234" s="62">
        <v>71122705</v>
      </c>
      <c r="B16234" s="63" t="s">
        <v>2589</v>
      </c>
    </row>
    <row r="16235" spans="1:2" x14ac:dyDescent="0.25">
      <c r="A16235" s="62">
        <v>71122706</v>
      </c>
      <c r="B16235" s="63" t="s">
        <v>6252</v>
      </c>
    </row>
    <row r="16236" spans="1:2" x14ac:dyDescent="0.25">
      <c r="A16236" s="62">
        <v>71122707</v>
      </c>
      <c r="B16236" s="63" t="s">
        <v>5820</v>
      </c>
    </row>
    <row r="16237" spans="1:2" x14ac:dyDescent="0.25">
      <c r="A16237" s="62">
        <v>71122708</v>
      </c>
      <c r="B16237" s="63" t="s">
        <v>6979</v>
      </c>
    </row>
    <row r="16238" spans="1:2" x14ac:dyDescent="0.25">
      <c r="A16238" s="62">
        <v>71122801</v>
      </c>
      <c r="B16238" s="63" t="s">
        <v>5030</v>
      </c>
    </row>
    <row r="16239" spans="1:2" x14ac:dyDescent="0.25">
      <c r="A16239" s="62">
        <v>71122802</v>
      </c>
      <c r="B16239" s="63" t="s">
        <v>13646</v>
      </c>
    </row>
    <row r="16240" spans="1:2" x14ac:dyDescent="0.25">
      <c r="A16240" s="62">
        <v>71122803</v>
      </c>
      <c r="B16240" s="63" t="s">
        <v>12037</v>
      </c>
    </row>
    <row r="16241" spans="1:2" x14ac:dyDescent="0.25">
      <c r="A16241" s="62">
        <v>71122804</v>
      </c>
      <c r="B16241" s="63" t="s">
        <v>9599</v>
      </c>
    </row>
    <row r="16242" spans="1:2" x14ac:dyDescent="0.25">
      <c r="A16242" s="62">
        <v>71122805</v>
      </c>
      <c r="B16242" s="63" t="s">
        <v>7548</v>
      </c>
    </row>
    <row r="16243" spans="1:2" x14ac:dyDescent="0.25">
      <c r="A16243" s="62">
        <v>71122806</v>
      </c>
      <c r="B16243" s="63" t="s">
        <v>15199</v>
      </c>
    </row>
    <row r="16244" spans="1:2" x14ac:dyDescent="0.25">
      <c r="A16244" s="62">
        <v>71122807</v>
      </c>
      <c r="B16244" s="63" t="s">
        <v>18481</v>
      </c>
    </row>
    <row r="16245" spans="1:2" x14ac:dyDescent="0.25">
      <c r="A16245" s="62">
        <v>71122808</v>
      </c>
      <c r="B16245" s="63" t="s">
        <v>2316</v>
      </c>
    </row>
    <row r="16246" spans="1:2" x14ac:dyDescent="0.25">
      <c r="A16246" s="62">
        <v>71122810</v>
      </c>
      <c r="B16246" s="63" t="s">
        <v>12462</v>
      </c>
    </row>
    <row r="16247" spans="1:2" x14ac:dyDescent="0.25">
      <c r="A16247" s="62">
        <v>71122901</v>
      </c>
      <c r="B16247" s="63" t="s">
        <v>16561</v>
      </c>
    </row>
    <row r="16248" spans="1:2" x14ac:dyDescent="0.25">
      <c r="A16248" s="62">
        <v>71122902</v>
      </c>
      <c r="B16248" s="63" t="s">
        <v>2618</v>
      </c>
    </row>
    <row r="16249" spans="1:2" x14ac:dyDescent="0.25">
      <c r="A16249" s="62">
        <v>71122903</v>
      </c>
      <c r="B16249" s="63" t="s">
        <v>16042</v>
      </c>
    </row>
    <row r="16250" spans="1:2" x14ac:dyDescent="0.25">
      <c r="A16250" s="62">
        <v>71122904</v>
      </c>
      <c r="B16250" s="63" t="s">
        <v>16897</v>
      </c>
    </row>
    <row r="16251" spans="1:2" x14ac:dyDescent="0.25">
      <c r="A16251" s="62">
        <v>71122905</v>
      </c>
      <c r="B16251" s="63" t="s">
        <v>14584</v>
      </c>
    </row>
    <row r="16252" spans="1:2" x14ac:dyDescent="0.25">
      <c r="A16252" s="62">
        <v>71131001</v>
      </c>
      <c r="B16252" s="63" t="s">
        <v>5791</v>
      </c>
    </row>
    <row r="16253" spans="1:2" x14ac:dyDescent="0.25">
      <c r="A16253" s="62">
        <v>71131002</v>
      </c>
      <c r="B16253" s="63" t="s">
        <v>10524</v>
      </c>
    </row>
    <row r="16254" spans="1:2" x14ac:dyDescent="0.25">
      <c r="A16254" s="62">
        <v>71131003</v>
      </c>
      <c r="B16254" s="63" t="s">
        <v>16619</v>
      </c>
    </row>
    <row r="16255" spans="1:2" x14ac:dyDescent="0.25">
      <c r="A16255" s="62">
        <v>71131004</v>
      </c>
      <c r="B16255" s="63" t="s">
        <v>14640</v>
      </c>
    </row>
    <row r="16256" spans="1:2" x14ac:dyDescent="0.25">
      <c r="A16256" s="62">
        <v>71131005</v>
      </c>
      <c r="B16256" s="63" t="s">
        <v>8094</v>
      </c>
    </row>
    <row r="16257" spans="1:2" x14ac:dyDescent="0.25">
      <c r="A16257" s="62">
        <v>71131006</v>
      </c>
      <c r="B16257" s="63" t="s">
        <v>8047</v>
      </c>
    </row>
    <row r="16258" spans="1:2" x14ac:dyDescent="0.25">
      <c r="A16258" s="62">
        <v>71131007</v>
      </c>
      <c r="B16258" s="63" t="s">
        <v>430</v>
      </c>
    </row>
    <row r="16259" spans="1:2" x14ac:dyDescent="0.25">
      <c r="A16259" s="62">
        <v>71131008</v>
      </c>
      <c r="B16259" s="63" t="s">
        <v>18236</v>
      </c>
    </row>
    <row r="16260" spans="1:2" x14ac:dyDescent="0.25">
      <c r="A16260" s="62">
        <v>71131009</v>
      </c>
      <c r="B16260" s="63" t="s">
        <v>12501</v>
      </c>
    </row>
    <row r="16261" spans="1:2" x14ac:dyDescent="0.25">
      <c r="A16261" s="62">
        <v>71131010</v>
      </c>
      <c r="B16261" s="63" t="s">
        <v>12360</v>
      </c>
    </row>
    <row r="16262" spans="1:2" x14ac:dyDescent="0.25">
      <c r="A16262" s="62">
        <v>71131011</v>
      </c>
      <c r="B16262" s="63" t="s">
        <v>16983</v>
      </c>
    </row>
    <row r="16263" spans="1:2" x14ac:dyDescent="0.25">
      <c r="A16263" s="62">
        <v>71131012</v>
      </c>
      <c r="B16263" s="63" t="s">
        <v>1740</v>
      </c>
    </row>
    <row r="16264" spans="1:2" x14ac:dyDescent="0.25">
      <c r="A16264" s="62">
        <v>71131013</v>
      </c>
      <c r="B16264" s="63" t="s">
        <v>5569</v>
      </c>
    </row>
    <row r="16265" spans="1:2" x14ac:dyDescent="0.25">
      <c r="A16265" s="62">
        <v>71131014</v>
      </c>
      <c r="B16265" s="63" t="s">
        <v>11153</v>
      </c>
    </row>
    <row r="16266" spans="1:2" x14ac:dyDescent="0.25">
      <c r="A16266" s="62">
        <v>71131015</v>
      </c>
      <c r="B16266" s="63" t="s">
        <v>17093</v>
      </c>
    </row>
    <row r="16267" spans="1:2" x14ac:dyDescent="0.25">
      <c r="A16267" s="62">
        <v>71131016</v>
      </c>
      <c r="B16267" s="63" t="s">
        <v>875</v>
      </c>
    </row>
    <row r="16268" spans="1:2" x14ac:dyDescent="0.25">
      <c r="A16268" s="62">
        <v>71131017</v>
      </c>
      <c r="B16268" s="63" t="s">
        <v>8244</v>
      </c>
    </row>
    <row r="16269" spans="1:2" x14ac:dyDescent="0.25">
      <c r="A16269" s="62">
        <v>71131101</v>
      </c>
      <c r="B16269" s="63" t="s">
        <v>6733</v>
      </c>
    </row>
    <row r="16270" spans="1:2" x14ac:dyDescent="0.25">
      <c r="A16270" s="62">
        <v>71131102</v>
      </c>
      <c r="B16270" s="63" t="s">
        <v>14828</v>
      </c>
    </row>
    <row r="16271" spans="1:2" x14ac:dyDescent="0.25">
      <c r="A16271" s="62">
        <v>71131103</v>
      </c>
      <c r="B16271" s="63" t="s">
        <v>18198</v>
      </c>
    </row>
    <row r="16272" spans="1:2" x14ac:dyDescent="0.25">
      <c r="A16272" s="62">
        <v>71131104</v>
      </c>
      <c r="B16272" s="63" t="s">
        <v>7797</v>
      </c>
    </row>
    <row r="16273" spans="1:2" x14ac:dyDescent="0.25">
      <c r="A16273" s="62">
        <v>71131105</v>
      </c>
      <c r="B16273" s="63" t="s">
        <v>6132</v>
      </c>
    </row>
    <row r="16274" spans="1:2" x14ac:dyDescent="0.25">
      <c r="A16274" s="62">
        <v>71131106</v>
      </c>
      <c r="B16274" s="63" t="s">
        <v>13412</v>
      </c>
    </row>
    <row r="16275" spans="1:2" x14ac:dyDescent="0.25">
      <c r="A16275" s="62">
        <v>71131107</v>
      </c>
      <c r="B16275" s="63" t="s">
        <v>13034</v>
      </c>
    </row>
    <row r="16276" spans="1:2" x14ac:dyDescent="0.25">
      <c r="A16276" s="62">
        <v>71131108</v>
      </c>
      <c r="B16276" s="63" t="s">
        <v>12816</v>
      </c>
    </row>
    <row r="16277" spans="1:2" x14ac:dyDescent="0.25">
      <c r="A16277" s="62">
        <v>71131109</v>
      </c>
      <c r="B16277" s="63" t="s">
        <v>1104</v>
      </c>
    </row>
    <row r="16278" spans="1:2" x14ac:dyDescent="0.25">
      <c r="A16278" s="62">
        <v>71131110</v>
      </c>
      <c r="B16278" s="63" t="s">
        <v>3757</v>
      </c>
    </row>
    <row r="16279" spans="1:2" x14ac:dyDescent="0.25">
      <c r="A16279" s="62">
        <v>71131111</v>
      </c>
      <c r="B16279" s="63" t="s">
        <v>9817</v>
      </c>
    </row>
    <row r="16280" spans="1:2" x14ac:dyDescent="0.25">
      <c r="A16280" s="62">
        <v>71131201</v>
      </c>
      <c r="B16280" s="63" t="s">
        <v>9900</v>
      </c>
    </row>
    <row r="16281" spans="1:2" x14ac:dyDescent="0.25">
      <c r="A16281" s="62">
        <v>71131301</v>
      </c>
      <c r="B16281" s="63" t="s">
        <v>8644</v>
      </c>
    </row>
    <row r="16282" spans="1:2" x14ac:dyDescent="0.25">
      <c r="A16282" s="62">
        <v>71131302</v>
      </c>
      <c r="B16282" s="63" t="s">
        <v>17826</v>
      </c>
    </row>
    <row r="16283" spans="1:2" x14ac:dyDescent="0.25">
      <c r="A16283" s="62">
        <v>71131303</v>
      </c>
      <c r="B16283" s="63" t="s">
        <v>8976</v>
      </c>
    </row>
    <row r="16284" spans="1:2" x14ac:dyDescent="0.25">
      <c r="A16284" s="62">
        <v>71131304</v>
      </c>
      <c r="B16284" s="63" t="s">
        <v>9806</v>
      </c>
    </row>
    <row r="16285" spans="1:2" x14ac:dyDescent="0.25">
      <c r="A16285" s="62">
        <v>71131305</v>
      </c>
      <c r="B16285" s="63" t="s">
        <v>17939</v>
      </c>
    </row>
    <row r="16286" spans="1:2" x14ac:dyDescent="0.25">
      <c r="A16286" s="62">
        <v>71131306</v>
      </c>
      <c r="B16286" s="63" t="s">
        <v>4142</v>
      </c>
    </row>
    <row r="16287" spans="1:2" x14ac:dyDescent="0.25">
      <c r="A16287" s="62">
        <v>71131307</v>
      </c>
      <c r="B16287" s="63" t="s">
        <v>14175</v>
      </c>
    </row>
    <row r="16288" spans="1:2" x14ac:dyDescent="0.25">
      <c r="A16288" s="62">
        <v>71131308</v>
      </c>
      <c r="B16288" s="63" t="s">
        <v>2836</v>
      </c>
    </row>
    <row r="16289" spans="1:2" x14ac:dyDescent="0.25">
      <c r="A16289" s="62">
        <v>71131309</v>
      </c>
      <c r="B16289" s="63" t="s">
        <v>14398</v>
      </c>
    </row>
    <row r="16290" spans="1:2" x14ac:dyDescent="0.25">
      <c r="A16290" s="62">
        <v>71131310</v>
      </c>
      <c r="B16290" s="63" t="s">
        <v>17840</v>
      </c>
    </row>
    <row r="16291" spans="1:2" x14ac:dyDescent="0.25">
      <c r="A16291" s="62">
        <v>71131401</v>
      </c>
      <c r="B16291" s="63" t="s">
        <v>12348</v>
      </c>
    </row>
    <row r="16292" spans="1:2" x14ac:dyDescent="0.25">
      <c r="A16292" s="62">
        <v>71131402</v>
      </c>
      <c r="B16292" s="63" t="s">
        <v>18494</v>
      </c>
    </row>
    <row r="16293" spans="1:2" x14ac:dyDescent="0.25">
      <c r="A16293" s="62">
        <v>71131403</v>
      </c>
      <c r="B16293" s="63" t="s">
        <v>15133</v>
      </c>
    </row>
    <row r="16294" spans="1:2" x14ac:dyDescent="0.25">
      <c r="A16294" s="62">
        <v>71141001</v>
      </c>
      <c r="B16294" s="63" t="s">
        <v>1021</v>
      </c>
    </row>
    <row r="16295" spans="1:2" x14ac:dyDescent="0.25">
      <c r="A16295" s="62">
        <v>71141002</v>
      </c>
      <c r="B16295" s="63" t="s">
        <v>4952</v>
      </c>
    </row>
    <row r="16296" spans="1:2" x14ac:dyDescent="0.25">
      <c r="A16296" s="62">
        <v>71141003</v>
      </c>
      <c r="B16296" s="63" t="s">
        <v>18296</v>
      </c>
    </row>
    <row r="16297" spans="1:2" x14ac:dyDescent="0.25">
      <c r="A16297" s="62">
        <v>71141004</v>
      </c>
      <c r="B16297" s="63" t="s">
        <v>10129</v>
      </c>
    </row>
    <row r="16298" spans="1:2" x14ac:dyDescent="0.25">
      <c r="A16298" s="62">
        <v>71141101</v>
      </c>
      <c r="B16298" s="63" t="s">
        <v>11431</v>
      </c>
    </row>
    <row r="16299" spans="1:2" x14ac:dyDescent="0.25">
      <c r="A16299" s="62">
        <v>71141102</v>
      </c>
      <c r="B16299" s="63" t="s">
        <v>3212</v>
      </c>
    </row>
    <row r="16300" spans="1:2" x14ac:dyDescent="0.25">
      <c r="A16300" s="62">
        <v>71141201</v>
      </c>
      <c r="B16300" s="63" t="s">
        <v>1854</v>
      </c>
    </row>
    <row r="16301" spans="1:2" x14ac:dyDescent="0.25">
      <c r="A16301" s="62">
        <v>71141202</v>
      </c>
      <c r="B16301" s="63" t="s">
        <v>16958</v>
      </c>
    </row>
    <row r="16302" spans="1:2" x14ac:dyDescent="0.25">
      <c r="A16302" s="62">
        <v>71151001</v>
      </c>
      <c r="B16302" s="63" t="s">
        <v>8711</v>
      </c>
    </row>
    <row r="16303" spans="1:2" x14ac:dyDescent="0.25">
      <c r="A16303" s="62">
        <v>71151002</v>
      </c>
      <c r="B16303" s="63" t="s">
        <v>8125</v>
      </c>
    </row>
    <row r="16304" spans="1:2" x14ac:dyDescent="0.25">
      <c r="A16304" s="62">
        <v>71151003</v>
      </c>
      <c r="B16304" s="63" t="s">
        <v>4215</v>
      </c>
    </row>
    <row r="16305" spans="1:2" x14ac:dyDescent="0.25">
      <c r="A16305" s="62">
        <v>71151004</v>
      </c>
      <c r="B16305" s="63" t="s">
        <v>13796</v>
      </c>
    </row>
    <row r="16306" spans="1:2" x14ac:dyDescent="0.25">
      <c r="A16306" s="62">
        <v>71151005</v>
      </c>
      <c r="B16306" s="63" t="s">
        <v>5669</v>
      </c>
    </row>
    <row r="16307" spans="1:2" x14ac:dyDescent="0.25">
      <c r="A16307" s="62">
        <v>71151101</v>
      </c>
      <c r="B16307" s="63" t="s">
        <v>7912</v>
      </c>
    </row>
    <row r="16308" spans="1:2" x14ac:dyDescent="0.25">
      <c r="A16308" s="62">
        <v>71151102</v>
      </c>
      <c r="B16308" s="63" t="s">
        <v>16330</v>
      </c>
    </row>
    <row r="16309" spans="1:2" x14ac:dyDescent="0.25">
      <c r="A16309" s="62">
        <v>71151103</v>
      </c>
      <c r="B16309" s="63" t="s">
        <v>5603</v>
      </c>
    </row>
    <row r="16310" spans="1:2" x14ac:dyDescent="0.25">
      <c r="A16310" s="62">
        <v>71151104</v>
      </c>
      <c r="B16310" s="63" t="s">
        <v>12210</v>
      </c>
    </row>
    <row r="16311" spans="1:2" x14ac:dyDescent="0.25">
      <c r="A16311" s="62">
        <v>71151105</v>
      </c>
      <c r="B16311" s="63" t="s">
        <v>1762</v>
      </c>
    </row>
    <row r="16312" spans="1:2" x14ac:dyDescent="0.25">
      <c r="A16312" s="62">
        <v>71151201</v>
      </c>
      <c r="B16312" s="63" t="s">
        <v>15819</v>
      </c>
    </row>
    <row r="16313" spans="1:2" x14ac:dyDescent="0.25">
      <c r="A16313" s="62">
        <v>71151202</v>
      </c>
      <c r="B16313" s="63" t="s">
        <v>10807</v>
      </c>
    </row>
    <row r="16314" spans="1:2" x14ac:dyDescent="0.25">
      <c r="A16314" s="62">
        <v>71151203</v>
      </c>
      <c r="B16314" s="63" t="s">
        <v>16525</v>
      </c>
    </row>
    <row r="16315" spans="1:2" x14ac:dyDescent="0.25">
      <c r="A16315" s="62">
        <v>71151301</v>
      </c>
      <c r="B16315" s="63" t="s">
        <v>17729</v>
      </c>
    </row>
    <row r="16316" spans="1:2" x14ac:dyDescent="0.25">
      <c r="A16316" s="62">
        <v>71151302</v>
      </c>
      <c r="B16316" s="63" t="s">
        <v>9552</v>
      </c>
    </row>
    <row r="16317" spans="1:2" x14ac:dyDescent="0.25">
      <c r="A16317" s="62">
        <v>71151303</v>
      </c>
      <c r="B16317" s="63" t="s">
        <v>6768</v>
      </c>
    </row>
    <row r="16318" spans="1:2" x14ac:dyDescent="0.25">
      <c r="A16318" s="62">
        <v>71151304</v>
      </c>
      <c r="B16318" s="63" t="s">
        <v>14405</v>
      </c>
    </row>
    <row r="16319" spans="1:2" x14ac:dyDescent="0.25">
      <c r="A16319" s="62">
        <v>71151305</v>
      </c>
      <c r="B16319" s="63" t="s">
        <v>7157</v>
      </c>
    </row>
    <row r="16320" spans="1:2" x14ac:dyDescent="0.25">
      <c r="A16320" s="62">
        <v>71151306</v>
      </c>
      <c r="B16320" s="63" t="s">
        <v>4972</v>
      </c>
    </row>
    <row r="16321" spans="1:2" x14ac:dyDescent="0.25">
      <c r="A16321" s="62">
        <v>71151307</v>
      </c>
      <c r="B16321" s="63" t="s">
        <v>5971</v>
      </c>
    </row>
    <row r="16322" spans="1:2" x14ac:dyDescent="0.25">
      <c r="A16322" s="62">
        <v>71151308</v>
      </c>
      <c r="B16322" s="63" t="s">
        <v>8553</v>
      </c>
    </row>
    <row r="16323" spans="1:2" x14ac:dyDescent="0.25">
      <c r="A16323" s="62">
        <v>71151309</v>
      </c>
      <c r="B16323" s="63" t="s">
        <v>733</v>
      </c>
    </row>
    <row r="16324" spans="1:2" x14ac:dyDescent="0.25">
      <c r="A16324" s="62">
        <v>71151310</v>
      </c>
      <c r="B16324" s="63" t="s">
        <v>3006</v>
      </c>
    </row>
    <row r="16325" spans="1:2" x14ac:dyDescent="0.25">
      <c r="A16325" s="62">
        <v>71151311</v>
      </c>
      <c r="B16325" s="63" t="s">
        <v>4595</v>
      </c>
    </row>
    <row r="16326" spans="1:2" x14ac:dyDescent="0.25">
      <c r="A16326" s="62">
        <v>71151312</v>
      </c>
      <c r="B16326" s="63" t="s">
        <v>8586</v>
      </c>
    </row>
    <row r="16327" spans="1:2" x14ac:dyDescent="0.25">
      <c r="A16327" s="62">
        <v>71151313</v>
      </c>
      <c r="B16327" s="63" t="s">
        <v>2672</v>
      </c>
    </row>
    <row r="16328" spans="1:2" x14ac:dyDescent="0.25">
      <c r="A16328" s="62">
        <v>71151314</v>
      </c>
      <c r="B16328" s="63" t="s">
        <v>18082</v>
      </c>
    </row>
    <row r="16329" spans="1:2" x14ac:dyDescent="0.25">
      <c r="A16329" s="62">
        <v>71151315</v>
      </c>
      <c r="B16329" s="63" t="s">
        <v>4831</v>
      </c>
    </row>
    <row r="16330" spans="1:2" x14ac:dyDescent="0.25">
      <c r="A16330" s="62">
        <v>71151401</v>
      </c>
      <c r="B16330" s="63" t="s">
        <v>10367</v>
      </c>
    </row>
    <row r="16331" spans="1:2" x14ac:dyDescent="0.25">
      <c r="A16331" s="62">
        <v>71151402</v>
      </c>
      <c r="B16331" s="63" t="s">
        <v>5917</v>
      </c>
    </row>
    <row r="16332" spans="1:2" x14ac:dyDescent="0.25">
      <c r="A16332" s="62">
        <v>71151403</v>
      </c>
      <c r="B16332" s="63" t="s">
        <v>8273</v>
      </c>
    </row>
    <row r="16333" spans="1:2" x14ac:dyDescent="0.25">
      <c r="A16333" s="62">
        <v>71151404</v>
      </c>
      <c r="B16333" s="63" t="s">
        <v>10258</v>
      </c>
    </row>
    <row r="16334" spans="1:2" x14ac:dyDescent="0.25">
      <c r="A16334" s="62">
        <v>71151405</v>
      </c>
      <c r="B16334" s="63" t="s">
        <v>10690</v>
      </c>
    </row>
    <row r="16335" spans="1:2" x14ac:dyDescent="0.25">
      <c r="A16335" s="62">
        <v>71151406</v>
      </c>
      <c r="B16335" s="63" t="s">
        <v>13455</v>
      </c>
    </row>
    <row r="16336" spans="1:2" x14ac:dyDescent="0.25">
      <c r="A16336" s="62">
        <v>71161001</v>
      </c>
      <c r="B16336" s="63" t="s">
        <v>1544</v>
      </c>
    </row>
    <row r="16337" spans="1:2" x14ac:dyDescent="0.25">
      <c r="A16337" s="62">
        <v>71161002</v>
      </c>
      <c r="B16337" s="63" t="s">
        <v>6290</v>
      </c>
    </row>
    <row r="16338" spans="1:2" x14ac:dyDescent="0.25">
      <c r="A16338" s="62">
        <v>71161003</v>
      </c>
      <c r="B16338" s="63" t="s">
        <v>6562</v>
      </c>
    </row>
    <row r="16339" spans="1:2" x14ac:dyDescent="0.25">
      <c r="A16339" s="62">
        <v>71161004</v>
      </c>
      <c r="B16339" s="63" t="s">
        <v>9985</v>
      </c>
    </row>
    <row r="16340" spans="1:2" x14ac:dyDescent="0.25">
      <c r="A16340" s="62">
        <v>71161005</v>
      </c>
      <c r="B16340" s="63" t="s">
        <v>9243</v>
      </c>
    </row>
    <row r="16341" spans="1:2" x14ac:dyDescent="0.25">
      <c r="A16341" s="62">
        <v>71161006</v>
      </c>
      <c r="B16341" s="63" t="s">
        <v>17163</v>
      </c>
    </row>
    <row r="16342" spans="1:2" x14ac:dyDescent="0.25">
      <c r="A16342" s="62">
        <v>71161101</v>
      </c>
      <c r="B16342" s="63" t="s">
        <v>2667</v>
      </c>
    </row>
    <row r="16343" spans="1:2" x14ac:dyDescent="0.25">
      <c r="A16343" s="62">
        <v>71161102</v>
      </c>
      <c r="B16343" s="63" t="s">
        <v>15098</v>
      </c>
    </row>
    <row r="16344" spans="1:2" x14ac:dyDescent="0.25">
      <c r="A16344" s="62">
        <v>71161103</v>
      </c>
      <c r="B16344" s="63" t="s">
        <v>15618</v>
      </c>
    </row>
    <row r="16345" spans="1:2" x14ac:dyDescent="0.25">
      <c r="A16345" s="62">
        <v>71161104</v>
      </c>
      <c r="B16345" s="63" t="s">
        <v>17343</v>
      </c>
    </row>
    <row r="16346" spans="1:2" x14ac:dyDescent="0.25">
      <c r="A16346" s="62">
        <v>71161105</v>
      </c>
      <c r="B16346" s="63" t="s">
        <v>7338</v>
      </c>
    </row>
    <row r="16347" spans="1:2" x14ac:dyDescent="0.25">
      <c r="A16347" s="62">
        <v>71161106</v>
      </c>
      <c r="B16347" s="63" t="s">
        <v>4106</v>
      </c>
    </row>
    <row r="16348" spans="1:2" x14ac:dyDescent="0.25">
      <c r="A16348" s="62">
        <v>71161107</v>
      </c>
      <c r="B16348" s="63" t="s">
        <v>8183</v>
      </c>
    </row>
    <row r="16349" spans="1:2" x14ac:dyDescent="0.25">
      <c r="A16349" s="62">
        <v>71161109</v>
      </c>
      <c r="B16349" s="63" t="s">
        <v>10591</v>
      </c>
    </row>
    <row r="16350" spans="1:2" x14ac:dyDescent="0.25">
      <c r="A16350" s="62">
        <v>71161110</v>
      </c>
      <c r="B16350" s="63" t="s">
        <v>12917</v>
      </c>
    </row>
    <row r="16351" spans="1:2" x14ac:dyDescent="0.25">
      <c r="A16351" s="62">
        <v>71161111</v>
      </c>
      <c r="B16351" s="63" t="s">
        <v>1881</v>
      </c>
    </row>
    <row r="16352" spans="1:2" x14ac:dyDescent="0.25">
      <c r="A16352" s="62">
        <v>71161201</v>
      </c>
      <c r="B16352" s="63" t="s">
        <v>14160</v>
      </c>
    </row>
    <row r="16353" spans="1:2" x14ac:dyDescent="0.25">
      <c r="A16353" s="62">
        <v>71161202</v>
      </c>
      <c r="B16353" s="63" t="s">
        <v>2189</v>
      </c>
    </row>
    <row r="16354" spans="1:2" x14ac:dyDescent="0.25">
      <c r="A16354" s="62">
        <v>71161203</v>
      </c>
      <c r="B16354" s="63" t="s">
        <v>6684</v>
      </c>
    </row>
    <row r="16355" spans="1:2" x14ac:dyDescent="0.25">
      <c r="A16355" s="62">
        <v>71161204</v>
      </c>
      <c r="B16355" s="63" t="s">
        <v>8676</v>
      </c>
    </row>
    <row r="16356" spans="1:2" x14ac:dyDescent="0.25">
      <c r="A16356" s="62">
        <v>71161205</v>
      </c>
      <c r="B16356" s="63" t="s">
        <v>10475</v>
      </c>
    </row>
    <row r="16357" spans="1:2" x14ac:dyDescent="0.25">
      <c r="A16357" s="62">
        <v>71161206</v>
      </c>
      <c r="B16357" s="63" t="s">
        <v>8159</v>
      </c>
    </row>
    <row r="16358" spans="1:2" x14ac:dyDescent="0.25">
      <c r="A16358" s="62">
        <v>71161301</v>
      </c>
      <c r="B16358" s="63" t="s">
        <v>4910</v>
      </c>
    </row>
    <row r="16359" spans="1:2" x14ac:dyDescent="0.25">
      <c r="A16359" s="62">
        <v>71161302</v>
      </c>
      <c r="B16359" s="63" t="s">
        <v>1075</v>
      </c>
    </row>
    <row r="16360" spans="1:2" x14ac:dyDescent="0.25">
      <c r="A16360" s="62">
        <v>71161303</v>
      </c>
      <c r="B16360" s="63" t="s">
        <v>14259</v>
      </c>
    </row>
    <row r="16361" spans="1:2" x14ac:dyDescent="0.25">
      <c r="A16361" s="62">
        <v>71161304</v>
      </c>
      <c r="B16361" s="63" t="s">
        <v>6198</v>
      </c>
    </row>
    <row r="16362" spans="1:2" x14ac:dyDescent="0.25">
      <c r="A16362" s="62">
        <v>71161305</v>
      </c>
      <c r="B16362" s="63" t="s">
        <v>5416</v>
      </c>
    </row>
    <row r="16363" spans="1:2" x14ac:dyDescent="0.25">
      <c r="A16363" s="62">
        <v>71161306</v>
      </c>
      <c r="B16363" s="63" t="s">
        <v>12487</v>
      </c>
    </row>
    <row r="16364" spans="1:2" x14ac:dyDescent="0.25">
      <c r="A16364" s="62">
        <v>71161307</v>
      </c>
      <c r="B16364" s="63" t="s">
        <v>4409</v>
      </c>
    </row>
    <row r="16365" spans="1:2" x14ac:dyDescent="0.25">
      <c r="A16365" s="62">
        <v>71161308</v>
      </c>
      <c r="B16365" s="63" t="s">
        <v>16770</v>
      </c>
    </row>
    <row r="16366" spans="1:2" x14ac:dyDescent="0.25">
      <c r="A16366" s="62">
        <v>71161402</v>
      </c>
      <c r="B16366" s="63" t="s">
        <v>5158</v>
      </c>
    </row>
    <row r="16367" spans="1:2" x14ac:dyDescent="0.25">
      <c r="A16367" s="62">
        <v>71161403</v>
      </c>
      <c r="B16367" s="63" t="s">
        <v>13174</v>
      </c>
    </row>
    <row r="16368" spans="1:2" x14ac:dyDescent="0.25">
      <c r="A16368" s="62">
        <v>71161405</v>
      </c>
      <c r="B16368" s="63" t="s">
        <v>8512</v>
      </c>
    </row>
    <row r="16369" spans="1:2" x14ac:dyDescent="0.25">
      <c r="A16369" s="62">
        <v>71161407</v>
      </c>
      <c r="B16369" s="63" t="s">
        <v>5318</v>
      </c>
    </row>
    <row r="16370" spans="1:2" x14ac:dyDescent="0.25">
      <c r="A16370" s="62">
        <v>71161408</v>
      </c>
      <c r="B16370" s="63" t="s">
        <v>10701</v>
      </c>
    </row>
    <row r="16371" spans="1:2" x14ac:dyDescent="0.25">
      <c r="A16371" s="62">
        <v>71161409</v>
      </c>
      <c r="B16371" s="63" t="s">
        <v>15285</v>
      </c>
    </row>
    <row r="16372" spans="1:2" x14ac:dyDescent="0.25">
      <c r="A16372" s="62">
        <v>71161410</v>
      </c>
      <c r="B16372" s="63" t="s">
        <v>10257</v>
      </c>
    </row>
    <row r="16373" spans="1:2" x14ac:dyDescent="0.25">
      <c r="A16373" s="62">
        <v>71161411</v>
      </c>
      <c r="B16373" s="63" t="s">
        <v>10708</v>
      </c>
    </row>
    <row r="16374" spans="1:2" x14ac:dyDescent="0.25">
      <c r="A16374" s="62">
        <v>71161412</v>
      </c>
      <c r="B16374" s="63" t="s">
        <v>15973</v>
      </c>
    </row>
    <row r="16375" spans="1:2" x14ac:dyDescent="0.25">
      <c r="A16375" s="62">
        <v>71161413</v>
      </c>
      <c r="B16375" s="63" t="s">
        <v>18192</v>
      </c>
    </row>
    <row r="16376" spans="1:2" x14ac:dyDescent="0.25">
      <c r="A16376" s="62">
        <v>71161501</v>
      </c>
      <c r="B16376" s="63" t="s">
        <v>5131</v>
      </c>
    </row>
    <row r="16377" spans="1:2" x14ac:dyDescent="0.25">
      <c r="A16377" s="62">
        <v>71161502</v>
      </c>
      <c r="B16377" s="63" t="s">
        <v>5204</v>
      </c>
    </row>
    <row r="16378" spans="1:2" x14ac:dyDescent="0.25">
      <c r="A16378" s="62">
        <v>71161503</v>
      </c>
      <c r="B16378" s="63" t="s">
        <v>1303</v>
      </c>
    </row>
    <row r="16379" spans="1:2" x14ac:dyDescent="0.25">
      <c r="A16379" s="62">
        <v>71161504</v>
      </c>
      <c r="B16379" s="63" t="s">
        <v>15004</v>
      </c>
    </row>
    <row r="16380" spans="1:2" x14ac:dyDescent="0.25">
      <c r="A16380" s="62">
        <v>71161505</v>
      </c>
      <c r="B16380" s="63" t="s">
        <v>2810</v>
      </c>
    </row>
    <row r="16381" spans="1:2" x14ac:dyDescent="0.25">
      <c r="A16381" s="62">
        <v>72101501</v>
      </c>
      <c r="B16381" s="63" t="s">
        <v>5203</v>
      </c>
    </row>
    <row r="16382" spans="1:2" x14ac:dyDescent="0.25">
      <c r="A16382" s="62">
        <v>72101502</v>
      </c>
      <c r="B16382" s="63" t="s">
        <v>13011</v>
      </c>
    </row>
    <row r="16383" spans="1:2" x14ac:dyDescent="0.25">
      <c r="A16383" s="62">
        <v>72101503</v>
      </c>
      <c r="B16383" s="63" t="s">
        <v>4680</v>
      </c>
    </row>
    <row r="16384" spans="1:2" x14ac:dyDescent="0.25">
      <c r="A16384" s="62">
        <v>72101504</v>
      </c>
      <c r="B16384" s="63" t="s">
        <v>10307</v>
      </c>
    </row>
    <row r="16385" spans="1:2" x14ac:dyDescent="0.25">
      <c r="A16385" s="62">
        <v>72101505</v>
      </c>
      <c r="B16385" s="63" t="s">
        <v>17827</v>
      </c>
    </row>
    <row r="16386" spans="1:2" x14ac:dyDescent="0.25">
      <c r="A16386" s="62">
        <v>72101506</v>
      </c>
      <c r="B16386" s="63" t="s">
        <v>11107</v>
      </c>
    </row>
    <row r="16387" spans="1:2" x14ac:dyDescent="0.25">
      <c r="A16387" s="62">
        <v>72101601</v>
      </c>
      <c r="B16387" s="63" t="s">
        <v>11322</v>
      </c>
    </row>
    <row r="16388" spans="1:2" x14ac:dyDescent="0.25">
      <c r="A16388" s="62">
        <v>72101602</v>
      </c>
      <c r="B16388" s="63" t="s">
        <v>6112</v>
      </c>
    </row>
    <row r="16389" spans="1:2" x14ac:dyDescent="0.25">
      <c r="A16389" s="62">
        <v>72101603</v>
      </c>
      <c r="B16389" s="63" t="s">
        <v>5165</v>
      </c>
    </row>
    <row r="16390" spans="1:2" x14ac:dyDescent="0.25">
      <c r="A16390" s="62">
        <v>72101604</v>
      </c>
      <c r="B16390" s="63" t="s">
        <v>11911</v>
      </c>
    </row>
    <row r="16391" spans="1:2" x14ac:dyDescent="0.25">
      <c r="A16391" s="62">
        <v>72101605</v>
      </c>
      <c r="B16391" s="63" t="s">
        <v>18332</v>
      </c>
    </row>
    <row r="16392" spans="1:2" x14ac:dyDescent="0.25">
      <c r="A16392" s="62">
        <v>72101606</v>
      </c>
      <c r="B16392" s="63" t="s">
        <v>18623</v>
      </c>
    </row>
    <row r="16393" spans="1:2" x14ac:dyDescent="0.25">
      <c r="A16393" s="62">
        <v>72101607</v>
      </c>
      <c r="B16393" s="63" t="s">
        <v>12202</v>
      </c>
    </row>
    <row r="16394" spans="1:2" x14ac:dyDescent="0.25">
      <c r="A16394" s="62">
        <v>72101701</v>
      </c>
      <c r="B16394" s="63" t="s">
        <v>7421</v>
      </c>
    </row>
    <row r="16395" spans="1:2" x14ac:dyDescent="0.25">
      <c r="A16395" s="62">
        <v>72101702</v>
      </c>
      <c r="B16395" s="63" t="s">
        <v>6870</v>
      </c>
    </row>
    <row r="16396" spans="1:2" x14ac:dyDescent="0.25">
      <c r="A16396" s="62">
        <v>72101703</v>
      </c>
      <c r="B16396" s="63" t="s">
        <v>13692</v>
      </c>
    </row>
    <row r="16397" spans="1:2" x14ac:dyDescent="0.25">
      <c r="A16397" s="62">
        <v>72101704</v>
      </c>
      <c r="B16397" s="63" t="s">
        <v>5171</v>
      </c>
    </row>
    <row r="16398" spans="1:2" x14ac:dyDescent="0.25">
      <c r="A16398" s="62">
        <v>72101801</v>
      </c>
      <c r="B16398" s="63" t="s">
        <v>2634</v>
      </c>
    </row>
    <row r="16399" spans="1:2" x14ac:dyDescent="0.25">
      <c r="A16399" s="62">
        <v>72101802</v>
      </c>
      <c r="B16399" s="63" t="s">
        <v>16116</v>
      </c>
    </row>
    <row r="16400" spans="1:2" x14ac:dyDescent="0.25">
      <c r="A16400" s="62">
        <v>72101803</v>
      </c>
      <c r="B16400" s="63" t="s">
        <v>15656</v>
      </c>
    </row>
    <row r="16401" spans="1:2" x14ac:dyDescent="0.25">
      <c r="A16401" s="62">
        <v>72101901</v>
      </c>
      <c r="B16401" s="63" t="s">
        <v>4055</v>
      </c>
    </row>
    <row r="16402" spans="1:2" x14ac:dyDescent="0.25">
      <c r="A16402" s="62">
        <v>72101902</v>
      </c>
      <c r="B16402" s="63" t="s">
        <v>12349</v>
      </c>
    </row>
    <row r="16403" spans="1:2" x14ac:dyDescent="0.25">
      <c r="A16403" s="62">
        <v>72101903</v>
      </c>
      <c r="B16403" s="63" t="s">
        <v>7269</v>
      </c>
    </row>
    <row r="16404" spans="1:2" x14ac:dyDescent="0.25">
      <c r="A16404" s="62">
        <v>72102001</v>
      </c>
      <c r="B16404" s="63" t="s">
        <v>7430</v>
      </c>
    </row>
    <row r="16405" spans="1:2" x14ac:dyDescent="0.25">
      <c r="A16405" s="62">
        <v>72102002</v>
      </c>
      <c r="B16405" s="63" t="s">
        <v>7364</v>
      </c>
    </row>
    <row r="16406" spans="1:2" x14ac:dyDescent="0.25">
      <c r="A16406" s="62">
        <v>72102003</v>
      </c>
      <c r="B16406" s="63" t="s">
        <v>12381</v>
      </c>
    </row>
    <row r="16407" spans="1:2" x14ac:dyDescent="0.25">
      <c r="A16407" s="62">
        <v>72102004</v>
      </c>
      <c r="B16407" s="63" t="s">
        <v>10643</v>
      </c>
    </row>
    <row r="16408" spans="1:2" x14ac:dyDescent="0.25">
      <c r="A16408" s="62">
        <v>72102005</v>
      </c>
      <c r="B16408" s="63" t="s">
        <v>1563</v>
      </c>
    </row>
    <row r="16409" spans="1:2" x14ac:dyDescent="0.25">
      <c r="A16409" s="62">
        <v>72102006</v>
      </c>
      <c r="B16409" s="63" t="s">
        <v>10522</v>
      </c>
    </row>
    <row r="16410" spans="1:2" x14ac:dyDescent="0.25">
      <c r="A16410" s="62">
        <v>72102101</v>
      </c>
      <c r="B16410" s="63" t="s">
        <v>16119</v>
      </c>
    </row>
    <row r="16411" spans="1:2" x14ac:dyDescent="0.25">
      <c r="A16411" s="62">
        <v>72102102</v>
      </c>
      <c r="B16411" s="63" t="s">
        <v>12065</v>
      </c>
    </row>
    <row r="16412" spans="1:2" x14ac:dyDescent="0.25">
      <c r="A16412" s="62">
        <v>72102103</v>
      </c>
      <c r="B16412" s="63" t="s">
        <v>3164</v>
      </c>
    </row>
    <row r="16413" spans="1:2" x14ac:dyDescent="0.25">
      <c r="A16413" s="62">
        <v>72102104</v>
      </c>
      <c r="B16413" s="63" t="s">
        <v>17197</v>
      </c>
    </row>
    <row r="16414" spans="1:2" x14ac:dyDescent="0.25">
      <c r="A16414" s="62">
        <v>72102105</v>
      </c>
      <c r="B16414" s="63" t="s">
        <v>5180</v>
      </c>
    </row>
    <row r="16415" spans="1:2" x14ac:dyDescent="0.25">
      <c r="A16415" s="62">
        <v>72102106</v>
      </c>
      <c r="B16415" s="63" t="s">
        <v>9487</v>
      </c>
    </row>
    <row r="16416" spans="1:2" x14ac:dyDescent="0.25">
      <c r="A16416" s="62">
        <v>72102201</v>
      </c>
      <c r="B16416" s="63" t="s">
        <v>3962</v>
      </c>
    </row>
    <row r="16417" spans="1:2" x14ac:dyDescent="0.25">
      <c r="A16417" s="62">
        <v>72102202</v>
      </c>
      <c r="B16417" s="63" t="s">
        <v>11635</v>
      </c>
    </row>
    <row r="16418" spans="1:2" x14ac:dyDescent="0.25">
      <c r="A16418" s="62">
        <v>72102203</v>
      </c>
      <c r="B16418" s="63" t="s">
        <v>18776</v>
      </c>
    </row>
    <row r="16419" spans="1:2" x14ac:dyDescent="0.25">
      <c r="A16419" s="62">
        <v>72102204</v>
      </c>
      <c r="B16419" s="63" t="s">
        <v>5587</v>
      </c>
    </row>
    <row r="16420" spans="1:2" x14ac:dyDescent="0.25">
      <c r="A16420" s="62">
        <v>72102205</v>
      </c>
      <c r="B16420" s="63" t="s">
        <v>3912</v>
      </c>
    </row>
    <row r="16421" spans="1:2" x14ac:dyDescent="0.25">
      <c r="A16421" s="62">
        <v>72102206</v>
      </c>
      <c r="B16421" s="63" t="s">
        <v>8264</v>
      </c>
    </row>
    <row r="16422" spans="1:2" x14ac:dyDescent="0.25">
      <c r="A16422" s="62">
        <v>72102207</v>
      </c>
      <c r="B16422" s="63" t="s">
        <v>10673</v>
      </c>
    </row>
    <row r="16423" spans="1:2" x14ac:dyDescent="0.25">
      <c r="A16423" s="62">
        <v>72102208</v>
      </c>
      <c r="B16423" s="63" t="s">
        <v>8606</v>
      </c>
    </row>
    <row r="16424" spans="1:2" x14ac:dyDescent="0.25">
      <c r="A16424" s="62">
        <v>72102209</v>
      </c>
      <c r="B16424" s="63" t="s">
        <v>9871</v>
      </c>
    </row>
    <row r="16425" spans="1:2" x14ac:dyDescent="0.25">
      <c r="A16425" s="62">
        <v>72102301</v>
      </c>
      <c r="B16425" s="63" t="s">
        <v>2680</v>
      </c>
    </row>
    <row r="16426" spans="1:2" x14ac:dyDescent="0.25">
      <c r="A16426" s="62">
        <v>72102302</v>
      </c>
      <c r="B16426" s="63" t="s">
        <v>12772</v>
      </c>
    </row>
    <row r="16427" spans="1:2" x14ac:dyDescent="0.25">
      <c r="A16427" s="62">
        <v>72102303</v>
      </c>
      <c r="B16427" s="63" t="s">
        <v>9271</v>
      </c>
    </row>
    <row r="16428" spans="1:2" x14ac:dyDescent="0.25">
      <c r="A16428" s="62">
        <v>72102304</v>
      </c>
      <c r="B16428" s="63" t="s">
        <v>2553</v>
      </c>
    </row>
    <row r="16429" spans="1:2" x14ac:dyDescent="0.25">
      <c r="A16429" s="62">
        <v>72102305</v>
      </c>
      <c r="B16429" s="63" t="s">
        <v>18125</v>
      </c>
    </row>
    <row r="16430" spans="1:2" x14ac:dyDescent="0.25">
      <c r="A16430" s="62">
        <v>72102401</v>
      </c>
      <c r="B16430" s="63" t="s">
        <v>2633</v>
      </c>
    </row>
    <row r="16431" spans="1:2" x14ac:dyDescent="0.25">
      <c r="A16431" s="62">
        <v>72102402</v>
      </c>
      <c r="B16431" s="63" t="s">
        <v>15762</v>
      </c>
    </row>
    <row r="16432" spans="1:2" x14ac:dyDescent="0.25">
      <c r="A16432" s="62">
        <v>72102403</v>
      </c>
      <c r="B16432" s="63" t="s">
        <v>8136</v>
      </c>
    </row>
    <row r="16433" spans="1:2" x14ac:dyDescent="0.25">
      <c r="A16433" s="62">
        <v>72102404</v>
      </c>
      <c r="B16433" s="63" t="s">
        <v>15141</v>
      </c>
    </row>
    <row r="16434" spans="1:2" x14ac:dyDescent="0.25">
      <c r="A16434" s="62">
        <v>72102405</v>
      </c>
      <c r="B16434" s="63" t="s">
        <v>380</v>
      </c>
    </row>
    <row r="16435" spans="1:2" x14ac:dyDescent="0.25">
      <c r="A16435" s="62">
        <v>72102501</v>
      </c>
      <c r="B16435" s="63" t="s">
        <v>9558</v>
      </c>
    </row>
    <row r="16436" spans="1:2" x14ac:dyDescent="0.25">
      <c r="A16436" s="62">
        <v>72102502</v>
      </c>
      <c r="B16436" s="63" t="s">
        <v>10685</v>
      </c>
    </row>
    <row r="16437" spans="1:2" x14ac:dyDescent="0.25">
      <c r="A16437" s="62">
        <v>72102503</v>
      </c>
      <c r="B16437" s="63" t="s">
        <v>15544</v>
      </c>
    </row>
    <row r="16438" spans="1:2" x14ac:dyDescent="0.25">
      <c r="A16438" s="62">
        <v>72102504</v>
      </c>
      <c r="B16438" s="63" t="s">
        <v>3981</v>
      </c>
    </row>
    <row r="16439" spans="1:2" x14ac:dyDescent="0.25">
      <c r="A16439" s="62">
        <v>72102505</v>
      </c>
      <c r="B16439" s="63" t="s">
        <v>11129</v>
      </c>
    </row>
    <row r="16440" spans="1:2" x14ac:dyDescent="0.25">
      <c r="A16440" s="62">
        <v>72102506</v>
      </c>
      <c r="B16440" s="63" t="s">
        <v>8685</v>
      </c>
    </row>
    <row r="16441" spans="1:2" x14ac:dyDescent="0.25">
      <c r="A16441" s="62">
        <v>72102507</v>
      </c>
      <c r="B16441" s="63" t="s">
        <v>10656</v>
      </c>
    </row>
    <row r="16442" spans="1:2" x14ac:dyDescent="0.25">
      <c r="A16442" s="62">
        <v>72102508</v>
      </c>
      <c r="B16442" s="63" t="s">
        <v>10304</v>
      </c>
    </row>
    <row r="16443" spans="1:2" x14ac:dyDescent="0.25">
      <c r="A16443" s="62">
        <v>72102601</v>
      </c>
      <c r="B16443" s="63" t="s">
        <v>6792</v>
      </c>
    </row>
    <row r="16444" spans="1:2" x14ac:dyDescent="0.25">
      <c r="A16444" s="62">
        <v>72102602</v>
      </c>
      <c r="B16444" s="63" t="s">
        <v>4407</v>
      </c>
    </row>
    <row r="16445" spans="1:2" x14ac:dyDescent="0.25">
      <c r="A16445" s="62">
        <v>72102701</v>
      </c>
      <c r="B16445" s="63" t="s">
        <v>12898</v>
      </c>
    </row>
    <row r="16446" spans="1:2" x14ac:dyDescent="0.25">
      <c r="A16446" s="62">
        <v>72102702</v>
      </c>
      <c r="B16446" s="63" t="s">
        <v>14294</v>
      </c>
    </row>
    <row r="16447" spans="1:2" x14ac:dyDescent="0.25">
      <c r="A16447" s="62">
        <v>72102703</v>
      </c>
      <c r="B16447" s="63" t="s">
        <v>15280</v>
      </c>
    </row>
    <row r="16448" spans="1:2" x14ac:dyDescent="0.25">
      <c r="A16448" s="62">
        <v>72102801</v>
      </c>
      <c r="B16448" s="63" t="s">
        <v>891</v>
      </c>
    </row>
    <row r="16449" spans="1:2" x14ac:dyDescent="0.25">
      <c r="A16449" s="62">
        <v>72102802</v>
      </c>
      <c r="B16449" s="63" t="s">
        <v>5</v>
      </c>
    </row>
    <row r="16450" spans="1:2" x14ac:dyDescent="0.25">
      <c r="A16450" s="62">
        <v>72102901</v>
      </c>
      <c r="B16450" s="63" t="s">
        <v>14731</v>
      </c>
    </row>
    <row r="16451" spans="1:2" x14ac:dyDescent="0.25">
      <c r="A16451" s="62">
        <v>72102902</v>
      </c>
      <c r="B16451" s="63" t="s">
        <v>6259</v>
      </c>
    </row>
    <row r="16452" spans="1:2" x14ac:dyDescent="0.25">
      <c r="A16452" s="62">
        <v>72102903</v>
      </c>
      <c r="B16452" s="63" t="s">
        <v>6667</v>
      </c>
    </row>
    <row r="16453" spans="1:2" x14ac:dyDescent="0.25">
      <c r="A16453" s="62">
        <v>72102904</v>
      </c>
      <c r="B16453" s="63" t="s">
        <v>793</v>
      </c>
    </row>
    <row r="16454" spans="1:2" x14ac:dyDescent="0.25">
      <c r="A16454" s="62">
        <v>72102905</v>
      </c>
      <c r="B16454" s="63" t="s">
        <v>6110</v>
      </c>
    </row>
    <row r="16455" spans="1:2" x14ac:dyDescent="0.25">
      <c r="A16455" s="62">
        <v>72103001</v>
      </c>
      <c r="B16455" s="63" t="s">
        <v>17505</v>
      </c>
    </row>
    <row r="16456" spans="1:2" x14ac:dyDescent="0.25">
      <c r="A16456" s="62">
        <v>72103002</v>
      </c>
      <c r="B16456" s="63" t="s">
        <v>15868</v>
      </c>
    </row>
    <row r="16457" spans="1:2" x14ac:dyDescent="0.25">
      <c r="A16457" s="62">
        <v>72103003</v>
      </c>
      <c r="B16457" s="63" t="s">
        <v>7075</v>
      </c>
    </row>
    <row r="16458" spans="1:2" x14ac:dyDescent="0.25">
      <c r="A16458" s="62">
        <v>72103004</v>
      </c>
      <c r="B16458" s="63" t="s">
        <v>5842</v>
      </c>
    </row>
    <row r="16459" spans="1:2" x14ac:dyDescent="0.25">
      <c r="A16459" s="62">
        <v>72131501</v>
      </c>
      <c r="B16459" s="63" t="s">
        <v>11161</v>
      </c>
    </row>
    <row r="16460" spans="1:2" x14ac:dyDescent="0.25">
      <c r="A16460" s="62">
        <v>72131502</v>
      </c>
      <c r="B16460" s="63" t="s">
        <v>13048</v>
      </c>
    </row>
    <row r="16461" spans="1:2" x14ac:dyDescent="0.25">
      <c r="A16461" s="62">
        <v>72131601</v>
      </c>
      <c r="B16461" s="63" t="s">
        <v>2207</v>
      </c>
    </row>
    <row r="16462" spans="1:2" x14ac:dyDescent="0.25">
      <c r="A16462" s="62">
        <v>72131701</v>
      </c>
      <c r="B16462" s="63" t="s">
        <v>12763</v>
      </c>
    </row>
    <row r="16463" spans="1:2" x14ac:dyDescent="0.25">
      <c r="A16463" s="62">
        <v>72131702</v>
      </c>
      <c r="B16463" s="63" t="s">
        <v>146</v>
      </c>
    </row>
    <row r="16464" spans="1:2" x14ac:dyDescent="0.25">
      <c r="A16464" s="62">
        <v>73101501</v>
      </c>
      <c r="B16464" s="63" t="s">
        <v>14888</v>
      </c>
    </row>
    <row r="16465" spans="1:2" x14ac:dyDescent="0.25">
      <c r="A16465" s="62">
        <v>73101502</v>
      </c>
      <c r="B16465" s="63" t="s">
        <v>18813</v>
      </c>
    </row>
    <row r="16466" spans="1:2" x14ac:dyDescent="0.25">
      <c r="A16466" s="62">
        <v>73101503</v>
      </c>
      <c r="B16466" s="63" t="s">
        <v>9183</v>
      </c>
    </row>
    <row r="16467" spans="1:2" x14ac:dyDescent="0.25">
      <c r="A16467" s="62">
        <v>73101504</v>
      </c>
      <c r="B16467" s="63" t="s">
        <v>7359</v>
      </c>
    </row>
    <row r="16468" spans="1:2" x14ac:dyDescent="0.25">
      <c r="A16468" s="62">
        <v>73101505</v>
      </c>
      <c r="B16468" s="63" t="s">
        <v>18647</v>
      </c>
    </row>
    <row r="16469" spans="1:2" x14ac:dyDescent="0.25">
      <c r="A16469" s="62">
        <v>73101601</v>
      </c>
      <c r="B16469" s="63" t="s">
        <v>9067</v>
      </c>
    </row>
    <row r="16470" spans="1:2" x14ac:dyDescent="0.25">
      <c r="A16470" s="62">
        <v>73101602</v>
      </c>
      <c r="B16470" s="63" t="s">
        <v>665</v>
      </c>
    </row>
    <row r="16471" spans="1:2" x14ac:dyDescent="0.25">
      <c r="A16471" s="62">
        <v>73101603</v>
      </c>
      <c r="B16471" s="63" t="s">
        <v>1568</v>
      </c>
    </row>
    <row r="16472" spans="1:2" x14ac:dyDescent="0.25">
      <c r="A16472" s="62">
        <v>73101604</v>
      </c>
      <c r="B16472" s="63" t="s">
        <v>4040</v>
      </c>
    </row>
    <row r="16473" spans="1:2" x14ac:dyDescent="0.25">
      <c r="A16473" s="62">
        <v>73101605</v>
      </c>
      <c r="B16473" s="63" t="s">
        <v>14192</v>
      </c>
    </row>
    <row r="16474" spans="1:2" x14ac:dyDescent="0.25">
      <c r="A16474" s="62">
        <v>73101606</v>
      </c>
      <c r="B16474" s="63" t="s">
        <v>1428</v>
      </c>
    </row>
    <row r="16475" spans="1:2" x14ac:dyDescent="0.25">
      <c r="A16475" s="62">
        <v>73101607</v>
      </c>
      <c r="B16475" s="63" t="s">
        <v>11733</v>
      </c>
    </row>
    <row r="16476" spans="1:2" x14ac:dyDescent="0.25">
      <c r="A16476" s="62">
        <v>73101608</v>
      </c>
      <c r="B16476" s="63" t="s">
        <v>469</v>
      </c>
    </row>
    <row r="16477" spans="1:2" x14ac:dyDescent="0.25">
      <c r="A16477" s="62">
        <v>73101609</v>
      </c>
      <c r="B16477" s="63" t="s">
        <v>8272</v>
      </c>
    </row>
    <row r="16478" spans="1:2" x14ac:dyDescent="0.25">
      <c r="A16478" s="62">
        <v>73101610</v>
      </c>
      <c r="B16478" s="63" t="s">
        <v>1451</v>
      </c>
    </row>
    <row r="16479" spans="1:2" x14ac:dyDescent="0.25">
      <c r="A16479" s="62">
        <v>73101611</v>
      </c>
      <c r="B16479" s="63" t="s">
        <v>1322</v>
      </c>
    </row>
    <row r="16480" spans="1:2" x14ac:dyDescent="0.25">
      <c r="A16480" s="62">
        <v>73101612</v>
      </c>
      <c r="B16480" s="63" t="s">
        <v>11653</v>
      </c>
    </row>
    <row r="16481" spans="1:2" x14ac:dyDescent="0.25">
      <c r="A16481" s="62">
        <v>73101613</v>
      </c>
      <c r="B16481" s="63" t="s">
        <v>12123</v>
      </c>
    </row>
    <row r="16482" spans="1:2" x14ac:dyDescent="0.25">
      <c r="A16482" s="62">
        <v>73101614</v>
      </c>
      <c r="B16482" s="63" t="s">
        <v>5244</v>
      </c>
    </row>
    <row r="16483" spans="1:2" x14ac:dyDescent="0.25">
      <c r="A16483" s="62">
        <v>73101701</v>
      </c>
      <c r="B16483" s="63" t="s">
        <v>602</v>
      </c>
    </row>
    <row r="16484" spans="1:2" x14ac:dyDescent="0.25">
      <c r="A16484" s="62">
        <v>73101702</v>
      </c>
      <c r="B16484" s="63" t="s">
        <v>12409</v>
      </c>
    </row>
    <row r="16485" spans="1:2" x14ac:dyDescent="0.25">
      <c r="A16485" s="62">
        <v>73101703</v>
      </c>
      <c r="B16485" s="63" t="s">
        <v>1727</v>
      </c>
    </row>
    <row r="16486" spans="1:2" x14ac:dyDescent="0.25">
      <c r="A16486" s="62">
        <v>73101801</v>
      </c>
      <c r="B16486" s="63" t="s">
        <v>82</v>
      </c>
    </row>
    <row r="16487" spans="1:2" x14ac:dyDescent="0.25">
      <c r="A16487" s="62">
        <v>73101802</v>
      </c>
      <c r="B16487" s="63" t="s">
        <v>4996</v>
      </c>
    </row>
    <row r="16488" spans="1:2" x14ac:dyDescent="0.25">
      <c r="A16488" s="62">
        <v>73101901</v>
      </c>
      <c r="B16488" s="63" t="s">
        <v>17139</v>
      </c>
    </row>
    <row r="16489" spans="1:2" x14ac:dyDescent="0.25">
      <c r="A16489" s="62">
        <v>73101902</v>
      </c>
      <c r="B16489" s="63" t="s">
        <v>14937</v>
      </c>
    </row>
    <row r="16490" spans="1:2" x14ac:dyDescent="0.25">
      <c r="A16490" s="62">
        <v>73101903</v>
      </c>
      <c r="B16490" s="63" t="s">
        <v>13254</v>
      </c>
    </row>
    <row r="16491" spans="1:2" x14ac:dyDescent="0.25">
      <c r="A16491" s="62">
        <v>73111501</v>
      </c>
      <c r="B16491" s="63" t="s">
        <v>12240</v>
      </c>
    </row>
    <row r="16492" spans="1:2" x14ac:dyDescent="0.25">
      <c r="A16492" s="62">
        <v>73111502</v>
      </c>
      <c r="B16492" s="63" t="s">
        <v>9421</v>
      </c>
    </row>
    <row r="16493" spans="1:2" x14ac:dyDescent="0.25">
      <c r="A16493" s="62">
        <v>73111503</v>
      </c>
      <c r="B16493" s="63" t="s">
        <v>2994</v>
      </c>
    </row>
    <row r="16494" spans="1:2" x14ac:dyDescent="0.25">
      <c r="A16494" s="62">
        <v>73111504</v>
      </c>
      <c r="B16494" s="63" t="s">
        <v>17182</v>
      </c>
    </row>
    <row r="16495" spans="1:2" x14ac:dyDescent="0.25">
      <c r="A16495" s="62">
        <v>73111505</v>
      </c>
      <c r="B16495" s="63" t="s">
        <v>1833</v>
      </c>
    </row>
    <row r="16496" spans="1:2" x14ac:dyDescent="0.25">
      <c r="A16496" s="62">
        <v>73111506</v>
      </c>
      <c r="B16496" s="63" t="s">
        <v>16316</v>
      </c>
    </row>
    <row r="16497" spans="1:2" x14ac:dyDescent="0.25">
      <c r="A16497" s="62">
        <v>73111507</v>
      </c>
      <c r="B16497" s="63" t="s">
        <v>18540</v>
      </c>
    </row>
    <row r="16498" spans="1:2" x14ac:dyDescent="0.25">
      <c r="A16498" s="62">
        <v>73111601</v>
      </c>
      <c r="B16498" s="63" t="s">
        <v>3340</v>
      </c>
    </row>
    <row r="16499" spans="1:2" x14ac:dyDescent="0.25">
      <c r="A16499" s="62">
        <v>73111602</v>
      </c>
      <c r="B16499" s="63" t="s">
        <v>3814</v>
      </c>
    </row>
    <row r="16500" spans="1:2" x14ac:dyDescent="0.25">
      <c r="A16500" s="62">
        <v>73111603</v>
      </c>
      <c r="B16500" s="63" t="s">
        <v>6529</v>
      </c>
    </row>
    <row r="16501" spans="1:2" x14ac:dyDescent="0.25">
      <c r="A16501" s="62">
        <v>73111604</v>
      </c>
      <c r="B16501" s="63" t="s">
        <v>17708</v>
      </c>
    </row>
    <row r="16502" spans="1:2" x14ac:dyDescent="0.25">
      <c r="A16502" s="62">
        <v>73121501</v>
      </c>
      <c r="B16502" s="63" t="s">
        <v>18826</v>
      </c>
    </row>
    <row r="16503" spans="1:2" x14ac:dyDescent="0.25">
      <c r="A16503" s="62">
        <v>73121502</v>
      </c>
      <c r="B16503" s="63" t="s">
        <v>3856</v>
      </c>
    </row>
    <row r="16504" spans="1:2" x14ac:dyDescent="0.25">
      <c r="A16504" s="62">
        <v>73121503</v>
      </c>
      <c r="B16504" s="63" t="s">
        <v>2349</v>
      </c>
    </row>
    <row r="16505" spans="1:2" x14ac:dyDescent="0.25">
      <c r="A16505" s="62">
        <v>73121504</v>
      </c>
      <c r="B16505" s="63" t="s">
        <v>17450</v>
      </c>
    </row>
    <row r="16506" spans="1:2" x14ac:dyDescent="0.25">
      <c r="A16506" s="62">
        <v>73121505</v>
      </c>
      <c r="B16506" s="63" t="s">
        <v>15738</v>
      </c>
    </row>
    <row r="16507" spans="1:2" x14ac:dyDescent="0.25">
      <c r="A16507" s="62">
        <v>73121506</v>
      </c>
      <c r="B16507" s="63" t="s">
        <v>8657</v>
      </c>
    </row>
    <row r="16508" spans="1:2" x14ac:dyDescent="0.25">
      <c r="A16508" s="62">
        <v>73121507</v>
      </c>
      <c r="B16508" s="63" t="s">
        <v>13900</v>
      </c>
    </row>
    <row r="16509" spans="1:2" x14ac:dyDescent="0.25">
      <c r="A16509" s="62">
        <v>73121508</v>
      </c>
      <c r="B16509" s="63" t="s">
        <v>7346</v>
      </c>
    </row>
    <row r="16510" spans="1:2" x14ac:dyDescent="0.25">
      <c r="A16510" s="62">
        <v>73121509</v>
      </c>
      <c r="B16510" s="63" t="s">
        <v>12588</v>
      </c>
    </row>
    <row r="16511" spans="1:2" x14ac:dyDescent="0.25">
      <c r="A16511" s="62">
        <v>73121601</v>
      </c>
      <c r="B16511" s="63" t="s">
        <v>12077</v>
      </c>
    </row>
    <row r="16512" spans="1:2" x14ac:dyDescent="0.25">
      <c r="A16512" s="62">
        <v>73121602</v>
      </c>
      <c r="B16512" s="63" t="s">
        <v>10471</v>
      </c>
    </row>
    <row r="16513" spans="1:2" x14ac:dyDescent="0.25">
      <c r="A16513" s="62">
        <v>73121603</v>
      </c>
      <c r="B16513" s="63" t="s">
        <v>17390</v>
      </c>
    </row>
    <row r="16514" spans="1:2" x14ac:dyDescent="0.25">
      <c r="A16514" s="62">
        <v>73121606</v>
      </c>
      <c r="B16514" s="63" t="s">
        <v>14030</v>
      </c>
    </row>
    <row r="16515" spans="1:2" x14ac:dyDescent="0.25">
      <c r="A16515" s="62">
        <v>73121607</v>
      </c>
      <c r="B16515" s="63" t="s">
        <v>17979</v>
      </c>
    </row>
    <row r="16516" spans="1:2" x14ac:dyDescent="0.25">
      <c r="A16516" s="62">
        <v>73121608</v>
      </c>
      <c r="B16516" s="63" t="s">
        <v>15726</v>
      </c>
    </row>
    <row r="16517" spans="1:2" x14ac:dyDescent="0.25">
      <c r="A16517" s="62">
        <v>73121610</v>
      </c>
      <c r="B16517" s="63" t="s">
        <v>10471</v>
      </c>
    </row>
    <row r="16518" spans="1:2" x14ac:dyDescent="0.25">
      <c r="A16518" s="62">
        <v>73121611</v>
      </c>
      <c r="B16518" s="63" t="s">
        <v>18581</v>
      </c>
    </row>
    <row r="16519" spans="1:2" x14ac:dyDescent="0.25">
      <c r="A16519" s="62">
        <v>73121612</v>
      </c>
      <c r="B16519" s="63" t="s">
        <v>17612</v>
      </c>
    </row>
    <row r="16520" spans="1:2" x14ac:dyDescent="0.25">
      <c r="A16520" s="62">
        <v>73121613</v>
      </c>
      <c r="B16520" s="63" t="s">
        <v>7346</v>
      </c>
    </row>
    <row r="16521" spans="1:2" x14ac:dyDescent="0.25">
      <c r="A16521" s="62">
        <v>73121801</v>
      </c>
      <c r="B16521" s="63" t="s">
        <v>1999</v>
      </c>
    </row>
    <row r="16522" spans="1:2" x14ac:dyDescent="0.25">
      <c r="A16522" s="62">
        <v>73121802</v>
      </c>
      <c r="B16522" s="63" t="s">
        <v>1492</v>
      </c>
    </row>
    <row r="16523" spans="1:2" x14ac:dyDescent="0.25">
      <c r="A16523" s="62">
        <v>73121803</v>
      </c>
      <c r="B16523" s="63" t="s">
        <v>8441</v>
      </c>
    </row>
    <row r="16524" spans="1:2" x14ac:dyDescent="0.25">
      <c r="A16524" s="62">
        <v>73121804</v>
      </c>
      <c r="B16524" s="63" t="s">
        <v>11519</v>
      </c>
    </row>
    <row r="16525" spans="1:2" x14ac:dyDescent="0.25">
      <c r="A16525" s="62">
        <v>73121805</v>
      </c>
      <c r="B16525" s="63" t="s">
        <v>16909</v>
      </c>
    </row>
    <row r="16526" spans="1:2" x14ac:dyDescent="0.25">
      <c r="A16526" s="62">
        <v>73121806</v>
      </c>
      <c r="B16526" s="63" t="s">
        <v>6895</v>
      </c>
    </row>
    <row r="16527" spans="1:2" x14ac:dyDescent="0.25">
      <c r="A16527" s="62">
        <v>73121807</v>
      </c>
      <c r="B16527" s="63" t="s">
        <v>6203</v>
      </c>
    </row>
    <row r="16528" spans="1:2" x14ac:dyDescent="0.25">
      <c r="A16528" s="62">
        <v>73131501</v>
      </c>
      <c r="B16528" s="63" t="s">
        <v>8392</v>
      </c>
    </row>
    <row r="16529" spans="1:2" x14ac:dyDescent="0.25">
      <c r="A16529" s="62">
        <v>73131502</v>
      </c>
      <c r="B16529" s="63" t="s">
        <v>5609</v>
      </c>
    </row>
    <row r="16530" spans="1:2" x14ac:dyDescent="0.25">
      <c r="A16530" s="62">
        <v>73131503</v>
      </c>
      <c r="B16530" s="63" t="s">
        <v>13735</v>
      </c>
    </row>
    <row r="16531" spans="1:2" x14ac:dyDescent="0.25">
      <c r="A16531" s="62">
        <v>73131504</v>
      </c>
      <c r="B16531" s="63" t="s">
        <v>4253</v>
      </c>
    </row>
    <row r="16532" spans="1:2" x14ac:dyDescent="0.25">
      <c r="A16532" s="62">
        <v>73131505</v>
      </c>
      <c r="B16532" s="63" t="s">
        <v>18168</v>
      </c>
    </row>
    <row r="16533" spans="1:2" x14ac:dyDescent="0.25">
      <c r="A16533" s="62">
        <v>73131506</v>
      </c>
      <c r="B16533" s="63" t="s">
        <v>12620</v>
      </c>
    </row>
    <row r="16534" spans="1:2" x14ac:dyDescent="0.25">
      <c r="A16534" s="62">
        <v>73131507</v>
      </c>
      <c r="B16534" s="63" t="s">
        <v>14548</v>
      </c>
    </row>
    <row r="16535" spans="1:2" x14ac:dyDescent="0.25">
      <c r="A16535" s="62">
        <v>73131508</v>
      </c>
      <c r="B16535" s="63" t="s">
        <v>6776</v>
      </c>
    </row>
    <row r="16536" spans="1:2" x14ac:dyDescent="0.25">
      <c r="A16536" s="62">
        <v>73131601</v>
      </c>
      <c r="B16536" s="63" t="s">
        <v>12353</v>
      </c>
    </row>
    <row r="16537" spans="1:2" x14ac:dyDescent="0.25">
      <c r="A16537" s="62">
        <v>73131602</v>
      </c>
      <c r="B16537" s="63" t="s">
        <v>1377</v>
      </c>
    </row>
    <row r="16538" spans="1:2" x14ac:dyDescent="0.25">
      <c r="A16538" s="62">
        <v>73131603</v>
      </c>
      <c r="B16538" s="63" t="s">
        <v>16079</v>
      </c>
    </row>
    <row r="16539" spans="1:2" x14ac:dyDescent="0.25">
      <c r="A16539" s="62">
        <v>73131604</v>
      </c>
      <c r="B16539" s="63" t="s">
        <v>7436</v>
      </c>
    </row>
    <row r="16540" spans="1:2" x14ac:dyDescent="0.25">
      <c r="A16540" s="62">
        <v>73131605</v>
      </c>
      <c r="B16540" s="63" t="s">
        <v>11645</v>
      </c>
    </row>
    <row r="16541" spans="1:2" x14ac:dyDescent="0.25">
      <c r="A16541" s="62">
        <v>73131606</v>
      </c>
      <c r="B16541" s="63" t="s">
        <v>4908</v>
      </c>
    </row>
    <row r="16542" spans="1:2" x14ac:dyDescent="0.25">
      <c r="A16542" s="62">
        <v>73131607</v>
      </c>
      <c r="B16542" s="63" t="s">
        <v>13561</v>
      </c>
    </row>
    <row r="16543" spans="1:2" x14ac:dyDescent="0.25">
      <c r="A16543" s="62">
        <v>73131608</v>
      </c>
      <c r="B16543" s="63" t="s">
        <v>13909</v>
      </c>
    </row>
    <row r="16544" spans="1:2" x14ac:dyDescent="0.25">
      <c r="A16544" s="62">
        <v>73131701</v>
      </c>
      <c r="B16544" s="63" t="s">
        <v>16936</v>
      </c>
    </row>
    <row r="16545" spans="1:2" x14ac:dyDescent="0.25">
      <c r="A16545" s="62">
        <v>73131702</v>
      </c>
      <c r="B16545" s="63" t="s">
        <v>11190</v>
      </c>
    </row>
    <row r="16546" spans="1:2" x14ac:dyDescent="0.25">
      <c r="A16546" s="62">
        <v>73131703</v>
      </c>
      <c r="B16546" s="63" t="s">
        <v>8265</v>
      </c>
    </row>
    <row r="16547" spans="1:2" x14ac:dyDescent="0.25">
      <c r="A16547" s="62">
        <v>73131801</v>
      </c>
      <c r="B16547" s="63" t="s">
        <v>17787</v>
      </c>
    </row>
    <row r="16548" spans="1:2" x14ac:dyDescent="0.25">
      <c r="A16548" s="62">
        <v>73131802</v>
      </c>
      <c r="B16548" s="63" t="s">
        <v>5164</v>
      </c>
    </row>
    <row r="16549" spans="1:2" x14ac:dyDescent="0.25">
      <c r="A16549" s="62">
        <v>73131803</v>
      </c>
      <c r="B16549" s="63" t="s">
        <v>10114</v>
      </c>
    </row>
    <row r="16550" spans="1:2" x14ac:dyDescent="0.25">
      <c r="A16550" s="62">
        <v>73131804</v>
      </c>
      <c r="B16550" s="63" t="s">
        <v>7786</v>
      </c>
    </row>
    <row r="16551" spans="1:2" x14ac:dyDescent="0.25">
      <c r="A16551" s="62">
        <v>73131902</v>
      </c>
      <c r="B16551" s="63" t="s">
        <v>12606</v>
      </c>
    </row>
    <row r="16552" spans="1:2" x14ac:dyDescent="0.25">
      <c r="A16552" s="62">
        <v>73131903</v>
      </c>
      <c r="B16552" s="63" t="s">
        <v>1759</v>
      </c>
    </row>
    <row r="16553" spans="1:2" x14ac:dyDescent="0.25">
      <c r="A16553" s="62">
        <v>73131904</v>
      </c>
      <c r="B16553" s="63" t="s">
        <v>3231</v>
      </c>
    </row>
    <row r="16554" spans="1:2" x14ac:dyDescent="0.25">
      <c r="A16554" s="62">
        <v>73131905</v>
      </c>
      <c r="B16554" s="63" t="s">
        <v>4548</v>
      </c>
    </row>
    <row r="16555" spans="1:2" x14ac:dyDescent="0.25">
      <c r="A16555" s="62">
        <v>73131906</v>
      </c>
      <c r="B16555" s="63" t="s">
        <v>9989</v>
      </c>
    </row>
    <row r="16556" spans="1:2" x14ac:dyDescent="0.25">
      <c r="A16556" s="62">
        <v>73141501</v>
      </c>
      <c r="B16556" s="63" t="s">
        <v>2406</v>
      </c>
    </row>
    <row r="16557" spans="1:2" x14ac:dyDescent="0.25">
      <c r="A16557" s="62">
        <v>73141502</v>
      </c>
      <c r="B16557" s="63" t="s">
        <v>9794</v>
      </c>
    </row>
    <row r="16558" spans="1:2" x14ac:dyDescent="0.25">
      <c r="A16558" s="62">
        <v>73141503</v>
      </c>
      <c r="B16558" s="63" t="s">
        <v>7558</v>
      </c>
    </row>
    <row r="16559" spans="1:2" x14ac:dyDescent="0.25">
      <c r="A16559" s="62">
        <v>73141504</v>
      </c>
      <c r="B16559" s="63" t="s">
        <v>2512</v>
      </c>
    </row>
    <row r="16560" spans="1:2" x14ac:dyDescent="0.25">
      <c r="A16560" s="62">
        <v>73141505</v>
      </c>
      <c r="B16560" s="63" t="s">
        <v>6923</v>
      </c>
    </row>
    <row r="16561" spans="1:2" x14ac:dyDescent="0.25">
      <c r="A16561" s="62">
        <v>73141506</v>
      </c>
      <c r="B16561" s="63" t="s">
        <v>10225</v>
      </c>
    </row>
    <row r="16562" spans="1:2" x14ac:dyDescent="0.25">
      <c r="A16562" s="62">
        <v>73141507</v>
      </c>
      <c r="B16562" s="63" t="s">
        <v>18115</v>
      </c>
    </row>
    <row r="16563" spans="1:2" x14ac:dyDescent="0.25">
      <c r="A16563" s="62">
        <v>73141508</v>
      </c>
      <c r="B16563" s="63" t="s">
        <v>18472</v>
      </c>
    </row>
    <row r="16564" spans="1:2" x14ac:dyDescent="0.25">
      <c r="A16564" s="62">
        <v>73141601</v>
      </c>
      <c r="B16564" s="63" t="s">
        <v>9591</v>
      </c>
    </row>
    <row r="16565" spans="1:2" x14ac:dyDescent="0.25">
      <c r="A16565" s="62">
        <v>73141602</v>
      </c>
      <c r="B16565" s="63" t="s">
        <v>3262</v>
      </c>
    </row>
    <row r="16566" spans="1:2" x14ac:dyDescent="0.25">
      <c r="A16566" s="62">
        <v>73141701</v>
      </c>
      <c r="B16566" s="63" t="s">
        <v>15718</v>
      </c>
    </row>
    <row r="16567" spans="1:2" x14ac:dyDescent="0.25">
      <c r="A16567" s="62">
        <v>73141702</v>
      </c>
      <c r="B16567" s="63" t="s">
        <v>4563</v>
      </c>
    </row>
    <row r="16568" spans="1:2" x14ac:dyDescent="0.25">
      <c r="A16568" s="62">
        <v>73141703</v>
      </c>
      <c r="B16568" s="63" t="s">
        <v>18711</v>
      </c>
    </row>
    <row r="16569" spans="1:2" x14ac:dyDescent="0.25">
      <c r="A16569" s="62">
        <v>73141704</v>
      </c>
      <c r="B16569" s="63" t="s">
        <v>9784</v>
      </c>
    </row>
    <row r="16570" spans="1:2" x14ac:dyDescent="0.25">
      <c r="A16570" s="62">
        <v>73141705</v>
      </c>
      <c r="B16570" s="63" t="s">
        <v>14552</v>
      </c>
    </row>
    <row r="16571" spans="1:2" x14ac:dyDescent="0.25">
      <c r="A16571" s="62">
        <v>73141706</v>
      </c>
      <c r="B16571" s="63" t="s">
        <v>7668</v>
      </c>
    </row>
    <row r="16572" spans="1:2" x14ac:dyDescent="0.25">
      <c r="A16572" s="62">
        <v>73141707</v>
      </c>
      <c r="B16572" s="63" t="s">
        <v>1814</v>
      </c>
    </row>
    <row r="16573" spans="1:2" x14ac:dyDescent="0.25">
      <c r="A16573" s="62">
        <v>73141708</v>
      </c>
      <c r="B16573" s="63" t="s">
        <v>11384</v>
      </c>
    </row>
    <row r="16574" spans="1:2" x14ac:dyDescent="0.25">
      <c r="A16574" s="62">
        <v>73141709</v>
      </c>
      <c r="B16574" s="63" t="s">
        <v>9961</v>
      </c>
    </row>
    <row r="16575" spans="1:2" x14ac:dyDescent="0.25">
      <c r="A16575" s="62">
        <v>73141710</v>
      </c>
      <c r="B16575" s="63" t="s">
        <v>5230</v>
      </c>
    </row>
    <row r="16576" spans="1:2" x14ac:dyDescent="0.25">
      <c r="A16576" s="62">
        <v>73141711</v>
      </c>
      <c r="B16576" s="63" t="s">
        <v>16192</v>
      </c>
    </row>
    <row r="16577" spans="1:2" x14ac:dyDescent="0.25">
      <c r="A16577" s="62">
        <v>73141712</v>
      </c>
      <c r="B16577" s="63" t="s">
        <v>16804</v>
      </c>
    </row>
    <row r="16578" spans="1:2" x14ac:dyDescent="0.25">
      <c r="A16578" s="62">
        <v>73141713</v>
      </c>
      <c r="B16578" s="63" t="s">
        <v>14691</v>
      </c>
    </row>
    <row r="16579" spans="1:2" x14ac:dyDescent="0.25">
      <c r="A16579" s="62">
        <v>73141714</v>
      </c>
      <c r="B16579" s="63" t="s">
        <v>546</v>
      </c>
    </row>
    <row r="16580" spans="1:2" x14ac:dyDescent="0.25">
      <c r="A16580" s="62">
        <v>73141715</v>
      </c>
      <c r="B16580" s="63" t="s">
        <v>6797</v>
      </c>
    </row>
    <row r="16581" spans="1:2" x14ac:dyDescent="0.25">
      <c r="A16581" s="62">
        <v>73151501</v>
      </c>
      <c r="B16581" s="63" t="s">
        <v>3633</v>
      </c>
    </row>
    <row r="16582" spans="1:2" x14ac:dyDescent="0.25">
      <c r="A16582" s="62">
        <v>73151502</v>
      </c>
      <c r="B16582" s="63" t="s">
        <v>6187</v>
      </c>
    </row>
    <row r="16583" spans="1:2" x14ac:dyDescent="0.25">
      <c r="A16583" s="62">
        <v>73151601</v>
      </c>
      <c r="B16583" s="63" t="s">
        <v>15695</v>
      </c>
    </row>
    <row r="16584" spans="1:2" x14ac:dyDescent="0.25">
      <c r="A16584" s="62">
        <v>73151602</v>
      </c>
      <c r="B16584" s="63" t="s">
        <v>5519</v>
      </c>
    </row>
    <row r="16585" spans="1:2" x14ac:dyDescent="0.25">
      <c r="A16585" s="62">
        <v>73151603</v>
      </c>
      <c r="B16585" s="63" t="s">
        <v>167</v>
      </c>
    </row>
    <row r="16586" spans="1:2" x14ac:dyDescent="0.25">
      <c r="A16586" s="62">
        <v>73151604</v>
      </c>
      <c r="B16586" s="63" t="s">
        <v>0</v>
      </c>
    </row>
    <row r="16587" spans="1:2" x14ac:dyDescent="0.25">
      <c r="A16587" s="62">
        <v>73151605</v>
      </c>
      <c r="B16587" s="63" t="s">
        <v>17106</v>
      </c>
    </row>
    <row r="16588" spans="1:2" x14ac:dyDescent="0.25">
      <c r="A16588" s="62">
        <v>73151606</v>
      </c>
      <c r="B16588" s="63" t="s">
        <v>14081</v>
      </c>
    </row>
    <row r="16589" spans="1:2" x14ac:dyDescent="0.25">
      <c r="A16589" s="62">
        <v>73151607</v>
      </c>
      <c r="B16589" s="63" t="s">
        <v>14574</v>
      </c>
    </row>
    <row r="16590" spans="1:2" x14ac:dyDescent="0.25">
      <c r="A16590" s="62">
        <v>73151701</v>
      </c>
      <c r="B16590" s="63" t="s">
        <v>15954</v>
      </c>
    </row>
    <row r="16591" spans="1:2" x14ac:dyDescent="0.25">
      <c r="A16591" s="62">
        <v>73151702</v>
      </c>
      <c r="B16591" s="63" t="s">
        <v>16133</v>
      </c>
    </row>
    <row r="16592" spans="1:2" x14ac:dyDescent="0.25">
      <c r="A16592" s="62">
        <v>73151703</v>
      </c>
      <c r="B16592" s="63" t="s">
        <v>17480</v>
      </c>
    </row>
    <row r="16593" spans="1:2" x14ac:dyDescent="0.25">
      <c r="A16593" s="62">
        <v>73151801</v>
      </c>
      <c r="B16593" s="63" t="s">
        <v>13070</v>
      </c>
    </row>
    <row r="16594" spans="1:2" x14ac:dyDescent="0.25">
      <c r="A16594" s="62">
        <v>73151802</v>
      </c>
      <c r="B16594" s="63" t="s">
        <v>12993</v>
      </c>
    </row>
    <row r="16595" spans="1:2" x14ac:dyDescent="0.25">
      <c r="A16595" s="62">
        <v>73151803</v>
      </c>
      <c r="B16595" s="63" t="s">
        <v>5407</v>
      </c>
    </row>
    <row r="16596" spans="1:2" x14ac:dyDescent="0.25">
      <c r="A16596" s="62">
        <v>73151804</v>
      </c>
      <c r="B16596" s="63" t="s">
        <v>5751</v>
      </c>
    </row>
    <row r="16597" spans="1:2" x14ac:dyDescent="0.25">
      <c r="A16597" s="62">
        <v>73151805</v>
      </c>
      <c r="B16597" s="63" t="s">
        <v>15999</v>
      </c>
    </row>
    <row r="16598" spans="1:2" x14ac:dyDescent="0.25">
      <c r="A16598" s="62">
        <v>73151901</v>
      </c>
      <c r="B16598" s="63" t="s">
        <v>10622</v>
      </c>
    </row>
    <row r="16599" spans="1:2" x14ac:dyDescent="0.25">
      <c r="A16599" s="62">
        <v>73151902</v>
      </c>
      <c r="B16599" s="63" t="s">
        <v>9267</v>
      </c>
    </row>
    <row r="16600" spans="1:2" x14ac:dyDescent="0.25">
      <c r="A16600" s="62">
        <v>73151903</v>
      </c>
      <c r="B16600" s="63" t="s">
        <v>9234</v>
      </c>
    </row>
    <row r="16601" spans="1:2" x14ac:dyDescent="0.25">
      <c r="A16601" s="62">
        <v>73151904</v>
      </c>
      <c r="B16601" s="63" t="s">
        <v>10893</v>
      </c>
    </row>
    <row r="16602" spans="1:2" x14ac:dyDescent="0.25">
      <c r="A16602" s="62">
        <v>73151905</v>
      </c>
      <c r="B16602" s="63" t="s">
        <v>8866</v>
      </c>
    </row>
    <row r="16603" spans="1:2" x14ac:dyDescent="0.25">
      <c r="A16603" s="62">
        <v>73151906</v>
      </c>
      <c r="B16603" s="63" t="s">
        <v>7112</v>
      </c>
    </row>
    <row r="16604" spans="1:2" x14ac:dyDescent="0.25">
      <c r="A16604" s="62">
        <v>73151907</v>
      </c>
      <c r="B16604" s="63" t="s">
        <v>8887</v>
      </c>
    </row>
    <row r="16605" spans="1:2" x14ac:dyDescent="0.25">
      <c r="A16605" s="62">
        <v>73152001</v>
      </c>
      <c r="B16605" s="63" t="s">
        <v>13028</v>
      </c>
    </row>
    <row r="16606" spans="1:2" x14ac:dyDescent="0.25">
      <c r="A16606" s="62">
        <v>73152002</v>
      </c>
      <c r="B16606" s="63" t="s">
        <v>17426</v>
      </c>
    </row>
    <row r="16607" spans="1:2" x14ac:dyDescent="0.25">
      <c r="A16607" s="62">
        <v>73152003</v>
      </c>
      <c r="B16607" s="63" t="s">
        <v>9943</v>
      </c>
    </row>
    <row r="16608" spans="1:2" x14ac:dyDescent="0.25">
      <c r="A16608" s="62">
        <v>73152004</v>
      </c>
      <c r="B16608" s="63" t="s">
        <v>10145</v>
      </c>
    </row>
    <row r="16609" spans="1:2" x14ac:dyDescent="0.25">
      <c r="A16609" s="62">
        <v>73152101</v>
      </c>
      <c r="B16609" s="63" t="s">
        <v>13482</v>
      </c>
    </row>
    <row r="16610" spans="1:2" x14ac:dyDescent="0.25">
      <c r="A16610" s="62">
        <v>73152102</v>
      </c>
      <c r="B16610" s="63" t="s">
        <v>11734</v>
      </c>
    </row>
    <row r="16611" spans="1:2" x14ac:dyDescent="0.25">
      <c r="A16611" s="62">
        <v>73161501</v>
      </c>
      <c r="B16611" s="63" t="s">
        <v>11881</v>
      </c>
    </row>
    <row r="16612" spans="1:2" x14ac:dyDescent="0.25">
      <c r="A16612" s="62">
        <v>73161502</v>
      </c>
      <c r="B16612" s="63" t="s">
        <v>9298</v>
      </c>
    </row>
    <row r="16613" spans="1:2" x14ac:dyDescent="0.25">
      <c r="A16613" s="62">
        <v>73161503</v>
      </c>
      <c r="B16613" s="63" t="s">
        <v>7816</v>
      </c>
    </row>
    <row r="16614" spans="1:2" x14ac:dyDescent="0.25">
      <c r="A16614" s="62">
        <v>73161504</v>
      </c>
      <c r="B16614" s="63" t="s">
        <v>11689</v>
      </c>
    </row>
    <row r="16615" spans="1:2" x14ac:dyDescent="0.25">
      <c r="A16615" s="62">
        <v>73161505</v>
      </c>
      <c r="B16615" s="63" t="s">
        <v>14767</v>
      </c>
    </row>
    <row r="16616" spans="1:2" x14ac:dyDescent="0.25">
      <c r="A16616" s="62">
        <v>73161506</v>
      </c>
      <c r="B16616" s="63" t="s">
        <v>10589</v>
      </c>
    </row>
    <row r="16617" spans="1:2" x14ac:dyDescent="0.25">
      <c r="A16617" s="62">
        <v>73161507</v>
      </c>
      <c r="B16617" s="63" t="s">
        <v>8495</v>
      </c>
    </row>
    <row r="16618" spans="1:2" x14ac:dyDescent="0.25">
      <c r="A16618" s="62">
        <v>73161508</v>
      </c>
      <c r="B16618" s="63" t="s">
        <v>12769</v>
      </c>
    </row>
    <row r="16619" spans="1:2" x14ac:dyDescent="0.25">
      <c r="A16619" s="62">
        <v>73161509</v>
      </c>
      <c r="B16619" s="63" t="s">
        <v>12591</v>
      </c>
    </row>
    <row r="16620" spans="1:2" x14ac:dyDescent="0.25">
      <c r="A16620" s="62">
        <v>73161510</v>
      </c>
      <c r="B16620" s="63" t="s">
        <v>9053</v>
      </c>
    </row>
    <row r="16621" spans="1:2" x14ac:dyDescent="0.25">
      <c r="A16621" s="62">
        <v>73161511</v>
      </c>
      <c r="B16621" s="63" t="s">
        <v>775</v>
      </c>
    </row>
    <row r="16622" spans="1:2" x14ac:dyDescent="0.25">
      <c r="A16622" s="62">
        <v>73161512</v>
      </c>
      <c r="B16622" s="63" t="s">
        <v>5347</v>
      </c>
    </row>
    <row r="16623" spans="1:2" x14ac:dyDescent="0.25">
      <c r="A16623" s="62">
        <v>73161513</v>
      </c>
      <c r="B16623" s="63" t="s">
        <v>847</v>
      </c>
    </row>
    <row r="16624" spans="1:2" x14ac:dyDescent="0.25">
      <c r="A16624" s="62">
        <v>73161514</v>
      </c>
      <c r="B16624" s="63" t="s">
        <v>15448</v>
      </c>
    </row>
    <row r="16625" spans="1:2" x14ac:dyDescent="0.25">
      <c r="A16625" s="62">
        <v>73161515</v>
      </c>
      <c r="B16625" s="63" t="s">
        <v>7232</v>
      </c>
    </row>
    <row r="16626" spans="1:2" x14ac:dyDescent="0.25">
      <c r="A16626" s="62">
        <v>73161516</v>
      </c>
      <c r="B16626" s="63" t="s">
        <v>2708</v>
      </c>
    </row>
    <row r="16627" spans="1:2" x14ac:dyDescent="0.25">
      <c r="A16627" s="62">
        <v>73161517</v>
      </c>
      <c r="B16627" s="63" t="s">
        <v>3632</v>
      </c>
    </row>
    <row r="16628" spans="1:2" x14ac:dyDescent="0.25">
      <c r="A16628" s="62">
        <v>73161518</v>
      </c>
      <c r="B16628" s="63" t="s">
        <v>6766</v>
      </c>
    </row>
    <row r="16629" spans="1:2" x14ac:dyDescent="0.25">
      <c r="A16629" s="62">
        <v>73161519</v>
      </c>
      <c r="B16629" s="63" t="s">
        <v>9013</v>
      </c>
    </row>
    <row r="16630" spans="1:2" x14ac:dyDescent="0.25">
      <c r="A16630" s="62">
        <v>73161601</v>
      </c>
      <c r="B16630" s="63" t="s">
        <v>17406</v>
      </c>
    </row>
    <row r="16631" spans="1:2" x14ac:dyDescent="0.25">
      <c r="A16631" s="62">
        <v>73161602</v>
      </c>
      <c r="B16631" s="63" t="s">
        <v>441</v>
      </c>
    </row>
    <row r="16632" spans="1:2" x14ac:dyDescent="0.25">
      <c r="A16632" s="62">
        <v>73161603</v>
      </c>
      <c r="B16632" s="63" t="s">
        <v>8764</v>
      </c>
    </row>
    <row r="16633" spans="1:2" x14ac:dyDescent="0.25">
      <c r="A16633" s="62">
        <v>73161604</v>
      </c>
      <c r="B16633" s="63" t="s">
        <v>10572</v>
      </c>
    </row>
    <row r="16634" spans="1:2" x14ac:dyDescent="0.25">
      <c r="A16634" s="62">
        <v>73161605</v>
      </c>
      <c r="B16634" s="63" t="s">
        <v>14987</v>
      </c>
    </row>
    <row r="16635" spans="1:2" x14ac:dyDescent="0.25">
      <c r="A16635" s="62">
        <v>73161606</v>
      </c>
      <c r="B16635" s="63" t="s">
        <v>11096</v>
      </c>
    </row>
    <row r="16636" spans="1:2" x14ac:dyDescent="0.25">
      <c r="A16636" s="62">
        <v>73161607</v>
      </c>
      <c r="B16636" s="63" t="s">
        <v>15672</v>
      </c>
    </row>
    <row r="16637" spans="1:2" x14ac:dyDescent="0.25">
      <c r="A16637" s="62">
        <v>73171501</v>
      </c>
      <c r="B16637" s="63" t="s">
        <v>14814</v>
      </c>
    </row>
    <row r="16638" spans="1:2" x14ac:dyDescent="0.25">
      <c r="A16638" s="62">
        <v>73171502</v>
      </c>
      <c r="B16638" s="63" t="s">
        <v>11207</v>
      </c>
    </row>
    <row r="16639" spans="1:2" x14ac:dyDescent="0.25">
      <c r="A16639" s="62">
        <v>73171503</v>
      </c>
      <c r="B16639" s="63" t="s">
        <v>3903</v>
      </c>
    </row>
    <row r="16640" spans="1:2" x14ac:dyDescent="0.25">
      <c r="A16640" s="62">
        <v>73171504</v>
      </c>
      <c r="B16640" s="63" t="s">
        <v>7037</v>
      </c>
    </row>
    <row r="16641" spans="1:2" x14ac:dyDescent="0.25">
      <c r="A16641" s="62">
        <v>73171505</v>
      </c>
      <c r="B16641" s="63" t="s">
        <v>9469</v>
      </c>
    </row>
    <row r="16642" spans="1:2" x14ac:dyDescent="0.25">
      <c r="A16642" s="62">
        <v>73171506</v>
      </c>
      <c r="B16642" s="63" t="s">
        <v>17964</v>
      </c>
    </row>
    <row r="16643" spans="1:2" x14ac:dyDescent="0.25">
      <c r="A16643" s="62">
        <v>73171507</v>
      </c>
      <c r="B16643" s="63" t="s">
        <v>13005</v>
      </c>
    </row>
    <row r="16644" spans="1:2" x14ac:dyDescent="0.25">
      <c r="A16644" s="62">
        <v>73171508</v>
      </c>
      <c r="B16644" s="63" t="s">
        <v>13003</v>
      </c>
    </row>
    <row r="16645" spans="1:2" x14ac:dyDescent="0.25">
      <c r="A16645" s="62">
        <v>73171510</v>
      </c>
      <c r="B16645" s="63" t="s">
        <v>2047</v>
      </c>
    </row>
    <row r="16646" spans="1:2" x14ac:dyDescent="0.25">
      <c r="A16646" s="62">
        <v>73171511</v>
      </c>
      <c r="B16646" s="63" t="s">
        <v>1503</v>
      </c>
    </row>
    <row r="16647" spans="1:2" x14ac:dyDescent="0.25">
      <c r="A16647" s="62">
        <v>73171512</v>
      </c>
      <c r="B16647" s="63" t="s">
        <v>437</v>
      </c>
    </row>
    <row r="16648" spans="1:2" x14ac:dyDescent="0.25">
      <c r="A16648" s="62">
        <v>73171601</v>
      </c>
      <c r="B16648" s="63" t="s">
        <v>18197</v>
      </c>
    </row>
    <row r="16649" spans="1:2" x14ac:dyDescent="0.25">
      <c r="A16649" s="62">
        <v>73171602</v>
      </c>
      <c r="B16649" s="63" t="s">
        <v>1402</v>
      </c>
    </row>
    <row r="16650" spans="1:2" x14ac:dyDescent="0.25">
      <c r="A16650" s="62">
        <v>73171603</v>
      </c>
      <c r="B16650" s="63" t="s">
        <v>16013</v>
      </c>
    </row>
    <row r="16651" spans="1:2" x14ac:dyDescent="0.25">
      <c r="A16651" s="62">
        <v>73171604</v>
      </c>
      <c r="B16651" s="63" t="s">
        <v>9030</v>
      </c>
    </row>
    <row r="16652" spans="1:2" x14ac:dyDescent="0.25">
      <c r="A16652" s="62">
        <v>73171605</v>
      </c>
      <c r="B16652" s="63" t="s">
        <v>13780</v>
      </c>
    </row>
    <row r="16653" spans="1:2" x14ac:dyDescent="0.25">
      <c r="A16653" s="62">
        <v>73181001</v>
      </c>
      <c r="B16653" s="63" t="s">
        <v>18506</v>
      </c>
    </row>
    <row r="16654" spans="1:2" x14ac:dyDescent="0.25">
      <c r="A16654" s="62">
        <v>73181002</v>
      </c>
      <c r="B16654" s="63" t="s">
        <v>13049</v>
      </c>
    </row>
    <row r="16655" spans="1:2" x14ac:dyDescent="0.25">
      <c r="A16655" s="62">
        <v>73181003</v>
      </c>
      <c r="B16655" s="63" t="s">
        <v>11993</v>
      </c>
    </row>
    <row r="16656" spans="1:2" x14ac:dyDescent="0.25">
      <c r="A16656" s="62">
        <v>73181004</v>
      </c>
      <c r="B16656" s="63" t="s">
        <v>3873</v>
      </c>
    </row>
    <row r="16657" spans="1:2" x14ac:dyDescent="0.25">
      <c r="A16657" s="62">
        <v>73181005</v>
      </c>
      <c r="B16657" s="63" t="s">
        <v>7557</v>
      </c>
    </row>
    <row r="16658" spans="1:2" x14ac:dyDescent="0.25">
      <c r="A16658" s="62">
        <v>73181006</v>
      </c>
      <c r="B16658" s="63" t="s">
        <v>14353</v>
      </c>
    </row>
    <row r="16659" spans="1:2" x14ac:dyDescent="0.25">
      <c r="A16659" s="62">
        <v>73181007</v>
      </c>
      <c r="B16659" s="63" t="s">
        <v>15202</v>
      </c>
    </row>
    <row r="16660" spans="1:2" x14ac:dyDescent="0.25">
      <c r="A16660" s="62">
        <v>73181008</v>
      </c>
      <c r="B16660" s="63" t="s">
        <v>8902</v>
      </c>
    </row>
    <row r="16661" spans="1:2" x14ac:dyDescent="0.25">
      <c r="A16661" s="62">
        <v>73181009</v>
      </c>
      <c r="B16661" s="63" t="s">
        <v>10932</v>
      </c>
    </row>
    <row r="16662" spans="1:2" x14ac:dyDescent="0.25">
      <c r="A16662" s="62">
        <v>73181010</v>
      </c>
      <c r="B16662" s="63" t="s">
        <v>18574</v>
      </c>
    </row>
    <row r="16663" spans="1:2" x14ac:dyDescent="0.25">
      <c r="A16663" s="62">
        <v>73181011</v>
      </c>
      <c r="B16663" s="63" t="s">
        <v>8420</v>
      </c>
    </row>
    <row r="16664" spans="1:2" x14ac:dyDescent="0.25">
      <c r="A16664" s="62">
        <v>73181012</v>
      </c>
      <c r="B16664" s="63" t="s">
        <v>4432</v>
      </c>
    </row>
    <row r="16665" spans="1:2" x14ac:dyDescent="0.25">
      <c r="A16665" s="62">
        <v>73181013</v>
      </c>
      <c r="B16665" s="63" t="s">
        <v>1745</v>
      </c>
    </row>
    <row r="16666" spans="1:2" x14ac:dyDescent="0.25">
      <c r="A16666" s="62">
        <v>73181014</v>
      </c>
      <c r="B16666" s="63" t="s">
        <v>3174</v>
      </c>
    </row>
    <row r="16667" spans="1:2" x14ac:dyDescent="0.25">
      <c r="A16667" s="62">
        <v>73181015</v>
      </c>
      <c r="B16667" s="63" t="s">
        <v>10799</v>
      </c>
    </row>
    <row r="16668" spans="1:2" x14ac:dyDescent="0.25">
      <c r="A16668" s="62">
        <v>73181016</v>
      </c>
      <c r="B16668" s="63" t="s">
        <v>11277</v>
      </c>
    </row>
    <row r="16669" spans="1:2" x14ac:dyDescent="0.25">
      <c r="A16669" s="62">
        <v>73181017</v>
      </c>
      <c r="B16669" s="63" t="s">
        <v>17463</v>
      </c>
    </row>
    <row r="16670" spans="1:2" x14ac:dyDescent="0.25">
      <c r="A16670" s="62">
        <v>73181018</v>
      </c>
      <c r="B16670" s="63" t="s">
        <v>11306</v>
      </c>
    </row>
    <row r="16671" spans="1:2" x14ac:dyDescent="0.25">
      <c r="A16671" s="62">
        <v>73181019</v>
      </c>
      <c r="B16671" s="63" t="s">
        <v>6104</v>
      </c>
    </row>
    <row r="16672" spans="1:2" x14ac:dyDescent="0.25">
      <c r="A16672" s="62">
        <v>73181020</v>
      </c>
      <c r="B16672" s="63" t="s">
        <v>11533</v>
      </c>
    </row>
    <row r="16673" spans="1:2" x14ac:dyDescent="0.25">
      <c r="A16673" s="62">
        <v>73181021</v>
      </c>
      <c r="B16673" s="63" t="s">
        <v>4432</v>
      </c>
    </row>
    <row r="16674" spans="1:2" x14ac:dyDescent="0.25">
      <c r="A16674" s="62">
        <v>73181022</v>
      </c>
      <c r="B16674" s="63" t="s">
        <v>13177</v>
      </c>
    </row>
    <row r="16675" spans="1:2" x14ac:dyDescent="0.25">
      <c r="A16675" s="62">
        <v>73181023</v>
      </c>
      <c r="B16675" s="63" t="s">
        <v>897</v>
      </c>
    </row>
    <row r="16676" spans="1:2" x14ac:dyDescent="0.25">
      <c r="A16676" s="62">
        <v>73181101</v>
      </c>
      <c r="B16676" s="63" t="s">
        <v>10976</v>
      </c>
    </row>
    <row r="16677" spans="1:2" x14ac:dyDescent="0.25">
      <c r="A16677" s="62">
        <v>73181102</v>
      </c>
      <c r="B16677" s="63" t="s">
        <v>5585</v>
      </c>
    </row>
    <row r="16678" spans="1:2" x14ac:dyDescent="0.25">
      <c r="A16678" s="62">
        <v>73181103</v>
      </c>
      <c r="B16678" s="63" t="s">
        <v>4313</v>
      </c>
    </row>
    <row r="16679" spans="1:2" x14ac:dyDescent="0.25">
      <c r="A16679" s="62">
        <v>73181104</v>
      </c>
      <c r="B16679" s="63" t="s">
        <v>11010</v>
      </c>
    </row>
    <row r="16680" spans="1:2" x14ac:dyDescent="0.25">
      <c r="A16680" s="62">
        <v>73181105</v>
      </c>
      <c r="B16680" s="63" t="s">
        <v>13027</v>
      </c>
    </row>
    <row r="16681" spans="1:2" x14ac:dyDescent="0.25">
      <c r="A16681" s="62">
        <v>73181106</v>
      </c>
      <c r="B16681" s="63" t="s">
        <v>1616</v>
      </c>
    </row>
    <row r="16682" spans="1:2" x14ac:dyDescent="0.25">
      <c r="A16682" s="62">
        <v>73181201</v>
      </c>
      <c r="B16682" s="63" t="s">
        <v>15455</v>
      </c>
    </row>
    <row r="16683" spans="1:2" x14ac:dyDescent="0.25">
      <c r="A16683" s="62">
        <v>73181202</v>
      </c>
      <c r="B16683" s="63" t="s">
        <v>3664</v>
      </c>
    </row>
    <row r="16684" spans="1:2" x14ac:dyDescent="0.25">
      <c r="A16684" s="62">
        <v>73181203</v>
      </c>
      <c r="B16684" s="63" t="s">
        <v>5343</v>
      </c>
    </row>
    <row r="16685" spans="1:2" x14ac:dyDescent="0.25">
      <c r="A16685" s="62">
        <v>73181204</v>
      </c>
      <c r="B16685" s="63" t="s">
        <v>17224</v>
      </c>
    </row>
    <row r="16686" spans="1:2" x14ac:dyDescent="0.25">
      <c r="A16686" s="62">
        <v>73181205</v>
      </c>
      <c r="B16686" s="63" t="s">
        <v>5329</v>
      </c>
    </row>
    <row r="16687" spans="1:2" x14ac:dyDescent="0.25">
      <c r="A16687" s="62">
        <v>73181206</v>
      </c>
      <c r="B16687" s="63" t="s">
        <v>15839</v>
      </c>
    </row>
    <row r="16688" spans="1:2" x14ac:dyDescent="0.25">
      <c r="A16688" s="62">
        <v>73181301</v>
      </c>
      <c r="B16688" s="63" t="s">
        <v>8396</v>
      </c>
    </row>
    <row r="16689" spans="1:2" x14ac:dyDescent="0.25">
      <c r="A16689" s="62">
        <v>73181302</v>
      </c>
      <c r="B16689" s="63" t="s">
        <v>17231</v>
      </c>
    </row>
    <row r="16690" spans="1:2" x14ac:dyDescent="0.25">
      <c r="A16690" s="62">
        <v>73181303</v>
      </c>
      <c r="B16690" s="63" t="s">
        <v>9075</v>
      </c>
    </row>
    <row r="16691" spans="1:2" x14ac:dyDescent="0.25">
      <c r="A16691" s="62">
        <v>73181304</v>
      </c>
      <c r="B16691" s="63" t="s">
        <v>5966</v>
      </c>
    </row>
    <row r="16692" spans="1:2" x14ac:dyDescent="0.25">
      <c r="A16692" s="62">
        <v>73181901</v>
      </c>
      <c r="B16692" s="63" t="s">
        <v>13215</v>
      </c>
    </row>
    <row r="16693" spans="1:2" x14ac:dyDescent="0.25">
      <c r="A16693" s="62">
        <v>73181902</v>
      </c>
      <c r="B16693" s="63" t="s">
        <v>5875</v>
      </c>
    </row>
    <row r="16694" spans="1:2" x14ac:dyDescent="0.25">
      <c r="A16694" s="62">
        <v>73181903</v>
      </c>
      <c r="B16694" s="63" t="s">
        <v>1521</v>
      </c>
    </row>
    <row r="16695" spans="1:2" x14ac:dyDescent="0.25">
      <c r="A16695" s="62">
        <v>73181904</v>
      </c>
      <c r="B16695" s="63" t="s">
        <v>1152</v>
      </c>
    </row>
    <row r="16696" spans="1:2" x14ac:dyDescent="0.25">
      <c r="A16696" s="62">
        <v>73181905</v>
      </c>
      <c r="B16696" s="63" t="s">
        <v>7140</v>
      </c>
    </row>
    <row r="16697" spans="1:2" x14ac:dyDescent="0.25">
      <c r="A16697" s="62">
        <v>73181906</v>
      </c>
      <c r="B16697" s="63" t="s">
        <v>927</v>
      </c>
    </row>
    <row r="16698" spans="1:2" x14ac:dyDescent="0.25">
      <c r="A16698" s="62">
        <v>73181907</v>
      </c>
      <c r="B16698" s="63" t="s">
        <v>11969</v>
      </c>
    </row>
    <row r="16699" spans="1:2" x14ac:dyDescent="0.25">
      <c r="A16699" s="62">
        <v>73181908</v>
      </c>
      <c r="B16699" s="63" t="s">
        <v>1294</v>
      </c>
    </row>
    <row r="16700" spans="1:2" x14ac:dyDescent="0.25">
      <c r="A16700" s="62">
        <v>76101501</v>
      </c>
      <c r="B16700" s="63" t="s">
        <v>8483</v>
      </c>
    </row>
    <row r="16701" spans="1:2" x14ac:dyDescent="0.25">
      <c r="A16701" s="62">
        <v>76101502</v>
      </c>
      <c r="B16701" s="63" t="s">
        <v>6976</v>
      </c>
    </row>
    <row r="16702" spans="1:2" x14ac:dyDescent="0.25">
      <c r="A16702" s="62">
        <v>76101503</v>
      </c>
      <c r="B16702" s="63" t="s">
        <v>3392</v>
      </c>
    </row>
    <row r="16703" spans="1:2" x14ac:dyDescent="0.25">
      <c r="A16703" s="62">
        <v>76101601</v>
      </c>
      <c r="B16703" s="63" t="s">
        <v>9886</v>
      </c>
    </row>
    <row r="16704" spans="1:2" x14ac:dyDescent="0.25">
      <c r="A16704" s="62">
        <v>76101602</v>
      </c>
      <c r="B16704" s="63" t="s">
        <v>17337</v>
      </c>
    </row>
    <row r="16705" spans="1:2" x14ac:dyDescent="0.25">
      <c r="A16705" s="62">
        <v>76111501</v>
      </c>
      <c r="B16705" s="63" t="s">
        <v>16448</v>
      </c>
    </row>
    <row r="16706" spans="1:2" x14ac:dyDescent="0.25">
      <c r="A16706" s="62">
        <v>76111503</v>
      </c>
      <c r="B16706" s="63" t="s">
        <v>11340</v>
      </c>
    </row>
    <row r="16707" spans="1:2" x14ac:dyDescent="0.25">
      <c r="A16707" s="62">
        <v>76111504</v>
      </c>
      <c r="B16707" s="63" t="s">
        <v>16713</v>
      </c>
    </row>
    <row r="16708" spans="1:2" x14ac:dyDescent="0.25">
      <c r="A16708" s="62">
        <v>76111505</v>
      </c>
      <c r="B16708" s="63" t="s">
        <v>9080</v>
      </c>
    </row>
    <row r="16709" spans="1:2" x14ac:dyDescent="0.25">
      <c r="A16709" s="62">
        <v>76111601</v>
      </c>
      <c r="B16709" s="63" t="s">
        <v>13219</v>
      </c>
    </row>
    <row r="16710" spans="1:2" x14ac:dyDescent="0.25">
      <c r="A16710" s="62">
        <v>76111602</v>
      </c>
      <c r="B16710" s="63" t="s">
        <v>16388</v>
      </c>
    </row>
    <row r="16711" spans="1:2" x14ac:dyDescent="0.25">
      <c r="A16711" s="62">
        <v>76111603</v>
      </c>
      <c r="B16711" s="63" t="s">
        <v>13828</v>
      </c>
    </row>
    <row r="16712" spans="1:2" x14ac:dyDescent="0.25">
      <c r="A16712" s="62">
        <v>76111604</v>
      </c>
      <c r="B16712" s="63" t="s">
        <v>2788</v>
      </c>
    </row>
    <row r="16713" spans="1:2" x14ac:dyDescent="0.25">
      <c r="A16713" s="62">
        <v>76111605</v>
      </c>
      <c r="B16713" s="63" t="s">
        <v>15941</v>
      </c>
    </row>
    <row r="16714" spans="1:2" x14ac:dyDescent="0.25">
      <c r="A16714" s="62">
        <v>76111701</v>
      </c>
      <c r="B16714" s="63" t="s">
        <v>13934</v>
      </c>
    </row>
    <row r="16715" spans="1:2" x14ac:dyDescent="0.25">
      <c r="A16715" s="62">
        <v>76111702</v>
      </c>
      <c r="B16715" s="63" t="s">
        <v>5522</v>
      </c>
    </row>
    <row r="16716" spans="1:2" x14ac:dyDescent="0.25">
      <c r="A16716" s="62">
        <v>76111801</v>
      </c>
      <c r="B16716" s="63" t="s">
        <v>13711</v>
      </c>
    </row>
    <row r="16717" spans="1:2" x14ac:dyDescent="0.25">
      <c r="A16717" s="62">
        <v>76121501</v>
      </c>
      <c r="B16717" s="63" t="s">
        <v>7108</v>
      </c>
    </row>
    <row r="16718" spans="1:2" x14ac:dyDescent="0.25">
      <c r="A16718" s="62">
        <v>76121502</v>
      </c>
      <c r="B16718" s="63" t="s">
        <v>3097</v>
      </c>
    </row>
    <row r="16719" spans="1:2" x14ac:dyDescent="0.25">
      <c r="A16719" s="62">
        <v>76121503</v>
      </c>
      <c r="B16719" s="63" t="s">
        <v>10537</v>
      </c>
    </row>
    <row r="16720" spans="1:2" x14ac:dyDescent="0.25">
      <c r="A16720" s="62">
        <v>76121601</v>
      </c>
      <c r="B16720" s="63" t="s">
        <v>15515</v>
      </c>
    </row>
    <row r="16721" spans="1:2" x14ac:dyDescent="0.25">
      <c r="A16721" s="62">
        <v>76121602</v>
      </c>
      <c r="B16721" s="63" t="s">
        <v>12033</v>
      </c>
    </row>
    <row r="16722" spans="1:2" x14ac:dyDescent="0.25">
      <c r="A16722" s="62">
        <v>76121603</v>
      </c>
      <c r="B16722" s="63" t="s">
        <v>13435</v>
      </c>
    </row>
    <row r="16723" spans="1:2" x14ac:dyDescent="0.25">
      <c r="A16723" s="62">
        <v>76121604</v>
      </c>
      <c r="B16723" s="63" t="s">
        <v>4366</v>
      </c>
    </row>
    <row r="16724" spans="1:2" x14ac:dyDescent="0.25">
      <c r="A16724" s="62">
        <v>76121701</v>
      </c>
      <c r="B16724" s="63" t="s">
        <v>12921</v>
      </c>
    </row>
    <row r="16725" spans="1:2" x14ac:dyDescent="0.25">
      <c r="A16725" s="62">
        <v>76121702</v>
      </c>
      <c r="B16725" s="63" t="s">
        <v>69</v>
      </c>
    </row>
    <row r="16726" spans="1:2" x14ac:dyDescent="0.25">
      <c r="A16726" s="62">
        <v>76121801</v>
      </c>
      <c r="B16726" s="63" t="s">
        <v>14058</v>
      </c>
    </row>
    <row r="16727" spans="1:2" x14ac:dyDescent="0.25">
      <c r="A16727" s="62">
        <v>76121901</v>
      </c>
      <c r="B16727" s="63" t="s">
        <v>2632</v>
      </c>
    </row>
    <row r="16728" spans="1:2" x14ac:dyDescent="0.25">
      <c r="A16728" s="62">
        <v>76121902</v>
      </c>
      <c r="B16728" s="63" t="s">
        <v>14829</v>
      </c>
    </row>
    <row r="16729" spans="1:2" x14ac:dyDescent="0.25">
      <c r="A16729" s="62">
        <v>76121903</v>
      </c>
      <c r="B16729" s="63" t="s">
        <v>15174</v>
      </c>
    </row>
    <row r="16730" spans="1:2" x14ac:dyDescent="0.25">
      <c r="A16730" s="62">
        <v>76131501</v>
      </c>
      <c r="B16730" s="63" t="s">
        <v>16615</v>
      </c>
    </row>
    <row r="16731" spans="1:2" x14ac:dyDescent="0.25">
      <c r="A16731" s="62">
        <v>76131502</v>
      </c>
      <c r="B16731" s="63" t="s">
        <v>1465</v>
      </c>
    </row>
    <row r="16732" spans="1:2" x14ac:dyDescent="0.25">
      <c r="A16732" s="62">
        <v>76131601</v>
      </c>
      <c r="B16732" s="63" t="s">
        <v>5045</v>
      </c>
    </row>
    <row r="16733" spans="1:2" x14ac:dyDescent="0.25">
      <c r="A16733" s="62">
        <v>76131602</v>
      </c>
      <c r="B16733" s="63" t="s">
        <v>7590</v>
      </c>
    </row>
    <row r="16734" spans="1:2" x14ac:dyDescent="0.25">
      <c r="A16734" s="62">
        <v>76131701</v>
      </c>
      <c r="B16734" s="63" t="s">
        <v>18490</v>
      </c>
    </row>
    <row r="16735" spans="1:2" x14ac:dyDescent="0.25">
      <c r="A16735" s="62">
        <v>76131702</v>
      </c>
      <c r="B16735" s="63" t="s">
        <v>13375</v>
      </c>
    </row>
    <row r="16736" spans="1:2" x14ac:dyDescent="0.25">
      <c r="A16736" s="62">
        <v>77101501</v>
      </c>
      <c r="B16736" s="63" t="s">
        <v>4944</v>
      </c>
    </row>
    <row r="16737" spans="1:2" x14ac:dyDescent="0.25">
      <c r="A16737" s="62">
        <v>77101502</v>
      </c>
      <c r="B16737" s="63" t="s">
        <v>12586</v>
      </c>
    </row>
    <row r="16738" spans="1:2" x14ac:dyDescent="0.25">
      <c r="A16738" s="62">
        <v>77101503</v>
      </c>
      <c r="B16738" s="63" t="s">
        <v>1170</v>
      </c>
    </row>
    <row r="16739" spans="1:2" x14ac:dyDescent="0.25">
      <c r="A16739" s="62">
        <v>77101504</v>
      </c>
      <c r="B16739" s="63" t="s">
        <v>12437</v>
      </c>
    </row>
    <row r="16740" spans="1:2" x14ac:dyDescent="0.25">
      <c r="A16740" s="62">
        <v>77101505</v>
      </c>
      <c r="B16740" s="63" t="s">
        <v>11511</v>
      </c>
    </row>
    <row r="16741" spans="1:2" x14ac:dyDescent="0.25">
      <c r="A16741" s="62">
        <v>77101601</v>
      </c>
      <c r="B16741" s="63" t="s">
        <v>10583</v>
      </c>
    </row>
    <row r="16742" spans="1:2" x14ac:dyDescent="0.25">
      <c r="A16742" s="62">
        <v>77101602</v>
      </c>
      <c r="B16742" s="63" t="s">
        <v>14107</v>
      </c>
    </row>
    <row r="16743" spans="1:2" x14ac:dyDescent="0.25">
      <c r="A16743" s="62">
        <v>77101603</v>
      </c>
      <c r="B16743" s="63" t="s">
        <v>11263</v>
      </c>
    </row>
    <row r="16744" spans="1:2" x14ac:dyDescent="0.25">
      <c r="A16744" s="62">
        <v>77101604</v>
      </c>
      <c r="B16744" s="63" t="s">
        <v>11825</v>
      </c>
    </row>
    <row r="16745" spans="1:2" x14ac:dyDescent="0.25">
      <c r="A16745" s="62">
        <v>77101605</v>
      </c>
      <c r="B16745" s="63" t="s">
        <v>12952</v>
      </c>
    </row>
    <row r="16746" spans="1:2" x14ac:dyDescent="0.25">
      <c r="A16746" s="62">
        <v>77101701</v>
      </c>
      <c r="B16746" s="63" t="s">
        <v>18187</v>
      </c>
    </row>
    <row r="16747" spans="1:2" x14ac:dyDescent="0.25">
      <c r="A16747" s="62">
        <v>77101702</v>
      </c>
      <c r="B16747" s="63" t="s">
        <v>3764</v>
      </c>
    </row>
    <row r="16748" spans="1:2" x14ac:dyDescent="0.25">
      <c r="A16748" s="62">
        <v>77101703</v>
      </c>
      <c r="B16748" s="63" t="s">
        <v>18178</v>
      </c>
    </row>
    <row r="16749" spans="1:2" x14ac:dyDescent="0.25">
      <c r="A16749" s="62">
        <v>77101704</v>
      </c>
      <c r="B16749" s="63" t="s">
        <v>1822</v>
      </c>
    </row>
    <row r="16750" spans="1:2" x14ac:dyDescent="0.25">
      <c r="A16750" s="62">
        <v>77101705</v>
      </c>
      <c r="B16750" s="63" t="s">
        <v>6180</v>
      </c>
    </row>
    <row r="16751" spans="1:2" x14ac:dyDescent="0.25">
      <c r="A16751" s="62">
        <v>77101706</v>
      </c>
      <c r="B16751" s="63" t="s">
        <v>18153</v>
      </c>
    </row>
    <row r="16752" spans="1:2" x14ac:dyDescent="0.25">
      <c r="A16752" s="62">
        <v>77101707</v>
      </c>
      <c r="B16752" s="63" t="s">
        <v>12017</v>
      </c>
    </row>
    <row r="16753" spans="1:2" x14ac:dyDescent="0.25">
      <c r="A16753" s="62">
        <v>77101801</v>
      </c>
      <c r="B16753" s="63" t="s">
        <v>12809</v>
      </c>
    </row>
    <row r="16754" spans="1:2" x14ac:dyDescent="0.25">
      <c r="A16754" s="62">
        <v>77101802</v>
      </c>
      <c r="B16754" s="63" t="s">
        <v>6368</v>
      </c>
    </row>
    <row r="16755" spans="1:2" x14ac:dyDescent="0.25">
      <c r="A16755" s="62">
        <v>77101803</v>
      </c>
      <c r="B16755" s="63" t="s">
        <v>18103</v>
      </c>
    </row>
    <row r="16756" spans="1:2" x14ac:dyDescent="0.25">
      <c r="A16756" s="62">
        <v>77101804</v>
      </c>
      <c r="B16756" s="63" t="s">
        <v>3394</v>
      </c>
    </row>
    <row r="16757" spans="1:2" x14ac:dyDescent="0.25">
      <c r="A16757" s="62">
        <v>77101805</v>
      </c>
      <c r="B16757" s="63" t="s">
        <v>5028</v>
      </c>
    </row>
    <row r="16758" spans="1:2" x14ac:dyDescent="0.25">
      <c r="A16758" s="62">
        <v>77101806</v>
      </c>
      <c r="B16758" s="63" t="s">
        <v>13880</v>
      </c>
    </row>
    <row r="16759" spans="1:2" x14ac:dyDescent="0.25">
      <c r="A16759" s="62">
        <v>77101901</v>
      </c>
      <c r="B16759" s="63" t="s">
        <v>9173</v>
      </c>
    </row>
    <row r="16760" spans="1:2" x14ac:dyDescent="0.25">
      <c r="A16760" s="62">
        <v>77101902</v>
      </c>
      <c r="B16760" s="63" t="s">
        <v>14852</v>
      </c>
    </row>
    <row r="16761" spans="1:2" x14ac:dyDescent="0.25">
      <c r="A16761" s="62">
        <v>77101903</v>
      </c>
      <c r="B16761" s="63" t="s">
        <v>7560</v>
      </c>
    </row>
    <row r="16762" spans="1:2" x14ac:dyDescent="0.25">
      <c r="A16762" s="62">
        <v>77101904</v>
      </c>
      <c r="B16762" s="63" t="s">
        <v>4388</v>
      </c>
    </row>
    <row r="16763" spans="1:2" x14ac:dyDescent="0.25">
      <c r="A16763" s="62">
        <v>77101905</v>
      </c>
      <c r="B16763" s="63" t="s">
        <v>4390</v>
      </c>
    </row>
    <row r="16764" spans="1:2" x14ac:dyDescent="0.25">
      <c r="A16764" s="62">
        <v>77101906</v>
      </c>
      <c r="B16764" s="63" t="s">
        <v>6163</v>
      </c>
    </row>
    <row r="16765" spans="1:2" x14ac:dyDescent="0.25">
      <c r="A16765" s="62">
        <v>77101907</v>
      </c>
      <c r="B16765" s="63" t="s">
        <v>8641</v>
      </c>
    </row>
    <row r="16766" spans="1:2" x14ac:dyDescent="0.25">
      <c r="A16766" s="62">
        <v>77101908</v>
      </c>
      <c r="B16766" s="63" t="s">
        <v>14806</v>
      </c>
    </row>
    <row r="16767" spans="1:2" x14ac:dyDescent="0.25">
      <c r="A16767" s="62">
        <v>77101909</v>
      </c>
      <c r="B16767" s="63" t="s">
        <v>12073</v>
      </c>
    </row>
    <row r="16768" spans="1:2" x14ac:dyDescent="0.25">
      <c r="A16768" s="62">
        <v>77101910</v>
      </c>
      <c r="B16768" s="63" t="s">
        <v>13068</v>
      </c>
    </row>
    <row r="16769" spans="1:2" x14ac:dyDescent="0.25">
      <c r="A16769" s="62">
        <v>77111501</v>
      </c>
      <c r="B16769" s="63" t="s">
        <v>5635</v>
      </c>
    </row>
    <row r="16770" spans="1:2" x14ac:dyDescent="0.25">
      <c r="A16770" s="62">
        <v>77111502</v>
      </c>
      <c r="B16770" s="63" t="s">
        <v>18764</v>
      </c>
    </row>
    <row r="16771" spans="1:2" x14ac:dyDescent="0.25">
      <c r="A16771" s="62">
        <v>77111503</v>
      </c>
      <c r="B16771" s="63" t="s">
        <v>6205</v>
      </c>
    </row>
    <row r="16772" spans="1:2" x14ac:dyDescent="0.25">
      <c r="A16772" s="62">
        <v>77111504</v>
      </c>
      <c r="B16772" s="63" t="s">
        <v>16588</v>
      </c>
    </row>
    <row r="16773" spans="1:2" x14ac:dyDescent="0.25">
      <c r="A16773" s="62">
        <v>77111505</v>
      </c>
      <c r="B16773" s="63" t="s">
        <v>4008</v>
      </c>
    </row>
    <row r="16774" spans="1:2" x14ac:dyDescent="0.25">
      <c r="A16774" s="62">
        <v>77111506</v>
      </c>
      <c r="B16774" s="63" t="s">
        <v>15478</v>
      </c>
    </row>
    <row r="16775" spans="1:2" x14ac:dyDescent="0.25">
      <c r="A16775" s="62">
        <v>77111507</v>
      </c>
      <c r="B16775" s="63" t="s">
        <v>3027</v>
      </c>
    </row>
    <row r="16776" spans="1:2" x14ac:dyDescent="0.25">
      <c r="A16776" s="62">
        <v>77111508</v>
      </c>
      <c r="B16776" s="63" t="s">
        <v>15008</v>
      </c>
    </row>
    <row r="16777" spans="1:2" x14ac:dyDescent="0.25">
      <c r="A16777" s="62">
        <v>77111601</v>
      </c>
      <c r="B16777" s="63" t="s">
        <v>6919</v>
      </c>
    </row>
    <row r="16778" spans="1:2" x14ac:dyDescent="0.25">
      <c r="A16778" s="62">
        <v>77111602</v>
      </c>
      <c r="B16778" s="63" t="s">
        <v>2631</v>
      </c>
    </row>
    <row r="16779" spans="1:2" x14ac:dyDescent="0.25">
      <c r="A16779" s="62">
        <v>77111603</v>
      </c>
      <c r="B16779" s="63" t="s">
        <v>342</v>
      </c>
    </row>
    <row r="16780" spans="1:2" x14ac:dyDescent="0.25">
      <c r="A16780" s="62">
        <v>77121501</v>
      </c>
      <c r="B16780" s="63" t="s">
        <v>13429</v>
      </c>
    </row>
    <row r="16781" spans="1:2" x14ac:dyDescent="0.25">
      <c r="A16781" s="62">
        <v>77121502</v>
      </c>
      <c r="B16781" s="63" t="s">
        <v>4731</v>
      </c>
    </row>
    <row r="16782" spans="1:2" x14ac:dyDescent="0.25">
      <c r="A16782" s="62">
        <v>77121503</v>
      </c>
      <c r="B16782" s="63" t="s">
        <v>18740</v>
      </c>
    </row>
    <row r="16783" spans="1:2" x14ac:dyDescent="0.25">
      <c r="A16783" s="62">
        <v>77121504</v>
      </c>
      <c r="B16783" s="63" t="s">
        <v>6407</v>
      </c>
    </row>
    <row r="16784" spans="1:2" x14ac:dyDescent="0.25">
      <c r="A16784" s="62">
        <v>77121505</v>
      </c>
      <c r="B16784" s="63" t="s">
        <v>11227</v>
      </c>
    </row>
    <row r="16785" spans="1:2" x14ac:dyDescent="0.25">
      <c r="A16785" s="62">
        <v>77121506</v>
      </c>
      <c r="B16785" s="63" t="s">
        <v>10142</v>
      </c>
    </row>
    <row r="16786" spans="1:2" x14ac:dyDescent="0.25">
      <c r="A16786" s="62">
        <v>77121507</v>
      </c>
      <c r="B16786" s="63" t="s">
        <v>6745</v>
      </c>
    </row>
    <row r="16787" spans="1:2" x14ac:dyDescent="0.25">
      <c r="A16787" s="62">
        <v>77121508</v>
      </c>
      <c r="B16787" s="63" t="s">
        <v>13423</v>
      </c>
    </row>
    <row r="16788" spans="1:2" x14ac:dyDescent="0.25">
      <c r="A16788" s="62">
        <v>77121509</v>
      </c>
      <c r="B16788" s="63" t="s">
        <v>1782</v>
      </c>
    </row>
    <row r="16789" spans="1:2" x14ac:dyDescent="0.25">
      <c r="A16789" s="62">
        <v>77121601</v>
      </c>
      <c r="B16789" s="63" t="s">
        <v>6281</v>
      </c>
    </row>
    <row r="16790" spans="1:2" x14ac:dyDescent="0.25">
      <c r="A16790" s="62">
        <v>77121602</v>
      </c>
      <c r="B16790" s="63" t="s">
        <v>15700</v>
      </c>
    </row>
    <row r="16791" spans="1:2" x14ac:dyDescent="0.25">
      <c r="A16791" s="62">
        <v>77121603</v>
      </c>
      <c r="B16791" s="63" t="s">
        <v>11813</v>
      </c>
    </row>
    <row r="16792" spans="1:2" x14ac:dyDescent="0.25">
      <c r="A16792" s="62">
        <v>77121604</v>
      </c>
      <c r="B16792" s="63" t="s">
        <v>18624</v>
      </c>
    </row>
    <row r="16793" spans="1:2" x14ac:dyDescent="0.25">
      <c r="A16793" s="62">
        <v>77121605</v>
      </c>
      <c r="B16793" s="63" t="s">
        <v>16057</v>
      </c>
    </row>
    <row r="16794" spans="1:2" x14ac:dyDescent="0.25">
      <c r="A16794" s="62">
        <v>77121606</v>
      </c>
      <c r="B16794" s="63" t="s">
        <v>18293</v>
      </c>
    </row>
    <row r="16795" spans="1:2" x14ac:dyDescent="0.25">
      <c r="A16795" s="62">
        <v>77121607</v>
      </c>
      <c r="B16795" s="63" t="s">
        <v>7932</v>
      </c>
    </row>
    <row r="16796" spans="1:2" x14ac:dyDescent="0.25">
      <c r="A16796" s="62">
        <v>77121608</v>
      </c>
      <c r="B16796" s="63" t="s">
        <v>7121</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14145</v>
      </c>
    </row>
    <row r="16800" spans="1:2" x14ac:dyDescent="0.25">
      <c r="A16800" s="62">
        <v>77121702</v>
      </c>
      <c r="B16800" s="63" t="s">
        <v>1034</v>
      </c>
    </row>
    <row r="16801" spans="1:2" x14ac:dyDescent="0.25">
      <c r="A16801" s="62">
        <v>77121703</v>
      </c>
      <c r="B16801" s="63" t="s">
        <v>17138</v>
      </c>
    </row>
    <row r="16802" spans="1:2" x14ac:dyDescent="0.25">
      <c r="A16802" s="62">
        <v>77121704</v>
      </c>
      <c r="B16802" s="63" t="s">
        <v>1739</v>
      </c>
    </row>
    <row r="16803" spans="1:2" x14ac:dyDescent="0.25">
      <c r="A16803" s="62">
        <v>77121705</v>
      </c>
      <c r="B16803" s="63" t="s">
        <v>7318</v>
      </c>
    </row>
    <row r="16804" spans="1:2" x14ac:dyDescent="0.25">
      <c r="A16804" s="62">
        <v>77121706</v>
      </c>
      <c r="B16804" s="63" t="s">
        <v>11278</v>
      </c>
    </row>
    <row r="16805" spans="1:2" x14ac:dyDescent="0.25">
      <c r="A16805" s="62">
        <v>77121707</v>
      </c>
      <c r="B16805" s="63" t="s">
        <v>11423</v>
      </c>
    </row>
    <row r="16806" spans="1:2" x14ac:dyDescent="0.25">
      <c r="A16806" s="62">
        <v>77121708</v>
      </c>
      <c r="B16806" s="63" t="s">
        <v>3030</v>
      </c>
    </row>
    <row r="16807" spans="1:2" x14ac:dyDescent="0.25">
      <c r="A16807" s="62">
        <v>77121709</v>
      </c>
      <c r="B16807" s="63" t="s">
        <v>4354</v>
      </c>
    </row>
    <row r="16808" spans="1:2" x14ac:dyDescent="0.25">
      <c r="A16808" s="62">
        <v>77131501</v>
      </c>
      <c r="B16808" s="63" t="s">
        <v>395</v>
      </c>
    </row>
    <row r="16809" spans="1:2" x14ac:dyDescent="0.25">
      <c r="A16809" s="62">
        <v>77131502</v>
      </c>
      <c r="B16809" s="63" t="s">
        <v>5146</v>
      </c>
    </row>
    <row r="16810" spans="1:2" x14ac:dyDescent="0.25">
      <c r="A16810" s="62">
        <v>77131503</v>
      </c>
      <c r="B16810" s="63" t="s">
        <v>7040</v>
      </c>
    </row>
    <row r="16811" spans="1:2" x14ac:dyDescent="0.25">
      <c r="A16811" s="62">
        <v>77131601</v>
      </c>
      <c r="B16811" s="63" t="s">
        <v>16322</v>
      </c>
    </row>
    <row r="16812" spans="1:2" x14ac:dyDescent="0.25">
      <c r="A16812" s="62">
        <v>77131602</v>
      </c>
      <c r="B16812" s="63" t="s">
        <v>13301</v>
      </c>
    </row>
    <row r="16813" spans="1:2" x14ac:dyDescent="0.25">
      <c r="A16813" s="62">
        <v>77131603</v>
      </c>
      <c r="B16813" s="63" t="s">
        <v>9494</v>
      </c>
    </row>
    <row r="16814" spans="1:2" x14ac:dyDescent="0.25">
      <c r="A16814" s="62">
        <v>77131604</v>
      </c>
      <c r="B16814" s="63" t="s">
        <v>11152</v>
      </c>
    </row>
    <row r="16815" spans="1:2" x14ac:dyDescent="0.25">
      <c r="A16815" s="62">
        <v>77131701</v>
      </c>
      <c r="B16815" s="63" t="s">
        <v>18428</v>
      </c>
    </row>
    <row r="16816" spans="1:2" x14ac:dyDescent="0.25">
      <c r="A16816" s="62">
        <v>77131702</v>
      </c>
      <c r="B16816" s="63" t="s">
        <v>11677</v>
      </c>
    </row>
    <row r="16817" spans="1:2" x14ac:dyDescent="0.25">
      <c r="A16817" s="62">
        <v>78101501</v>
      </c>
      <c r="B16817" s="63" t="s">
        <v>2697</v>
      </c>
    </row>
    <row r="16818" spans="1:2" x14ac:dyDescent="0.25">
      <c r="A16818" s="62">
        <v>78101502</v>
      </c>
      <c r="B16818" s="63" t="s">
        <v>14920</v>
      </c>
    </row>
    <row r="16819" spans="1:2" x14ac:dyDescent="0.25">
      <c r="A16819" s="62">
        <v>78101503</v>
      </c>
      <c r="B16819" s="63" t="s">
        <v>5077</v>
      </c>
    </row>
    <row r="16820" spans="1:2" x14ac:dyDescent="0.25">
      <c r="A16820" s="62">
        <v>78101601</v>
      </c>
      <c r="B16820" s="63" t="s">
        <v>18404</v>
      </c>
    </row>
    <row r="16821" spans="1:2" x14ac:dyDescent="0.25">
      <c r="A16821" s="62">
        <v>78101602</v>
      </c>
      <c r="B16821" s="63" t="s">
        <v>6724</v>
      </c>
    </row>
    <row r="16822" spans="1:2" x14ac:dyDescent="0.25">
      <c r="A16822" s="62">
        <v>78101603</v>
      </c>
      <c r="B16822" s="63" t="s">
        <v>3023</v>
      </c>
    </row>
    <row r="16823" spans="1:2" x14ac:dyDescent="0.25">
      <c r="A16823" s="62">
        <v>78101604</v>
      </c>
      <c r="B16823" s="63" t="s">
        <v>16801</v>
      </c>
    </row>
    <row r="16824" spans="1:2" x14ac:dyDescent="0.25">
      <c r="A16824" s="62">
        <v>78101701</v>
      </c>
      <c r="B16824" s="63" t="s">
        <v>687</v>
      </c>
    </row>
    <row r="16825" spans="1:2" x14ac:dyDescent="0.25">
      <c r="A16825" s="62">
        <v>78101702</v>
      </c>
      <c r="B16825" s="63" t="s">
        <v>4813</v>
      </c>
    </row>
    <row r="16826" spans="1:2" x14ac:dyDescent="0.25">
      <c r="A16826" s="62">
        <v>78101703</v>
      </c>
      <c r="B16826" s="63" t="s">
        <v>10918</v>
      </c>
    </row>
    <row r="16827" spans="1:2" x14ac:dyDescent="0.25">
      <c r="A16827" s="62">
        <v>78101704</v>
      </c>
      <c r="B16827" s="63" t="s">
        <v>1534</v>
      </c>
    </row>
    <row r="16828" spans="1:2" x14ac:dyDescent="0.25">
      <c r="A16828" s="62">
        <v>78101705</v>
      </c>
      <c r="B16828" s="63" t="s">
        <v>10085</v>
      </c>
    </row>
    <row r="16829" spans="1:2" x14ac:dyDescent="0.25">
      <c r="A16829" s="62">
        <v>78101801</v>
      </c>
      <c r="B16829" s="63" t="s">
        <v>5242</v>
      </c>
    </row>
    <row r="16830" spans="1:2" x14ac:dyDescent="0.25">
      <c r="A16830" s="62">
        <v>78101802</v>
      </c>
      <c r="B16830" s="63" t="s">
        <v>13810</v>
      </c>
    </row>
    <row r="16831" spans="1:2" x14ac:dyDescent="0.25">
      <c r="A16831" s="62">
        <v>78101803</v>
      </c>
      <c r="B16831" s="63" t="s">
        <v>9887</v>
      </c>
    </row>
    <row r="16832" spans="1:2" x14ac:dyDescent="0.25">
      <c r="A16832" s="62">
        <v>78101804</v>
      </c>
      <c r="B16832" s="63" t="s">
        <v>4302</v>
      </c>
    </row>
    <row r="16833" spans="1:2" x14ac:dyDescent="0.25">
      <c r="A16833" s="62">
        <v>78101901</v>
      </c>
      <c r="B16833" s="63" t="s">
        <v>10513</v>
      </c>
    </row>
    <row r="16834" spans="1:2" x14ac:dyDescent="0.25">
      <c r="A16834" s="62">
        <v>78101902</v>
      </c>
      <c r="B16834" s="63" t="s">
        <v>17781</v>
      </c>
    </row>
    <row r="16835" spans="1:2" x14ac:dyDescent="0.25">
      <c r="A16835" s="62">
        <v>78101903</v>
      </c>
      <c r="B16835" s="63" t="s">
        <v>17389</v>
      </c>
    </row>
    <row r="16836" spans="1:2" x14ac:dyDescent="0.25">
      <c r="A16836" s="62">
        <v>78101904</v>
      </c>
      <c r="B16836" s="63" t="s">
        <v>2936</v>
      </c>
    </row>
    <row r="16837" spans="1:2" x14ac:dyDescent="0.25">
      <c r="A16837" s="62">
        <v>78101905</v>
      </c>
      <c r="B16837" s="63" t="s">
        <v>8279</v>
      </c>
    </row>
    <row r="16838" spans="1:2" x14ac:dyDescent="0.25">
      <c r="A16838" s="62">
        <v>78102001</v>
      </c>
      <c r="B16838" s="63" t="s">
        <v>5918</v>
      </c>
    </row>
    <row r="16839" spans="1:2" x14ac:dyDescent="0.25">
      <c r="A16839" s="62">
        <v>78102002</v>
      </c>
      <c r="B16839" s="63" t="s">
        <v>15375</v>
      </c>
    </row>
    <row r="16840" spans="1:2" x14ac:dyDescent="0.25">
      <c r="A16840" s="62">
        <v>78102101</v>
      </c>
      <c r="B16840" s="63" t="s">
        <v>9357</v>
      </c>
    </row>
    <row r="16841" spans="1:2" x14ac:dyDescent="0.25">
      <c r="A16841" s="62">
        <v>78102102</v>
      </c>
      <c r="B16841" s="63" t="s">
        <v>9968</v>
      </c>
    </row>
    <row r="16842" spans="1:2" x14ac:dyDescent="0.25">
      <c r="A16842" s="62">
        <v>78102201</v>
      </c>
      <c r="B16842" s="63" t="s">
        <v>9617</v>
      </c>
    </row>
    <row r="16843" spans="1:2" x14ac:dyDescent="0.25">
      <c r="A16843" s="62">
        <v>78102202</v>
      </c>
      <c r="B16843" s="63" t="s">
        <v>13591</v>
      </c>
    </row>
    <row r="16844" spans="1:2" x14ac:dyDescent="0.25">
      <c r="A16844" s="62">
        <v>78102203</v>
      </c>
      <c r="B16844" s="63" t="s">
        <v>16505</v>
      </c>
    </row>
    <row r="16845" spans="1:2" x14ac:dyDescent="0.25">
      <c r="A16845" s="62">
        <v>78102204</v>
      </c>
      <c r="B16845" s="63" t="s">
        <v>12616</v>
      </c>
    </row>
    <row r="16846" spans="1:2" x14ac:dyDescent="0.25">
      <c r="A16846" s="62">
        <v>78102205</v>
      </c>
      <c r="B16846" s="63" t="s">
        <v>10262</v>
      </c>
    </row>
    <row r="16847" spans="1:2" x14ac:dyDescent="0.25">
      <c r="A16847" s="62">
        <v>78102206</v>
      </c>
      <c r="B16847" s="63" t="s">
        <v>16180</v>
      </c>
    </row>
    <row r="16848" spans="1:2" x14ac:dyDescent="0.25">
      <c r="A16848" s="62">
        <v>78111501</v>
      </c>
      <c r="B16848" s="63" t="s">
        <v>6501</v>
      </c>
    </row>
    <row r="16849" spans="1:2" x14ac:dyDescent="0.25">
      <c r="A16849" s="62">
        <v>78111502</v>
      </c>
      <c r="B16849" s="63" t="s">
        <v>12192</v>
      </c>
    </row>
    <row r="16850" spans="1:2" x14ac:dyDescent="0.25">
      <c r="A16850" s="62">
        <v>78111503</v>
      </c>
      <c r="B16850" s="63" t="s">
        <v>3711</v>
      </c>
    </row>
    <row r="16851" spans="1:2" x14ac:dyDescent="0.25">
      <c r="A16851" s="62">
        <v>78111601</v>
      </c>
      <c r="B16851" s="63" t="s">
        <v>7935</v>
      </c>
    </row>
    <row r="16852" spans="1:2" x14ac:dyDescent="0.25">
      <c r="A16852" s="62">
        <v>78111602</v>
      </c>
      <c r="B16852" s="63" t="s">
        <v>15389</v>
      </c>
    </row>
    <row r="16853" spans="1:2" x14ac:dyDescent="0.25">
      <c r="A16853" s="62">
        <v>78111603</v>
      </c>
      <c r="B16853" s="63" t="s">
        <v>10944</v>
      </c>
    </row>
    <row r="16854" spans="1:2" x14ac:dyDescent="0.25">
      <c r="A16854" s="62">
        <v>78111701</v>
      </c>
      <c r="B16854" s="63" t="s">
        <v>4649</v>
      </c>
    </row>
    <row r="16855" spans="1:2" x14ac:dyDescent="0.25">
      <c r="A16855" s="62">
        <v>78111702</v>
      </c>
      <c r="B16855" s="63" t="s">
        <v>5527</v>
      </c>
    </row>
    <row r="16856" spans="1:2" x14ac:dyDescent="0.25">
      <c r="A16856" s="62">
        <v>78111703</v>
      </c>
      <c r="B16856" s="63" t="s">
        <v>15167</v>
      </c>
    </row>
    <row r="16857" spans="1:2" x14ac:dyDescent="0.25">
      <c r="A16857" s="62">
        <v>78111802</v>
      </c>
      <c r="B16857" s="63" t="s">
        <v>9035</v>
      </c>
    </row>
    <row r="16858" spans="1:2" x14ac:dyDescent="0.25">
      <c r="A16858" s="62">
        <v>78111803</v>
      </c>
      <c r="B16858" s="63" t="s">
        <v>6909</v>
      </c>
    </row>
    <row r="16859" spans="1:2" x14ac:dyDescent="0.25">
      <c r="A16859" s="62">
        <v>78111804</v>
      </c>
      <c r="B16859" s="63" t="s">
        <v>14004</v>
      </c>
    </row>
    <row r="16860" spans="1:2" x14ac:dyDescent="0.25">
      <c r="A16860" s="62">
        <v>78111807</v>
      </c>
      <c r="B16860" s="63" t="s">
        <v>11357</v>
      </c>
    </row>
    <row r="16861" spans="1:2" x14ac:dyDescent="0.25">
      <c r="A16861" s="62">
        <v>78111808</v>
      </c>
      <c r="B16861" s="63" t="s">
        <v>345</v>
      </c>
    </row>
    <row r="16862" spans="1:2" x14ac:dyDescent="0.25">
      <c r="A16862" s="62">
        <v>78111809</v>
      </c>
      <c r="B16862" s="63" t="s">
        <v>15482</v>
      </c>
    </row>
    <row r="16863" spans="1:2" x14ac:dyDescent="0.25">
      <c r="A16863" s="62">
        <v>78111901</v>
      </c>
      <c r="B16863" s="63" t="s">
        <v>956</v>
      </c>
    </row>
    <row r="16864" spans="1:2" x14ac:dyDescent="0.25">
      <c r="A16864" s="62">
        <v>78121501</v>
      </c>
      <c r="B16864" s="63" t="s">
        <v>12797</v>
      </c>
    </row>
    <row r="16865" spans="1:2" x14ac:dyDescent="0.25">
      <c r="A16865" s="62">
        <v>78121502</v>
      </c>
      <c r="B16865" s="63" t="s">
        <v>9489</v>
      </c>
    </row>
    <row r="16866" spans="1:2" x14ac:dyDescent="0.25">
      <c r="A16866" s="62">
        <v>78121601</v>
      </c>
      <c r="B16866" s="63" t="s">
        <v>1266</v>
      </c>
    </row>
    <row r="16867" spans="1:2" x14ac:dyDescent="0.25">
      <c r="A16867" s="62">
        <v>78121602</v>
      </c>
      <c r="B16867" s="63" t="s">
        <v>5431</v>
      </c>
    </row>
    <row r="16868" spans="1:2" x14ac:dyDescent="0.25">
      <c r="A16868" s="62">
        <v>78131501</v>
      </c>
      <c r="B16868" s="63" t="s">
        <v>13401</v>
      </c>
    </row>
    <row r="16869" spans="1:2" x14ac:dyDescent="0.25">
      <c r="A16869" s="62">
        <v>78131502</v>
      </c>
      <c r="B16869" s="63" t="s">
        <v>4175</v>
      </c>
    </row>
    <row r="16870" spans="1:2" x14ac:dyDescent="0.25">
      <c r="A16870" s="62">
        <v>78131601</v>
      </c>
      <c r="B16870" s="63" t="s">
        <v>7383</v>
      </c>
    </row>
    <row r="16871" spans="1:2" x14ac:dyDescent="0.25">
      <c r="A16871" s="62">
        <v>78131602</v>
      </c>
      <c r="B16871" s="63" t="s">
        <v>13952</v>
      </c>
    </row>
    <row r="16872" spans="1:2" x14ac:dyDescent="0.25">
      <c r="A16872" s="62">
        <v>78131603</v>
      </c>
      <c r="B16872" s="63" t="s">
        <v>8486</v>
      </c>
    </row>
    <row r="16873" spans="1:2" x14ac:dyDescent="0.25">
      <c r="A16873" s="62">
        <v>78131701</v>
      </c>
      <c r="B16873" s="63" t="s">
        <v>13530</v>
      </c>
    </row>
    <row r="16874" spans="1:2" x14ac:dyDescent="0.25">
      <c r="A16874" s="62">
        <v>78131801</v>
      </c>
      <c r="B16874" s="63" t="s">
        <v>3404</v>
      </c>
    </row>
    <row r="16875" spans="1:2" x14ac:dyDescent="0.25">
      <c r="A16875" s="62">
        <v>78131802</v>
      </c>
      <c r="B16875" s="63" t="s">
        <v>12732</v>
      </c>
    </row>
    <row r="16876" spans="1:2" x14ac:dyDescent="0.25">
      <c r="A16876" s="62">
        <v>78131803</v>
      </c>
      <c r="B16876" s="63" t="s">
        <v>9026</v>
      </c>
    </row>
    <row r="16877" spans="1:2" x14ac:dyDescent="0.25">
      <c r="A16877" s="62">
        <v>78131804</v>
      </c>
      <c r="B16877" s="63" t="s">
        <v>7793</v>
      </c>
    </row>
    <row r="16878" spans="1:2" x14ac:dyDescent="0.25">
      <c r="A16878" s="62">
        <v>78131805</v>
      </c>
      <c r="B16878" s="63" t="s">
        <v>223</v>
      </c>
    </row>
    <row r="16879" spans="1:2" x14ac:dyDescent="0.25">
      <c r="A16879" s="62">
        <v>78141501</v>
      </c>
      <c r="B16879" s="63" t="s">
        <v>4041</v>
      </c>
    </row>
    <row r="16880" spans="1:2" x14ac:dyDescent="0.25">
      <c r="A16880" s="62">
        <v>78141502</v>
      </c>
      <c r="B16880" s="63" t="s">
        <v>12085</v>
      </c>
    </row>
    <row r="16881" spans="1:2" x14ac:dyDescent="0.25">
      <c r="A16881" s="62">
        <v>78141503</v>
      </c>
      <c r="B16881" s="63" t="s">
        <v>9880</v>
      </c>
    </row>
    <row r="16882" spans="1:2" x14ac:dyDescent="0.25">
      <c r="A16882" s="62">
        <v>78141601</v>
      </c>
      <c r="B16882" s="63" t="s">
        <v>179</v>
      </c>
    </row>
    <row r="16883" spans="1:2" x14ac:dyDescent="0.25">
      <c r="A16883" s="62">
        <v>78141602</v>
      </c>
      <c r="B16883" s="63" t="s">
        <v>6298</v>
      </c>
    </row>
    <row r="16884" spans="1:2" x14ac:dyDescent="0.25">
      <c r="A16884" s="62">
        <v>78141603</v>
      </c>
      <c r="B16884" s="63" t="s">
        <v>2143</v>
      </c>
    </row>
    <row r="16885" spans="1:2" x14ac:dyDescent="0.25">
      <c r="A16885" s="62">
        <v>78141701</v>
      </c>
      <c r="B16885" s="63" t="s">
        <v>7798</v>
      </c>
    </row>
    <row r="16886" spans="1:2" x14ac:dyDescent="0.25">
      <c r="A16886" s="62">
        <v>78141702</v>
      </c>
      <c r="B16886" s="63" t="s">
        <v>16487</v>
      </c>
    </row>
    <row r="16887" spans="1:2" x14ac:dyDescent="0.25">
      <c r="A16887" s="62">
        <v>78141703</v>
      </c>
      <c r="B16887" s="63" t="s">
        <v>7283</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18477</v>
      </c>
    </row>
    <row r="16891" spans="1:2" x14ac:dyDescent="0.25">
      <c r="A16891" s="62">
        <v>78180101</v>
      </c>
      <c r="B16891" s="63" t="s">
        <v>9837</v>
      </c>
    </row>
    <row r="16892" spans="1:2" x14ac:dyDescent="0.25">
      <c r="A16892" s="62">
        <v>78180102</v>
      </c>
      <c r="B16892" s="63" t="s">
        <v>1053</v>
      </c>
    </row>
    <row r="16893" spans="1:2" x14ac:dyDescent="0.25">
      <c r="A16893" s="62">
        <v>78180103</v>
      </c>
      <c r="B16893" s="63" t="s">
        <v>3595</v>
      </c>
    </row>
    <row r="16894" spans="1:2" x14ac:dyDescent="0.25">
      <c r="A16894" s="62">
        <v>78180104</v>
      </c>
      <c r="B16894" s="63" t="s">
        <v>13835</v>
      </c>
    </row>
    <row r="16895" spans="1:2" x14ac:dyDescent="0.25">
      <c r="A16895" s="62">
        <v>78180201</v>
      </c>
      <c r="B16895" s="63" t="s">
        <v>141</v>
      </c>
    </row>
    <row r="16896" spans="1:2" x14ac:dyDescent="0.25">
      <c r="A16896" s="62">
        <v>78180301</v>
      </c>
      <c r="B16896" s="63" t="s">
        <v>9167</v>
      </c>
    </row>
    <row r="16897" spans="1:2" x14ac:dyDescent="0.25">
      <c r="A16897" s="62">
        <v>78180302</v>
      </c>
      <c r="B16897" s="63" t="s">
        <v>8826</v>
      </c>
    </row>
    <row r="16898" spans="1:2" x14ac:dyDescent="0.25">
      <c r="A16898" s="62">
        <v>78180303</v>
      </c>
      <c r="B16898" s="63" t="s">
        <v>5899</v>
      </c>
    </row>
    <row r="16899" spans="1:2" x14ac:dyDescent="0.25">
      <c r="A16899" s="62">
        <v>80101501</v>
      </c>
      <c r="B16899" s="63" t="s">
        <v>7694</v>
      </c>
    </row>
    <row r="16900" spans="1:2" x14ac:dyDescent="0.25">
      <c r="A16900" s="62">
        <v>80101502</v>
      </c>
      <c r="B16900" s="63" t="s">
        <v>270</v>
      </c>
    </row>
    <row r="16901" spans="1:2" x14ac:dyDescent="0.25">
      <c r="A16901" s="62">
        <v>80101503</v>
      </c>
      <c r="B16901" s="63" t="s">
        <v>11455</v>
      </c>
    </row>
    <row r="16902" spans="1:2" x14ac:dyDescent="0.25">
      <c r="A16902" s="62">
        <v>80101504</v>
      </c>
      <c r="B16902" s="63" t="s">
        <v>18512</v>
      </c>
    </row>
    <row r="16903" spans="1:2" x14ac:dyDescent="0.25">
      <c r="A16903" s="62">
        <v>80101505</v>
      </c>
      <c r="B16903" s="63" t="s">
        <v>4577</v>
      </c>
    </row>
    <row r="16904" spans="1:2" x14ac:dyDescent="0.25">
      <c r="A16904" s="62">
        <v>80101506</v>
      </c>
      <c r="B16904" s="63" t="s">
        <v>3542</v>
      </c>
    </row>
    <row r="16905" spans="1:2" x14ac:dyDescent="0.25">
      <c r="A16905" s="62">
        <v>80101507</v>
      </c>
      <c r="B16905" s="63" t="s">
        <v>18705</v>
      </c>
    </row>
    <row r="16906" spans="1:2" x14ac:dyDescent="0.25">
      <c r="A16906" s="62">
        <v>80101508</v>
      </c>
      <c r="B16906" s="63" t="s">
        <v>11773</v>
      </c>
    </row>
    <row r="16907" spans="1:2" x14ac:dyDescent="0.25">
      <c r="A16907" s="62">
        <v>80101601</v>
      </c>
      <c r="B16907" s="63" t="s">
        <v>9535</v>
      </c>
    </row>
    <row r="16908" spans="1:2" x14ac:dyDescent="0.25">
      <c r="A16908" s="62">
        <v>80101602</v>
      </c>
      <c r="B16908" s="63" t="s">
        <v>15388</v>
      </c>
    </row>
    <row r="16909" spans="1:2" x14ac:dyDescent="0.25">
      <c r="A16909" s="62">
        <v>80101603</v>
      </c>
      <c r="B16909" s="63" t="s">
        <v>1305</v>
      </c>
    </row>
    <row r="16910" spans="1:2" x14ac:dyDescent="0.25">
      <c r="A16910" s="62">
        <v>80101604</v>
      </c>
      <c r="B16910" s="63" t="s">
        <v>10440</v>
      </c>
    </row>
    <row r="16911" spans="1:2" x14ac:dyDescent="0.25">
      <c r="A16911" s="62">
        <v>80101701</v>
      </c>
      <c r="B16911" s="63" t="s">
        <v>15677</v>
      </c>
    </row>
    <row r="16912" spans="1:2" x14ac:dyDescent="0.25">
      <c r="A16912" s="62">
        <v>80101702</v>
      </c>
      <c r="B16912" s="63" t="s">
        <v>10159</v>
      </c>
    </row>
    <row r="16913" spans="1:2" x14ac:dyDescent="0.25">
      <c r="A16913" s="62">
        <v>80101703</v>
      </c>
      <c r="B16913" s="63" t="s">
        <v>18204</v>
      </c>
    </row>
    <row r="16914" spans="1:2" x14ac:dyDescent="0.25">
      <c r="A16914" s="62">
        <v>80101704</v>
      </c>
      <c r="B16914" s="63" t="s">
        <v>13809</v>
      </c>
    </row>
    <row r="16915" spans="1:2" x14ac:dyDescent="0.25">
      <c r="A16915" s="62">
        <v>80101705</v>
      </c>
      <c r="B16915" s="63" t="s">
        <v>12376</v>
      </c>
    </row>
    <row r="16916" spans="1:2" x14ac:dyDescent="0.25">
      <c r="A16916" s="62">
        <v>80101706</v>
      </c>
      <c r="B16916" s="63" t="s">
        <v>9094</v>
      </c>
    </row>
    <row r="16917" spans="1:2" x14ac:dyDescent="0.25">
      <c r="A16917" s="62">
        <v>80101707</v>
      </c>
      <c r="B16917" s="63" t="s">
        <v>14785</v>
      </c>
    </row>
    <row r="16918" spans="1:2" x14ac:dyDescent="0.25">
      <c r="A16918" s="62">
        <v>80111501</v>
      </c>
      <c r="B16918" s="63" t="s">
        <v>1299</v>
      </c>
    </row>
    <row r="16919" spans="1:2" x14ac:dyDescent="0.25">
      <c r="A16919" s="62">
        <v>80111502</v>
      </c>
      <c r="B16919" s="63" t="s">
        <v>9997</v>
      </c>
    </row>
    <row r="16920" spans="1:2" x14ac:dyDescent="0.25">
      <c r="A16920" s="62">
        <v>80111503</v>
      </c>
      <c r="B16920" s="63" t="s">
        <v>9639</v>
      </c>
    </row>
    <row r="16921" spans="1:2" x14ac:dyDescent="0.25">
      <c r="A16921" s="62">
        <v>80111504</v>
      </c>
      <c r="B16921" s="63" t="s">
        <v>10334</v>
      </c>
    </row>
    <row r="16922" spans="1:2" x14ac:dyDescent="0.25">
      <c r="A16922" s="62">
        <v>80111505</v>
      </c>
      <c r="B16922" s="63" t="s">
        <v>1291</v>
      </c>
    </row>
    <row r="16923" spans="1:2" x14ac:dyDescent="0.25">
      <c r="A16923" s="62">
        <v>80111506</v>
      </c>
      <c r="B16923" s="63" t="s">
        <v>1014</v>
      </c>
    </row>
    <row r="16924" spans="1:2" x14ac:dyDescent="0.25">
      <c r="A16924" s="62">
        <v>80111507</v>
      </c>
      <c r="B16924" s="63" t="s">
        <v>18200</v>
      </c>
    </row>
    <row r="16925" spans="1:2" x14ac:dyDescent="0.25">
      <c r="A16925" s="62">
        <v>80111508</v>
      </c>
      <c r="B16925" s="63" t="s">
        <v>1334</v>
      </c>
    </row>
    <row r="16926" spans="1:2" x14ac:dyDescent="0.25">
      <c r="A16926" s="62">
        <v>80111601</v>
      </c>
      <c r="B16926" s="63" t="s">
        <v>16104</v>
      </c>
    </row>
    <row r="16927" spans="1:2" x14ac:dyDescent="0.25">
      <c r="A16927" s="62">
        <v>80111602</v>
      </c>
      <c r="B16927" s="63" t="s">
        <v>17852</v>
      </c>
    </row>
    <row r="16928" spans="1:2" x14ac:dyDescent="0.25">
      <c r="A16928" s="62">
        <v>80111603</v>
      </c>
      <c r="B16928" s="63" t="s">
        <v>1922</v>
      </c>
    </row>
    <row r="16929" spans="1:2" x14ac:dyDescent="0.25">
      <c r="A16929" s="62">
        <v>80111604</v>
      </c>
      <c r="B16929" s="63" t="s">
        <v>3013</v>
      </c>
    </row>
    <row r="16930" spans="1:2" x14ac:dyDescent="0.25">
      <c r="A16930" s="62">
        <v>80111605</v>
      </c>
      <c r="B16930" s="63" t="s">
        <v>1090</v>
      </c>
    </row>
    <row r="16931" spans="1:2" x14ac:dyDescent="0.25">
      <c r="A16931" s="62">
        <v>80111606</v>
      </c>
      <c r="B16931" s="63" t="s">
        <v>15853</v>
      </c>
    </row>
    <row r="16932" spans="1:2" x14ac:dyDescent="0.25">
      <c r="A16932" s="62">
        <v>80111607</v>
      </c>
      <c r="B16932" s="63" t="s">
        <v>8972</v>
      </c>
    </row>
    <row r="16933" spans="1:2" x14ac:dyDescent="0.25">
      <c r="A16933" s="62">
        <v>80111608</v>
      </c>
      <c r="B16933" s="63" t="s">
        <v>8585</v>
      </c>
    </row>
    <row r="16934" spans="1:2" x14ac:dyDescent="0.25">
      <c r="A16934" s="62">
        <v>80111609</v>
      </c>
      <c r="B16934" s="63" t="s">
        <v>6350</v>
      </c>
    </row>
    <row r="16935" spans="1:2" x14ac:dyDescent="0.25">
      <c r="A16935" s="62">
        <v>80111610</v>
      </c>
      <c r="B16935" s="63" t="s">
        <v>9959</v>
      </c>
    </row>
    <row r="16936" spans="1:2" x14ac:dyDescent="0.25">
      <c r="A16936" s="62">
        <v>80111611</v>
      </c>
      <c r="B16936" s="63" t="s">
        <v>12522</v>
      </c>
    </row>
    <row r="16937" spans="1:2" x14ac:dyDescent="0.25">
      <c r="A16937" s="62">
        <v>80111612</v>
      </c>
      <c r="B16937" s="63" t="s">
        <v>10659</v>
      </c>
    </row>
    <row r="16938" spans="1:2" x14ac:dyDescent="0.25">
      <c r="A16938" s="62">
        <v>80111613</v>
      </c>
      <c r="B16938" s="63" t="s">
        <v>3397</v>
      </c>
    </row>
    <row r="16939" spans="1:2" x14ac:dyDescent="0.25">
      <c r="A16939" s="62">
        <v>80111614</v>
      </c>
      <c r="B16939" s="63" t="s">
        <v>5381</v>
      </c>
    </row>
    <row r="16940" spans="1:2" x14ac:dyDescent="0.25">
      <c r="A16940" s="62">
        <v>80111615</v>
      </c>
      <c r="B16940" s="63" t="s">
        <v>7203</v>
      </c>
    </row>
    <row r="16941" spans="1:2" x14ac:dyDescent="0.25">
      <c r="A16941" s="62">
        <v>80111616</v>
      </c>
      <c r="B16941" s="63" t="s">
        <v>6993</v>
      </c>
    </row>
    <row r="16942" spans="1:2" x14ac:dyDescent="0.25">
      <c r="A16942" s="62">
        <v>80111617</v>
      </c>
      <c r="B16942" s="63" t="s">
        <v>2300</v>
      </c>
    </row>
    <row r="16943" spans="1:2" x14ac:dyDescent="0.25">
      <c r="A16943" s="62">
        <v>80111618</v>
      </c>
      <c r="B16943" s="63" t="s">
        <v>2935</v>
      </c>
    </row>
    <row r="16944" spans="1:2" x14ac:dyDescent="0.25">
      <c r="A16944" s="62">
        <v>80111619</v>
      </c>
      <c r="B16944" s="63" t="s">
        <v>6861</v>
      </c>
    </row>
    <row r="16945" spans="1:2" x14ac:dyDescent="0.25">
      <c r="A16945" s="62">
        <v>80111701</v>
      </c>
      <c r="B16945" s="63" t="s">
        <v>15906</v>
      </c>
    </row>
    <row r="16946" spans="1:2" x14ac:dyDescent="0.25">
      <c r="A16946" s="62">
        <v>80111702</v>
      </c>
      <c r="B16946" s="63" t="s">
        <v>14215</v>
      </c>
    </row>
    <row r="16947" spans="1:2" x14ac:dyDescent="0.25">
      <c r="A16947" s="62">
        <v>80111703</v>
      </c>
      <c r="B16947" s="63" t="s">
        <v>10476</v>
      </c>
    </row>
    <row r="16948" spans="1:2" x14ac:dyDescent="0.25">
      <c r="A16948" s="62">
        <v>80111704</v>
      </c>
      <c r="B16948" s="63" t="s">
        <v>9406</v>
      </c>
    </row>
    <row r="16949" spans="1:2" x14ac:dyDescent="0.25">
      <c r="A16949" s="62">
        <v>80111705</v>
      </c>
      <c r="B16949" s="63" t="s">
        <v>12445</v>
      </c>
    </row>
    <row r="16950" spans="1:2" x14ac:dyDescent="0.25">
      <c r="A16950" s="62">
        <v>80111706</v>
      </c>
      <c r="B16950" s="63" t="s">
        <v>2801</v>
      </c>
    </row>
    <row r="16951" spans="1:2" x14ac:dyDescent="0.25">
      <c r="A16951" s="62">
        <v>80111707</v>
      </c>
      <c r="B16951" s="63" t="s">
        <v>2038</v>
      </c>
    </row>
    <row r="16952" spans="1:2" x14ac:dyDescent="0.25">
      <c r="A16952" s="62">
        <v>80111708</v>
      </c>
      <c r="B16952" s="63" t="s">
        <v>5665</v>
      </c>
    </row>
    <row r="16953" spans="1:2" x14ac:dyDescent="0.25">
      <c r="A16953" s="62">
        <v>80111709</v>
      </c>
      <c r="B16953" s="63" t="s">
        <v>797</v>
      </c>
    </row>
    <row r="16954" spans="1:2" x14ac:dyDescent="0.25">
      <c r="A16954" s="62">
        <v>80111710</v>
      </c>
      <c r="B16954" s="63" t="s">
        <v>9530</v>
      </c>
    </row>
    <row r="16955" spans="1:2" x14ac:dyDescent="0.25">
      <c r="A16955" s="62">
        <v>80111711</v>
      </c>
      <c r="B16955" s="63" t="s">
        <v>1758</v>
      </c>
    </row>
    <row r="16956" spans="1:2" x14ac:dyDescent="0.25">
      <c r="A16956" s="62">
        <v>80111712</v>
      </c>
      <c r="B16956" s="63" t="s">
        <v>6041</v>
      </c>
    </row>
    <row r="16957" spans="1:2" x14ac:dyDescent="0.25">
      <c r="A16957" s="62">
        <v>80111713</v>
      </c>
      <c r="B16957" s="63" t="s">
        <v>17292</v>
      </c>
    </row>
    <row r="16958" spans="1:2" x14ac:dyDescent="0.25">
      <c r="A16958" s="62">
        <v>80111714</v>
      </c>
      <c r="B16958" s="63" t="s">
        <v>2328</v>
      </c>
    </row>
    <row r="16959" spans="1:2" x14ac:dyDescent="0.25">
      <c r="A16959" s="62">
        <v>80111715</v>
      </c>
      <c r="B16959" s="63" t="s">
        <v>18699</v>
      </c>
    </row>
    <row r="16960" spans="1:2" x14ac:dyDescent="0.25">
      <c r="A16960" s="62">
        <v>80111716</v>
      </c>
      <c r="B16960" s="63" t="s">
        <v>8670</v>
      </c>
    </row>
    <row r="16961" spans="1:2" x14ac:dyDescent="0.25">
      <c r="A16961" s="62">
        <v>80111801</v>
      </c>
      <c r="B16961" s="63" t="s">
        <v>4331</v>
      </c>
    </row>
    <row r="16962" spans="1:2" x14ac:dyDescent="0.25">
      <c r="A16962" s="62">
        <v>80121501</v>
      </c>
      <c r="B16962" s="63" t="s">
        <v>6668</v>
      </c>
    </row>
    <row r="16963" spans="1:2" x14ac:dyDescent="0.25">
      <c r="A16963" s="62">
        <v>80121502</v>
      </c>
      <c r="B16963" s="63" t="s">
        <v>7171</v>
      </c>
    </row>
    <row r="16964" spans="1:2" x14ac:dyDescent="0.25">
      <c r="A16964" s="62">
        <v>80121503</v>
      </c>
      <c r="B16964" s="63" t="s">
        <v>5627</v>
      </c>
    </row>
    <row r="16965" spans="1:2" x14ac:dyDescent="0.25">
      <c r="A16965" s="62">
        <v>80121601</v>
      </c>
      <c r="B16965" s="63" t="s">
        <v>12119</v>
      </c>
    </row>
    <row r="16966" spans="1:2" x14ac:dyDescent="0.25">
      <c r="A16966" s="62">
        <v>80121602</v>
      </c>
      <c r="B16966" s="63" t="s">
        <v>4454</v>
      </c>
    </row>
    <row r="16967" spans="1:2" x14ac:dyDescent="0.25">
      <c r="A16967" s="62">
        <v>80121603</v>
      </c>
      <c r="B16967" s="63" t="s">
        <v>15910</v>
      </c>
    </row>
    <row r="16968" spans="1:2" x14ac:dyDescent="0.25">
      <c r="A16968" s="62">
        <v>80121604</v>
      </c>
      <c r="B16968" s="63" t="s">
        <v>12787</v>
      </c>
    </row>
    <row r="16969" spans="1:2" x14ac:dyDescent="0.25">
      <c r="A16969" s="62">
        <v>80121605</v>
      </c>
      <c r="B16969" s="63" t="s">
        <v>1108</v>
      </c>
    </row>
    <row r="16970" spans="1:2" x14ac:dyDescent="0.25">
      <c r="A16970" s="62">
        <v>80121606</v>
      </c>
      <c r="B16970" s="63" t="s">
        <v>12723</v>
      </c>
    </row>
    <row r="16971" spans="1:2" x14ac:dyDescent="0.25">
      <c r="A16971" s="62">
        <v>80121607</v>
      </c>
      <c r="B16971" s="63" t="s">
        <v>5163</v>
      </c>
    </row>
    <row r="16972" spans="1:2" x14ac:dyDescent="0.25">
      <c r="A16972" s="62">
        <v>80121608</v>
      </c>
      <c r="B16972" s="63" t="s">
        <v>15925</v>
      </c>
    </row>
    <row r="16973" spans="1:2" x14ac:dyDescent="0.25">
      <c r="A16973" s="62">
        <v>80121609</v>
      </c>
      <c r="B16973" s="63" t="s">
        <v>10858</v>
      </c>
    </row>
    <row r="16974" spans="1:2" x14ac:dyDescent="0.25">
      <c r="A16974" s="62">
        <v>80121610</v>
      </c>
      <c r="B16974" s="63" t="s">
        <v>17468</v>
      </c>
    </row>
    <row r="16975" spans="1:2" x14ac:dyDescent="0.25">
      <c r="A16975" s="62">
        <v>80121611</v>
      </c>
      <c r="B16975" s="63" t="s">
        <v>4248</v>
      </c>
    </row>
    <row r="16976" spans="1:2" x14ac:dyDescent="0.25">
      <c r="A16976" s="62">
        <v>80121701</v>
      </c>
      <c r="B16976" s="63" t="s">
        <v>16098</v>
      </c>
    </row>
    <row r="16977" spans="1:2" x14ac:dyDescent="0.25">
      <c r="A16977" s="62">
        <v>80121702</v>
      </c>
      <c r="B16977" s="63" t="s">
        <v>9070</v>
      </c>
    </row>
    <row r="16978" spans="1:2" x14ac:dyDescent="0.25">
      <c r="A16978" s="62">
        <v>80121703</v>
      </c>
      <c r="B16978" s="63" t="s">
        <v>16378</v>
      </c>
    </row>
    <row r="16979" spans="1:2" x14ac:dyDescent="0.25">
      <c r="A16979" s="62">
        <v>80121704</v>
      </c>
      <c r="B16979" s="63" t="s">
        <v>2957</v>
      </c>
    </row>
    <row r="16980" spans="1:2" x14ac:dyDescent="0.25">
      <c r="A16980" s="62">
        <v>80121705</v>
      </c>
      <c r="B16980" s="63" t="s">
        <v>14241</v>
      </c>
    </row>
    <row r="16981" spans="1:2" x14ac:dyDescent="0.25">
      <c r="A16981" s="62">
        <v>80121706</v>
      </c>
      <c r="B16981" s="63" t="s">
        <v>11464</v>
      </c>
    </row>
    <row r="16982" spans="1:2" x14ac:dyDescent="0.25">
      <c r="A16982" s="62">
        <v>80121707</v>
      </c>
      <c r="B16982" s="63" t="s">
        <v>18266</v>
      </c>
    </row>
    <row r="16983" spans="1:2" x14ac:dyDescent="0.25">
      <c r="A16983" s="62">
        <v>80121801</v>
      </c>
      <c r="B16983" s="63" t="s">
        <v>1127</v>
      </c>
    </row>
    <row r="16984" spans="1:2" x14ac:dyDescent="0.25">
      <c r="A16984" s="62">
        <v>80121802</v>
      </c>
      <c r="B16984" s="63" t="s">
        <v>15929</v>
      </c>
    </row>
    <row r="16985" spans="1:2" x14ac:dyDescent="0.25">
      <c r="A16985" s="62">
        <v>80121803</v>
      </c>
      <c r="B16985" s="63" t="s">
        <v>9823</v>
      </c>
    </row>
    <row r="16986" spans="1:2" x14ac:dyDescent="0.25">
      <c r="A16986" s="62">
        <v>80121804</v>
      </c>
      <c r="B16986" s="63" t="s">
        <v>10504</v>
      </c>
    </row>
    <row r="16987" spans="1:2" x14ac:dyDescent="0.25">
      <c r="A16987" s="62">
        <v>80131501</v>
      </c>
      <c r="B16987" s="63" t="s">
        <v>15219</v>
      </c>
    </row>
    <row r="16988" spans="1:2" x14ac:dyDescent="0.25">
      <c r="A16988" s="62">
        <v>80131502</v>
      </c>
      <c r="B16988" s="63" t="s">
        <v>5095</v>
      </c>
    </row>
    <row r="16989" spans="1:2" x14ac:dyDescent="0.25">
      <c r="A16989" s="62">
        <v>80131503</v>
      </c>
      <c r="B16989" s="63" t="s">
        <v>16843</v>
      </c>
    </row>
    <row r="16990" spans="1:2" x14ac:dyDescent="0.25">
      <c r="A16990" s="62">
        <v>80131601</v>
      </c>
      <c r="B16990" s="63" t="s">
        <v>9593</v>
      </c>
    </row>
    <row r="16991" spans="1:2" x14ac:dyDescent="0.25">
      <c r="A16991" s="62">
        <v>80131602</v>
      </c>
      <c r="B16991" s="63" t="s">
        <v>14644</v>
      </c>
    </row>
    <row r="16992" spans="1:2" x14ac:dyDescent="0.25">
      <c r="A16992" s="62">
        <v>80131603</v>
      </c>
      <c r="B16992" s="63" t="s">
        <v>3241</v>
      </c>
    </row>
    <row r="16993" spans="1:2" x14ac:dyDescent="0.25">
      <c r="A16993" s="62">
        <v>80131604</v>
      </c>
      <c r="B16993" s="63" t="s">
        <v>11995</v>
      </c>
    </row>
    <row r="16994" spans="1:2" x14ac:dyDescent="0.25">
      <c r="A16994" s="62">
        <v>80131605</v>
      </c>
      <c r="B16994" s="63" t="s">
        <v>839</v>
      </c>
    </row>
    <row r="16995" spans="1:2" x14ac:dyDescent="0.25">
      <c r="A16995" s="62">
        <v>80131701</v>
      </c>
      <c r="B16995" s="63" t="s">
        <v>10565</v>
      </c>
    </row>
    <row r="16996" spans="1:2" x14ac:dyDescent="0.25">
      <c r="A16996" s="62">
        <v>80131702</v>
      </c>
      <c r="B16996" s="63" t="s">
        <v>12689</v>
      </c>
    </row>
    <row r="16997" spans="1:2" x14ac:dyDescent="0.25">
      <c r="A16997" s="62">
        <v>80131703</v>
      </c>
      <c r="B16997" s="63" t="s">
        <v>2015</v>
      </c>
    </row>
    <row r="16998" spans="1:2" x14ac:dyDescent="0.25">
      <c r="A16998" s="62">
        <v>80131801</v>
      </c>
      <c r="B16998" s="63" t="s">
        <v>12434</v>
      </c>
    </row>
    <row r="16999" spans="1:2" x14ac:dyDescent="0.25">
      <c r="A16999" s="62">
        <v>80131802</v>
      </c>
      <c r="B16999" s="63" t="s">
        <v>11346</v>
      </c>
    </row>
    <row r="17000" spans="1:2" x14ac:dyDescent="0.25">
      <c r="A17000" s="62">
        <v>80131803</v>
      </c>
      <c r="B17000" s="63" t="s">
        <v>9626</v>
      </c>
    </row>
    <row r="17001" spans="1:2" x14ac:dyDescent="0.25">
      <c r="A17001" s="62">
        <v>80141501</v>
      </c>
      <c r="B17001" s="63" t="s">
        <v>4880</v>
      </c>
    </row>
    <row r="17002" spans="1:2" x14ac:dyDescent="0.25">
      <c r="A17002" s="62">
        <v>80141502</v>
      </c>
      <c r="B17002" s="63" t="s">
        <v>1569</v>
      </c>
    </row>
    <row r="17003" spans="1:2" x14ac:dyDescent="0.25">
      <c r="A17003" s="62">
        <v>80141503</v>
      </c>
      <c r="B17003" s="63" t="s">
        <v>15094</v>
      </c>
    </row>
    <row r="17004" spans="1:2" x14ac:dyDescent="0.25">
      <c r="A17004" s="62">
        <v>80141504</v>
      </c>
      <c r="B17004" s="63" t="s">
        <v>9160</v>
      </c>
    </row>
    <row r="17005" spans="1:2" x14ac:dyDescent="0.25">
      <c r="A17005" s="62">
        <v>80141505</v>
      </c>
      <c r="B17005" s="63" t="s">
        <v>8153</v>
      </c>
    </row>
    <row r="17006" spans="1:2" x14ac:dyDescent="0.25">
      <c r="A17006" s="62">
        <v>80141506</v>
      </c>
      <c r="B17006" s="63" t="s">
        <v>3612</v>
      </c>
    </row>
    <row r="17007" spans="1:2" x14ac:dyDescent="0.25">
      <c r="A17007" s="62">
        <v>80141507</v>
      </c>
      <c r="B17007" s="63" t="s">
        <v>10047</v>
      </c>
    </row>
    <row r="17008" spans="1:2" x14ac:dyDescent="0.25">
      <c r="A17008" s="62">
        <v>80141508</v>
      </c>
      <c r="B17008" s="63" t="s">
        <v>15856</v>
      </c>
    </row>
    <row r="17009" spans="1:2" x14ac:dyDescent="0.25">
      <c r="A17009" s="62">
        <v>80141509</v>
      </c>
      <c r="B17009" s="63" t="s">
        <v>8750</v>
      </c>
    </row>
    <row r="17010" spans="1:2" x14ac:dyDescent="0.25">
      <c r="A17010" s="62">
        <v>80141510</v>
      </c>
      <c r="B17010" s="63" t="s">
        <v>9002</v>
      </c>
    </row>
    <row r="17011" spans="1:2" x14ac:dyDescent="0.25">
      <c r="A17011" s="62">
        <v>80141511</v>
      </c>
      <c r="B17011" s="63" t="s">
        <v>4240</v>
      </c>
    </row>
    <row r="17012" spans="1:2" x14ac:dyDescent="0.25">
      <c r="A17012" s="62">
        <v>80141512</v>
      </c>
      <c r="B17012" s="63" t="s">
        <v>9995</v>
      </c>
    </row>
    <row r="17013" spans="1:2" x14ac:dyDescent="0.25">
      <c r="A17013" s="62">
        <v>80141513</v>
      </c>
      <c r="B17013" s="63" t="s">
        <v>5319</v>
      </c>
    </row>
    <row r="17014" spans="1:2" x14ac:dyDescent="0.25">
      <c r="A17014" s="62">
        <v>80141514</v>
      </c>
      <c r="B17014" s="63" t="s">
        <v>15884</v>
      </c>
    </row>
    <row r="17015" spans="1:2" x14ac:dyDescent="0.25">
      <c r="A17015" s="62">
        <v>80141601</v>
      </c>
      <c r="B17015" s="63" t="s">
        <v>13680</v>
      </c>
    </row>
    <row r="17016" spans="1:2" x14ac:dyDescent="0.25">
      <c r="A17016" s="62">
        <v>80141602</v>
      </c>
      <c r="B17016" s="63" t="s">
        <v>14486</v>
      </c>
    </row>
    <row r="17017" spans="1:2" x14ac:dyDescent="0.25">
      <c r="A17017" s="62">
        <v>80141603</v>
      </c>
      <c r="B17017" s="63" t="s">
        <v>1991</v>
      </c>
    </row>
    <row r="17018" spans="1:2" x14ac:dyDescent="0.25">
      <c r="A17018" s="62">
        <v>80141604</v>
      </c>
      <c r="B17018" s="63" t="s">
        <v>9843</v>
      </c>
    </row>
    <row r="17019" spans="1:2" x14ac:dyDescent="0.25">
      <c r="A17019" s="62">
        <v>80141605</v>
      </c>
      <c r="B17019" s="63" t="s">
        <v>15841</v>
      </c>
    </row>
    <row r="17020" spans="1:2" x14ac:dyDescent="0.25">
      <c r="A17020" s="62">
        <v>80141606</v>
      </c>
      <c r="B17020" s="63" t="s">
        <v>18295</v>
      </c>
    </row>
    <row r="17021" spans="1:2" x14ac:dyDescent="0.25">
      <c r="A17021" s="62">
        <v>80141607</v>
      </c>
      <c r="B17021" s="63" t="s">
        <v>4091</v>
      </c>
    </row>
    <row r="17022" spans="1:2" x14ac:dyDescent="0.25">
      <c r="A17022" s="62">
        <v>80141609</v>
      </c>
      <c r="B17022" s="63" t="s">
        <v>1527</v>
      </c>
    </row>
    <row r="17023" spans="1:2" x14ac:dyDescent="0.25">
      <c r="A17023" s="62">
        <v>80141610</v>
      </c>
      <c r="B17023" s="63" t="s">
        <v>621</v>
      </c>
    </row>
    <row r="17024" spans="1:2" x14ac:dyDescent="0.25">
      <c r="A17024" s="62">
        <v>80141611</v>
      </c>
      <c r="B17024" s="63" t="s">
        <v>8799</v>
      </c>
    </row>
    <row r="17025" spans="1:2" x14ac:dyDescent="0.25">
      <c r="A17025" s="62">
        <v>80141612</v>
      </c>
      <c r="B17025" s="63" t="s">
        <v>16531</v>
      </c>
    </row>
    <row r="17026" spans="1:2" x14ac:dyDescent="0.25">
      <c r="A17026" s="62">
        <v>80141613</v>
      </c>
      <c r="B17026" s="63" t="s">
        <v>14643</v>
      </c>
    </row>
    <row r="17027" spans="1:2" x14ac:dyDescent="0.25">
      <c r="A17027" s="62">
        <v>80141614</v>
      </c>
      <c r="B17027" s="63" t="s">
        <v>2470</v>
      </c>
    </row>
    <row r="17028" spans="1:2" x14ac:dyDescent="0.25">
      <c r="A17028" s="62">
        <v>80141615</v>
      </c>
      <c r="B17028" s="63" t="s">
        <v>8847</v>
      </c>
    </row>
    <row r="17029" spans="1:2" x14ac:dyDescent="0.25">
      <c r="A17029" s="62">
        <v>80141616</v>
      </c>
      <c r="B17029" s="63" t="s">
        <v>3182</v>
      </c>
    </row>
    <row r="17030" spans="1:2" x14ac:dyDescent="0.25">
      <c r="A17030" s="62">
        <v>80141617</v>
      </c>
      <c r="B17030" s="63" t="s">
        <v>10801</v>
      </c>
    </row>
    <row r="17031" spans="1:2" x14ac:dyDescent="0.25">
      <c r="A17031" s="62">
        <v>80141618</v>
      </c>
      <c r="B17031" s="63" t="s">
        <v>3045</v>
      </c>
    </row>
    <row r="17032" spans="1:2" x14ac:dyDescent="0.25">
      <c r="A17032" s="62">
        <v>80141619</v>
      </c>
      <c r="B17032" s="63" t="s">
        <v>10674</v>
      </c>
    </row>
    <row r="17033" spans="1:2" x14ac:dyDescent="0.25">
      <c r="A17033" s="62">
        <v>80141620</v>
      </c>
      <c r="B17033" s="63" t="s">
        <v>13468</v>
      </c>
    </row>
    <row r="17034" spans="1:2" x14ac:dyDescent="0.25">
      <c r="A17034" s="62">
        <v>80141621</v>
      </c>
      <c r="B17034" s="63" t="s">
        <v>9712</v>
      </c>
    </row>
    <row r="17035" spans="1:2" x14ac:dyDescent="0.25">
      <c r="A17035" s="62">
        <v>80141622</v>
      </c>
      <c r="B17035" s="63" t="s">
        <v>11337</v>
      </c>
    </row>
    <row r="17036" spans="1:2" x14ac:dyDescent="0.25">
      <c r="A17036" s="62">
        <v>80141701</v>
      </c>
      <c r="B17036" s="63" t="s">
        <v>7335</v>
      </c>
    </row>
    <row r="17037" spans="1:2" x14ac:dyDescent="0.25">
      <c r="A17037" s="62">
        <v>80141702</v>
      </c>
      <c r="B17037" s="63" t="s">
        <v>2705</v>
      </c>
    </row>
    <row r="17038" spans="1:2" x14ac:dyDescent="0.25">
      <c r="A17038" s="62">
        <v>80141703</v>
      </c>
      <c r="B17038" s="63" t="s">
        <v>4850</v>
      </c>
    </row>
    <row r="17039" spans="1:2" x14ac:dyDescent="0.25">
      <c r="A17039" s="62">
        <v>80141704</v>
      </c>
      <c r="B17039" s="63" t="s">
        <v>3390</v>
      </c>
    </row>
    <row r="17040" spans="1:2" x14ac:dyDescent="0.25">
      <c r="A17040" s="62">
        <v>80141705</v>
      </c>
      <c r="B17040" s="63" t="s">
        <v>7223</v>
      </c>
    </row>
    <row r="17041" spans="1:2" x14ac:dyDescent="0.25">
      <c r="A17041" s="62">
        <v>80141801</v>
      </c>
      <c r="B17041" s="63" t="s">
        <v>12539</v>
      </c>
    </row>
    <row r="17042" spans="1:2" x14ac:dyDescent="0.25">
      <c r="A17042" s="62">
        <v>80141802</v>
      </c>
      <c r="B17042" s="63" t="s">
        <v>12601</v>
      </c>
    </row>
    <row r="17043" spans="1:2" x14ac:dyDescent="0.25">
      <c r="A17043" s="62">
        <v>80141803</v>
      </c>
      <c r="B17043" s="63" t="s">
        <v>6493</v>
      </c>
    </row>
    <row r="17044" spans="1:2" x14ac:dyDescent="0.25">
      <c r="A17044" s="62">
        <v>80141901</v>
      </c>
      <c r="B17044" s="63" t="s">
        <v>10287</v>
      </c>
    </row>
    <row r="17045" spans="1:2" x14ac:dyDescent="0.25">
      <c r="A17045" s="62">
        <v>80141902</v>
      </c>
      <c r="B17045" s="63" t="s">
        <v>12608</v>
      </c>
    </row>
    <row r="17046" spans="1:2" x14ac:dyDescent="0.25">
      <c r="A17046" s="62">
        <v>80141903</v>
      </c>
      <c r="B17046" s="63" t="s">
        <v>14100</v>
      </c>
    </row>
    <row r="17047" spans="1:2" x14ac:dyDescent="0.25">
      <c r="A17047" s="62">
        <v>80151501</v>
      </c>
      <c r="B17047" s="63" t="s">
        <v>13531</v>
      </c>
    </row>
    <row r="17048" spans="1:2" x14ac:dyDescent="0.25">
      <c r="A17048" s="62">
        <v>80151502</v>
      </c>
      <c r="B17048" s="63" t="s">
        <v>7373</v>
      </c>
    </row>
    <row r="17049" spans="1:2" x14ac:dyDescent="0.25">
      <c r="A17049" s="62">
        <v>80151503</v>
      </c>
      <c r="B17049" s="63" t="s">
        <v>17837</v>
      </c>
    </row>
    <row r="17050" spans="1:2" x14ac:dyDescent="0.25">
      <c r="A17050" s="62">
        <v>80151504</v>
      </c>
      <c r="B17050" s="63" t="s">
        <v>18381</v>
      </c>
    </row>
    <row r="17051" spans="1:2" x14ac:dyDescent="0.25">
      <c r="A17051" s="62">
        <v>80151505</v>
      </c>
      <c r="B17051" s="63" t="s">
        <v>3774</v>
      </c>
    </row>
    <row r="17052" spans="1:2" x14ac:dyDescent="0.25">
      <c r="A17052" s="62">
        <v>80151601</v>
      </c>
      <c r="B17052" s="63" t="s">
        <v>11077</v>
      </c>
    </row>
    <row r="17053" spans="1:2" x14ac:dyDescent="0.25">
      <c r="A17053" s="62">
        <v>80151602</v>
      </c>
      <c r="B17053" s="63" t="s">
        <v>8905</v>
      </c>
    </row>
    <row r="17054" spans="1:2" x14ac:dyDescent="0.25">
      <c r="A17054" s="62">
        <v>80151603</v>
      </c>
      <c r="B17054" s="63" t="s">
        <v>6654</v>
      </c>
    </row>
    <row r="17055" spans="1:2" x14ac:dyDescent="0.25">
      <c r="A17055" s="62">
        <v>80151604</v>
      </c>
      <c r="B17055" s="63" t="s">
        <v>13929</v>
      </c>
    </row>
    <row r="17056" spans="1:2" x14ac:dyDescent="0.25">
      <c r="A17056" s="62">
        <v>80161501</v>
      </c>
      <c r="B17056" s="63" t="s">
        <v>18042</v>
      </c>
    </row>
    <row r="17057" spans="1:2" x14ac:dyDescent="0.25">
      <c r="A17057" s="62">
        <v>80161502</v>
      </c>
      <c r="B17057" s="63" t="s">
        <v>2973</v>
      </c>
    </row>
    <row r="17058" spans="1:2" x14ac:dyDescent="0.25">
      <c r="A17058" s="62">
        <v>80161503</v>
      </c>
      <c r="B17058" s="63" t="s">
        <v>2139</v>
      </c>
    </row>
    <row r="17059" spans="1:2" x14ac:dyDescent="0.25">
      <c r="A17059" s="62">
        <v>80161504</v>
      </c>
      <c r="B17059" s="63" t="s">
        <v>11673</v>
      </c>
    </row>
    <row r="17060" spans="1:2" x14ac:dyDescent="0.25">
      <c r="A17060" s="62">
        <v>80161505</v>
      </c>
      <c r="B17060" s="63" t="s">
        <v>6519</v>
      </c>
    </row>
    <row r="17061" spans="1:2" x14ac:dyDescent="0.25">
      <c r="A17061" s="62">
        <v>80161506</v>
      </c>
      <c r="B17061" s="63" t="s">
        <v>12507</v>
      </c>
    </row>
    <row r="17062" spans="1:2" x14ac:dyDescent="0.25">
      <c r="A17062" s="62">
        <v>80161507</v>
      </c>
      <c r="B17062" s="63" t="s">
        <v>18349</v>
      </c>
    </row>
    <row r="17063" spans="1:2" x14ac:dyDescent="0.25">
      <c r="A17063" s="62">
        <v>80161508</v>
      </c>
      <c r="B17063" s="63" t="s">
        <v>2409</v>
      </c>
    </row>
    <row r="17064" spans="1:2" x14ac:dyDescent="0.25">
      <c r="A17064" s="62">
        <v>80161601</v>
      </c>
      <c r="B17064" s="63" t="s">
        <v>7916</v>
      </c>
    </row>
    <row r="17065" spans="1:2" x14ac:dyDescent="0.25">
      <c r="A17065" s="62">
        <v>80161602</v>
      </c>
      <c r="B17065" s="63" t="s">
        <v>16229</v>
      </c>
    </row>
    <row r="17066" spans="1:2" x14ac:dyDescent="0.25">
      <c r="A17066" s="62">
        <v>80161603</v>
      </c>
      <c r="B17066" s="63" t="s">
        <v>15249</v>
      </c>
    </row>
    <row r="17067" spans="1:2" x14ac:dyDescent="0.25">
      <c r="A17067" s="62">
        <v>81101501</v>
      </c>
      <c r="B17067" s="63" t="s">
        <v>4148</v>
      </c>
    </row>
    <row r="17068" spans="1:2" x14ac:dyDescent="0.25">
      <c r="A17068" s="62">
        <v>81101502</v>
      </c>
      <c r="B17068" s="63" t="s">
        <v>7381</v>
      </c>
    </row>
    <row r="17069" spans="1:2" x14ac:dyDescent="0.25">
      <c r="A17069" s="62">
        <v>81101503</v>
      </c>
      <c r="B17069" s="63" t="s">
        <v>12755</v>
      </c>
    </row>
    <row r="17070" spans="1:2" x14ac:dyDescent="0.25">
      <c r="A17070" s="62">
        <v>81101505</v>
      </c>
      <c r="B17070" s="63" t="s">
        <v>254</v>
      </c>
    </row>
    <row r="17071" spans="1:2" x14ac:dyDescent="0.25">
      <c r="A17071" s="62">
        <v>81101506</v>
      </c>
      <c r="B17071" s="63" t="s">
        <v>12626</v>
      </c>
    </row>
    <row r="17072" spans="1:2" x14ac:dyDescent="0.25">
      <c r="A17072" s="62">
        <v>81101507</v>
      </c>
      <c r="B17072" s="63" t="s">
        <v>5931</v>
      </c>
    </row>
    <row r="17073" spans="1:2" x14ac:dyDescent="0.25">
      <c r="A17073" s="62">
        <v>81101508</v>
      </c>
      <c r="B17073" s="63" t="s">
        <v>18603</v>
      </c>
    </row>
    <row r="17074" spans="1:2" x14ac:dyDescent="0.25">
      <c r="A17074" s="62">
        <v>81101509</v>
      </c>
      <c r="B17074" s="63" t="s">
        <v>9576</v>
      </c>
    </row>
    <row r="17075" spans="1:2" x14ac:dyDescent="0.25">
      <c r="A17075" s="62">
        <v>81101510</v>
      </c>
      <c r="B17075" s="63" t="s">
        <v>14994</v>
      </c>
    </row>
    <row r="17076" spans="1:2" x14ac:dyDescent="0.25">
      <c r="A17076" s="62">
        <v>81101511</v>
      </c>
      <c r="B17076" s="63" t="s">
        <v>3551</v>
      </c>
    </row>
    <row r="17077" spans="1:2" x14ac:dyDescent="0.25">
      <c r="A17077" s="62">
        <v>81101512</v>
      </c>
      <c r="B17077" s="63" t="s">
        <v>18304</v>
      </c>
    </row>
    <row r="17078" spans="1:2" x14ac:dyDescent="0.25">
      <c r="A17078" s="62">
        <v>81101513</v>
      </c>
      <c r="B17078" s="63" t="s">
        <v>8698</v>
      </c>
    </row>
    <row r="17079" spans="1:2" x14ac:dyDescent="0.25">
      <c r="A17079" s="62">
        <v>81101601</v>
      </c>
      <c r="B17079" s="63" t="s">
        <v>7292</v>
      </c>
    </row>
    <row r="17080" spans="1:2" x14ac:dyDescent="0.25">
      <c r="A17080" s="62">
        <v>81101602</v>
      </c>
      <c r="B17080" s="63" t="s">
        <v>227</v>
      </c>
    </row>
    <row r="17081" spans="1:2" x14ac:dyDescent="0.25">
      <c r="A17081" s="62">
        <v>81101603</v>
      </c>
      <c r="B17081" s="63" t="s">
        <v>5080</v>
      </c>
    </row>
    <row r="17082" spans="1:2" x14ac:dyDescent="0.25">
      <c r="A17082" s="62">
        <v>81101604</v>
      </c>
      <c r="B17082" s="63" t="s">
        <v>5826</v>
      </c>
    </row>
    <row r="17083" spans="1:2" x14ac:dyDescent="0.25">
      <c r="A17083" s="62">
        <v>81101605</v>
      </c>
      <c r="B17083" s="63" t="s">
        <v>2127</v>
      </c>
    </row>
    <row r="17084" spans="1:2" x14ac:dyDescent="0.25">
      <c r="A17084" s="62">
        <v>81101701</v>
      </c>
      <c r="B17084" s="63" t="s">
        <v>12220</v>
      </c>
    </row>
    <row r="17085" spans="1:2" x14ac:dyDescent="0.25">
      <c r="A17085" s="62">
        <v>81101702</v>
      </c>
      <c r="B17085" s="63" t="s">
        <v>17699</v>
      </c>
    </row>
    <row r="17086" spans="1:2" x14ac:dyDescent="0.25">
      <c r="A17086" s="62">
        <v>81101703</v>
      </c>
      <c r="B17086" s="63" t="s">
        <v>15325</v>
      </c>
    </row>
    <row r="17087" spans="1:2" x14ac:dyDescent="0.25">
      <c r="A17087" s="62">
        <v>81101801</v>
      </c>
      <c r="B17087" s="63" t="s">
        <v>6105</v>
      </c>
    </row>
    <row r="17088" spans="1:2" x14ac:dyDescent="0.25">
      <c r="A17088" s="62">
        <v>81101902</v>
      </c>
      <c r="B17088" s="63" t="s">
        <v>11730</v>
      </c>
    </row>
    <row r="17089" spans="1:2" x14ac:dyDescent="0.25">
      <c r="A17089" s="62">
        <v>81102001</v>
      </c>
      <c r="B17089" s="63" t="s">
        <v>11470</v>
      </c>
    </row>
    <row r="17090" spans="1:2" x14ac:dyDescent="0.25">
      <c r="A17090" s="62">
        <v>81102101</v>
      </c>
      <c r="B17090" s="63" t="s">
        <v>13118</v>
      </c>
    </row>
    <row r="17091" spans="1:2" x14ac:dyDescent="0.25">
      <c r="A17091" s="62">
        <v>81102201</v>
      </c>
      <c r="B17091" s="63" t="s">
        <v>11229</v>
      </c>
    </row>
    <row r="17092" spans="1:2" x14ac:dyDescent="0.25">
      <c r="A17092" s="62">
        <v>81102202</v>
      </c>
      <c r="B17092" s="63" t="s">
        <v>8664</v>
      </c>
    </row>
    <row r="17093" spans="1:2" x14ac:dyDescent="0.25">
      <c r="A17093" s="62">
        <v>81102203</v>
      </c>
      <c r="B17093" s="63" t="s">
        <v>5094</v>
      </c>
    </row>
    <row r="17094" spans="1:2" x14ac:dyDescent="0.25">
      <c r="A17094" s="62">
        <v>81102301</v>
      </c>
      <c r="B17094" s="63" t="s">
        <v>2786</v>
      </c>
    </row>
    <row r="17095" spans="1:2" x14ac:dyDescent="0.25">
      <c r="A17095" s="62">
        <v>81111501</v>
      </c>
      <c r="B17095" s="63" t="s">
        <v>17290</v>
      </c>
    </row>
    <row r="17096" spans="1:2" x14ac:dyDescent="0.25">
      <c r="A17096" s="62">
        <v>81111502</v>
      </c>
      <c r="B17096" s="63" t="s">
        <v>3155</v>
      </c>
    </row>
    <row r="17097" spans="1:2" x14ac:dyDescent="0.25">
      <c r="A17097" s="62">
        <v>81111503</v>
      </c>
      <c r="B17097" s="63" t="s">
        <v>5894</v>
      </c>
    </row>
    <row r="17098" spans="1:2" x14ac:dyDescent="0.25">
      <c r="A17098" s="62">
        <v>81111504</v>
      </c>
      <c r="B17098" s="63" t="s">
        <v>13739</v>
      </c>
    </row>
    <row r="17099" spans="1:2" x14ac:dyDescent="0.25">
      <c r="A17099" s="62">
        <v>81111505</v>
      </c>
      <c r="B17099" s="63" t="s">
        <v>1346</v>
      </c>
    </row>
    <row r="17100" spans="1:2" x14ac:dyDescent="0.25">
      <c r="A17100" s="62">
        <v>81111506</v>
      </c>
      <c r="B17100" s="63" t="s">
        <v>16725</v>
      </c>
    </row>
    <row r="17101" spans="1:2" x14ac:dyDescent="0.25">
      <c r="A17101" s="62">
        <v>81111507</v>
      </c>
      <c r="B17101" s="63" t="s">
        <v>830</v>
      </c>
    </row>
    <row r="17102" spans="1:2" x14ac:dyDescent="0.25">
      <c r="A17102" s="62">
        <v>81111508</v>
      </c>
      <c r="B17102" s="63" t="s">
        <v>1816</v>
      </c>
    </row>
    <row r="17103" spans="1:2" x14ac:dyDescent="0.25">
      <c r="A17103" s="62">
        <v>81111509</v>
      </c>
      <c r="B17103" s="63" t="s">
        <v>10715</v>
      </c>
    </row>
    <row r="17104" spans="1:2" x14ac:dyDescent="0.25">
      <c r="A17104" s="62">
        <v>81111510</v>
      </c>
      <c r="B17104" s="63" t="s">
        <v>10071</v>
      </c>
    </row>
    <row r="17105" spans="1:2" x14ac:dyDescent="0.25">
      <c r="A17105" s="62">
        <v>81111601</v>
      </c>
      <c r="B17105" s="63" t="s">
        <v>609</v>
      </c>
    </row>
    <row r="17106" spans="1:2" x14ac:dyDescent="0.25">
      <c r="A17106" s="62">
        <v>81111602</v>
      </c>
      <c r="B17106" s="63" t="s">
        <v>6679</v>
      </c>
    </row>
    <row r="17107" spans="1:2" x14ac:dyDescent="0.25">
      <c r="A17107" s="62">
        <v>81111603</v>
      </c>
      <c r="B17107" s="63" t="s">
        <v>6942</v>
      </c>
    </row>
    <row r="17108" spans="1:2" x14ac:dyDescent="0.25">
      <c r="A17108" s="62">
        <v>81111604</v>
      </c>
      <c r="B17108" s="63" t="s">
        <v>909</v>
      </c>
    </row>
    <row r="17109" spans="1:2" x14ac:dyDescent="0.25">
      <c r="A17109" s="62">
        <v>81111605</v>
      </c>
      <c r="B17109" s="63" t="s">
        <v>11893</v>
      </c>
    </row>
    <row r="17110" spans="1:2" x14ac:dyDescent="0.25">
      <c r="A17110" s="62">
        <v>81111606</v>
      </c>
      <c r="B17110" s="63" t="s">
        <v>12819</v>
      </c>
    </row>
    <row r="17111" spans="1:2" x14ac:dyDescent="0.25">
      <c r="A17111" s="62">
        <v>81111607</v>
      </c>
      <c r="B17111" s="63" t="s">
        <v>2193</v>
      </c>
    </row>
    <row r="17112" spans="1:2" x14ac:dyDescent="0.25">
      <c r="A17112" s="62">
        <v>81111608</v>
      </c>
      <c r="B17112" s="63" t="s">
        <v>7931</v>
      </c>
    </row>
    <row r="17113" spans="1:2" x14ac:dyDescent="0.25">
      <c r="A17113" s="62">
        <v>81111609</v>
      </c>
      <c r="B17113" s="63" t="s">
        <v>2321</v>
      </c>
    </row>
    <row r="17114" spans="1:2" x14ac:dyDescent="0.25">
      <c r="A17114" s="62">
        <v>81111610</v>
      </c>
      <c r="B17114" s="63" t="s">
        <v>2131</v>
      </c>
    </row>
    <row r="17115" spans="1:2" x14ac:dyDescent="0.25">
      <c r="A17115" s="62">
        <v>81111611</v>
      </c>
      <c r="B17115" s="63" t="s">
        <v>3669</v>
      </c>
    </row>
    <row r="17116" spans="1:2" x14ac:dyDescent="0.25">
      <c r="A17116" s="62">
        <v>81111612</v>
      </c>
      <c r="B17116" s="63" t="s">
        <v>11793</v>
      </c>
    </row>
    <row r="17117" spans="1:2" x14ac:dyDescent="0.25">
      <c r="A17117" s="62">
        <v>81111613</v>
      </c>
      <c r="B17117" s="63" t="s">
        <v>6620</v>
      </c>
    </row>
    <row r="17118" spans="1:2" x14ac:dyDescent="0.25">
      <c r="A17118" s="62">
        <v>81111701</v>
      </c>
      <c r="B17118" s="63" t="s">
        <v>6927</v>
      </c>
    </row>
    <row r="17119" spans="1:2" x14ac:dyDescent="0.25">
      <c r="A17119" s="62">
        <v>81111702</v>
      </c>
      <c r="B17119" s="63" t="s">
        <v>12265</v>
      </c>
    </row>
    <row r="17120" spans="1:2" x14ac:dyDescent="0.25">
      <c r="A17120" s="62">
        <v>81111703</v>
      </c>
      <c r="B17120" s="63" t="s">
        <v>7901</v>
      </c>
    </row>
    <row r="17121" spans="1:2" x14ac:dyDescent="0.25">
      <c r="A17121" s="62">
        <v>81111704</v>
      </c>
      <c r="B17121" s="63" t="s">
        <v>8449</v>
      </c>
    </row>
    <row r="17122" spans="1:2" x14ac:dyDescent="0.25">
      <c r="A17122" s="62">
        <v>81111705</v>
      </c>
      <c r="B17122" s="63" t="s">
        <v>6949</v>
      </c>
    </row>
    <row r="17123" spans="1:2" x14ac:dyDescent="0.25">
      <c r="A17123" s="62">
        <v>81111801</v>
      </c>
      <c r="B17123" s="63" t="s">
        <v>8536</v>
      </c>
    </row>
    <row r="17124" spans="1:2" x14ac:dyDescent="0.25">
      <c r="A17124" s="62">
        <v>81111802</v>
      </c>
      <c r="B17124" s="63" t="s">
        <v>16025</v>
      </c>
    </row>
    <row r="17125" spans="1:2" x14ac:dyDescent="0.25">
      <c r="A17125" s="62">
        <v>81111803</v>
      </c>
      <c r="B17125" s="63" t="s">
        <v>6284</v>
      </c>
    </row>
    <row r="17126" spans="1:2" x14ac:dyDescent="0.25">
      <c r="A17126" s="62">
        <v>81111804</v>
      </c>
      <c r="B17126" s="63" t="s">
        <v>9245</v>
      </c>
    </row>
    <row r="17127" spans="1:2" x14ac:dyDescent="0.25">
      <c r="A17127" s="62">
        <v>81111805</v>
      </c>
      <c r="B17127" s="63" t="s">
        <v>14759</v>
      </c>
    </row>
    <row r="17128" spans="1:2" x14ac:dyDescent="0.25">
      <c r="A17128" s="62">
        <v>81111806</v>
      </c>
      <c r="B17128" s="63" t="s">
        <v>1172</v>
      </c>
    </row>
    <row r="17129" spans="1:2" x14ac:dyDescent="0.25">
      <c r="A17129" s="62">
        <v>81111807</v>
      </c>
      <c r="B17129" s="63" t="s">
        <v>12865</v>
      </c>
    </row>
    <row r="17130" spans="1:2" x14ac:dyDescent="0.25">
      <c r="A17130" s="62">
        <v>81111808</v>
      </c>
      <c r="B17130" s="63" t="s">
        <v>11884</v>
      </c>
    </row>
    <row r="17131" spans="1:2" x14ac:dyDescent="0.25">
      <c r="A17131" s="62">
        <v>81111809</v>
      </c>
      <c r="B17131" s="63" t="s">
        <v>15792</v>
      </c>
    </row>
    <row r="17132" spans="1:2" x14ac:dyDescent="0.25">
      <c r="A17132" s="62">
        <v>81111810</v>
      </c>
      <c r="B17132" s="63" t="s">
        <v>16343</v>
      </c>
    </row>
    <row r="17133" spans="1:2" x14ac:dyDescent="0.25">
      <c r="A17133" s="62">
        <v>81111811</v>
      </c>
      <c r="B17133" s="63" t="s">
        <v>14645</v>
      </c>
    </row>
    <row r="17134" spans="1:2" x14ac:dyDescent="0.25">
      <c r="A17134" s="62">
        <v>81111812</v>
      </c>
      <c r="B17134" s="63" t="s">
        <v>4767</v>
      </c>
    </row>
    <row r="17135" spans="1:2" x14ac:dyDescent="0.25">
      <c r="A17135" s="62">
        <v>81111814</v>
      </c>
      <c r="B17135" s="63" t="s">
        <v>8074</v>
      </c>
    </row>
    <row r="17136" spans="1:2" x14ac:dyDescent="0.25">
      <c r="A17136" s="62">
        <v>81111818</v>
      </c>
      <c r="B17136" s="63" t="s">
        <v>7382</v>
      </c>
    </row>
    <row r="17137" spans="1:2" x14ac:dyDescent="0.25">
      <c r="A17137" s="62">
        <v>81111901</v>
      </c>
      <c r="B17137" s="63" t="s">
        <v>15822</v>
      </c>
    </row>
    <row r="17138" spans="1:2" x14ac:dyDescent="0.25">
      <c r="A17138" s="62">
        <v>81111902</v>
      </c>
      <c r="B17138" s="63" t="s">
        <v>12118</v>
      </c>
    </row>
    <row r="17139" spans="1:2" x14ac:dyDescent="0.25">
      <c r="A17139" s="62">
        <v>81112001</v>
      </c>
      <c r="B17139" s="63" t="s">
        <v>13748</v>
      </c>
    </row>
    <row r="17140" spans="1:2" x14ac:dyDescent="0.25">
      <c r="A17140" s="62">
        <v>81112002</v>
      </c>
      <c r="B17140" s="63" t="s">
        <v>8008</v>
      </c>
    </row>
    <row r="17141" spans="1:2" x14ac:dyDescent="0.25">
      <c r="A17141" s="62">
        <v>81112003</v>
      </c>
      <c r="B17141" s="63" t="s">
        <v>17264</v>
      </c>
    </row>
    <row r="17142" spans="1:2" x14ac:dyDescent="0.25">
      <c r="A17142" s="62">
        <v>81112004</v>
      </c>
      <c r="B17142" s="63" t="s">
        <v>13297</v>
      </c>
    </row>
    <row r="17143" spans="1:2" x14ac:dyDescent="0.25">
      <c r="A17143" s="62">
        <v>81112005</v>
      </c>
      <c r="B17143" s="63" t="s">
        <v>12629</v>
      </c>
    </row>
    <row r="17144" spans="1:2" x14ac:dyDescent="0.25">
      <c r="A17144" s="62">
        <v>81112006</v>
      </c>
      <c r="B17144" s="63" t="s">
        <v>5723</v>
      </c>
    </row>
    <row r="17145" spans="1:2" x14ac:dyDescent="0.25">
      <c r="A17145" s="62">
        <v>81112007</v>
      </c>
      <c r="B17145" s="63" t="s">
        <v>4782</v>
      </c>
    </row>
    <row r="17146" spans="1:2" x14ac:dyDescent="0.25">
      <c r="A17146" s="62">
        <v>81112008</v>
      </c>
      <c r="B17146" s="63" t="s">
        <v>15678</v>
      </c>
    </row>
    <row r="17147" spans="1:2" x14ac:dyDescent="0.25">
      <c r="A17147" s="62">
        <v>81112009</v>
      </c>
      <c r="B17147" s="63" t="s">
        <v>18365</v>
      </c>
    </row>
    <row r="17148" spans="1:2" x14ac:dyDescent="0.25">
      <c r="A17148" s="62">
        <v>81112010</v>
      </c>
      <c r="B17148" s="63" t="s">
        <v>1279</v>
      </c>
    </row>
    <row r="17149" spans="1:2" x14ac:dyDescent="0.25">
      <c r="A17149" s="62">
        <v>81112101</v>
      </c>
      <c r="B17149" s="63" t="s">
        <v>5801</v>
      </c>
    </row>
    <row r="17150" spans="1:2" x14ac:dyDescent="0.25">
      <c r="A17150" s="62">
        <v>81112102</v>
      </c>
      <c r="B17150" s="63" t="s">
        <v>14268</v>
      </c>
    </row>
    <row r="17151" spans="1:2" x14ac:dyDescent="0.25">
      <c r="A17151" s="62">
        <v>81112103</v>
      </c>
      <c r="B17151" s="63" t="s">
        <v>5227</v>
      </c>
    </row>
    <row r="17152" spans="1:2" x14ac:dyDescent="0.25">
      <c r="A17152" s="62">
        <v>81112104</v>
      </c>
      <c r="B17152" s="63" t="s">
        <v>15228</v>
      </c>
    </row>
    <row r="17153" spans="1:2" x14ac:dyDescent="0.25">
      <c r="A17153" s="62">
        <v>81112105</v>
      </c>
      <c r="B17153" s="63" t="s">
        <v>2342</v>
      </c>
    </row>
    <row r="17154" spans="1:2" x14ac:dyDescent="0.25">
      <c r="A17154" s="62">
        <v>81112106</v>
      </c>
      <c r="B17154" s="63" t="s">
        <v>9038</v>
      </c>
    </row>
    <row r="17155" spans="1:2" x14ac:dyDescent="0.25">
      <c r="A17155" s="62">
        <v>81112107</v>
      </c>
      <c r="B17155" s="63" t="s">
        <v>1054</v>
      </c>
    </row>
    <row r="17156" spans="1:2" x14ac:dyDescent="0.25">
      <c r="A17156" s="62">
        <v>81112201</v>
      </c>
      <c r="B17156" s="63" t="s">
        <v>16226</v>
      </c>
    </row>
    <row r="17157" spans="1:2" x14ac:dyDescent="0.25">
      <c r="A17157" s="62">
        <v>81112202</v>
      </c>
      <c r="B17157" s="63" t="s">
        <v>5745</v>
      </c>
    </row>
    <row r="17158" spans="1:2" x14ac:dyDescent="0.25">
      <c r="A17158" s="62">
        <v>81121501</v>
      </c>
      <c r="B17158" s="63" t="s">
        <v>14013</v>
      </c>
    </row>
    <row r="17159" spans="1:2" x14ac:dyDescent="0.25">
      <c r="A17159" s="62">
        <v>81121502</v>
      </c>
      <c r="B17159" s="63" t="s">
        <v>4747</v>
      </c>
    </row>
    <row r="17160" spans="1:2" x14ac:dyDescent="0.25">
      <c r="A17160" s="62">
        <v>81121503</v>
      </c>
      <c r="B17160" s="63" t="s">
        <v>13408</v>
      </c>
    </row>
    <row r="17161" spans="1:2" x14ac:dyDescent="0.25">
      <c r="A17161" s="62">
        <v>81121504</v>
      </c>
      <c r="B17161" s="63" t="s">
        <v>1026</v>
      </c>
    </row>
    <row r="17162" spans="1:2" x14ac:dyDescent="0.25">
      <c r="A17162" s="62">
        <v>81121601</v>
      </c>
      <c r="B17162" s="63" t="s">
        <v>2350</v>
      </c>
    </row>
    <row r="17163" spans="1:2" x14ac:dyDescent="0.25">
      <c r="A17163" s="62">
        <v>81121602</v>
      </c>
      <c r="B17163" s="63" t="s">
        <v>15159</v>
      </c>
    </row>
    <row r="17164" spans="1:2" x14ac:dyDescent="0.25">
      <c r="A17164" s="62">
        <v>81121603</v>
      </c>
      <c r="B17164" s="63" t="s">
        <v>2954</v>
      </c>
    </row>
    <row r="17165" spans="1:2" x14ac:dyDescent="0.25">
      <c r="A17165" s="62">
        <v>81121604</v>
      </c>
      <c r="B17165" s="63" t="s">
        <v>4298</v>
      </c>
    </row>
    <row r="17166" spans="1:2" x14ac:dyDescent="0.25">
      <c r="A17166" s="62">
        <v>81121605</v>
      </c>
      <c r="B17166" s="63" t="s">
        <v>11961</v>
      </c>
    </row>
    <row r="17167" spans="1:2" x14ac:dyDescent="0.25">
      <c r="A17167" s="62">
        <v>81121606</v>
      </c>
      <c r="B17167" s="63" t="s">
        <v>8879</v>
      </c>
    </row>
    <row r="17168" spans="1:2" x14ac:dyDescent="0.25">
      <c r="A17168" s="62">
        <v>81121607</v>
      </c>
      <c r="B17168" s="63" t="s">
        <v>11113</v>
      </c>
    </row>
    <row r="17169" spans="1:2" x14ac:dyDescent="0.25">
      <c r="A17169" s="62">
        <v>81131501</v>
      </c>
      <c r="B17169" s="63" t="s">
        <v>17300</v>
      </c>
    </row>
    <row r="17170" spans="1:2" x14ac:dyDescent="0.25">
      <c r="A17170" s="62">
        <v>81131502</v>
      </c>
      <c r="B17170" s="63" t="s">
        <v>14153</v>
      </c>
    </row>
    <row r="17171" spans="1:2" x14ac:dyDescent="0.25">
      <c r="A17171" s="62">
        <v>81131503</v>
      </c>
      <c r="B17171" s="63" t="s">
        <v>8753</v>
      </c>
    </row>
    <row r="17172" spans="1:2" x14ac:dyDescent="0.25">
      <c r="A17172" s="62">
        <v>81131504</v>
      </c>
      <c r="B17172" s="63" t="s">
        <v>12449</v>
      </c>
    </row>
    <row r="17173" spans="1:2" x14ac:dyDescent="0.25">
      <c r="A17173" s="62">
        <v>81131505</v>
      </c>
      <c r="B17173" s="63" t="s">
        <v>256</v>
      </c>
    </row>
    <row r="17174" spans="1:2" x14ac:dyDescent="0.25">
      <c r="A17174" s="62">
        <v>81141501</v>
      </c>
      <c r="B17174" s="63" t="s">
        <v>12457</v>
      </c>
    </row>
    <row r="17175" spans="1:2" x14ac:dyDescent="0.25">
      <c r="A17175" s="62">
        <v>81141502</v>
      </c>
      <c r="B17175" s="63" t="s">
        <v>1409</v>
      </c>
    </row>
    <row r="17176" spans="1:2" x14ac:dyDescent="0.25">
      <c r="A17176" s="62">
        <v>81141503</v>
      </c>
      <c r="B17176" s="63" t="s">
        <v>16568</v>
      </c>
    </row>
    <row r="17177" spans="1:2" x14ac:dyDescent="0.25">
      <c r="A17177" s="62">
        <v>81141504</v>
      </c>
      <c r="B17177" s="63" t="s">
        <v>16395</v>
      </c>
    </row>
    <row r="17178" spans="1:2" x14ac:dyDescent="0.25">
      <c r="A17178" s="62">
        <v>81141505</v>
      </c>
      <c r="B17178" s="63" t="s">
        <v>5936</v>
      </c>
    </row>
    <row r="17179" spans="1:2" x14ac:dyDescent="0.25">
      <c r="A17179" s="62">
        <v>81141506</v>
      </c>
      <c r="B17179" s="63" t="s">
        <v>3267</v>
      </c>
    </row>
    <row r="17180" spans="1:2" x14ac:dyDescent="0.25">
      <c r="A17180" s="62">
        <v>81141601</v>
      </c>
      <c r="B17180" s="63" t="s">
        <v>9488</v>
      </c>
    </row>
    <row r="17181" spans="1:2" x14ac:dyDescent="0.25">
      <c r="A17181" s="62">
        <v>81141602</v>
      </c>
      <c r="B17181" s="63" t="s">
        <v>6661</v>
      </c>
    </row>
    <row r="17182" spans="1:2" x14ac:dyDescent="0.25">
      <c r="A17182" s="62">
        <v>81141603</v>
      </c>
      <c r="B17182" s="63" t="s">
        <v>16308</v>
      </c>
    </row>
    <row r="17183" spans="1:2" x14ac:dyDescent="0.25">
      <c r="A17183" s="62">
        <v>81141604</v>
      </c>
      <c r="B17183" s="63" t="s">
        <v>6247</v>
      </c>
    </row>
    <row r="17184" spans="1:2" x14ac:dyDescent="0.25">
      <c r="A17184" s="62">
        <v>81141605</v>
      </c>
      <c r="B17184" s="63" t="s">
        <v>16988</v>
      </c>
    </row>
    <row r="17185" spans="1:2" x14ac:dyDescent="0.25">
      <c r="A17185" s="62">
        <v>81141606</v>
      </c>
      <c r="B17185" s="63" t="s">
        <v>15415</v>
      </c>
    </row>
    <row r="17186" spans="1:2" x14ac:dyDescent="0.25">
      <c r="A17186" s="62">
        <v>81141701</v>
      </c>
      <c r="B17186" s="63" t="s">
        <v>6774</v>
      </c>
    </row>
    <row r="17187" spans="1:2" x14ac:dyDescent="0.25">
      <c r="A17187" s="62">
        <v>81141702</v>
      </c>
      <c r="B17187" s="63" t="s">
        <v>5681</v>
      </c>
    </row>
    <row r="17188" spans="1:2" x14ac:dyDescent="0.25">
      <c r="A17188" s="62">
        <v>81141703</v>
      </c>
      <c r="B17188" s="63" t="s">
        <v>6320</v>
      </c>
    </row>
    <row r="17189" spans="1:2" x14ac:dyDescent="0.25">
      <c r="A17189" s="62">
        <v>81141704</v>
      </c>
      <c r="B17189" s="63" t="s">
        <v>10558</v>
      </c>
    </row>
    <row r="17190" spans="1:2" x14ac:dyDescent="0.25">
      <c r="A17190" s="62">
        <v>81141801</v>
      </c>
      <c r="B17190" s="63" t="s">
        <v>3649</v>
      </c>
    </row>
    <row r="17191" spans="1:2" x14ac:dyDescent="0.25">
      <c r="A17191" s="62">
        <v>81141802</v>
      </c>
      <c r="B17191" s="63" t="s">
        <v>17673</v>
      </c>
    </row>
    <row r="17192" spans="1:2" x14ac:dyDescent="0.25">
      <c r="A17192" s="62">
        <v>81141803</v>
      </c>
      <c r="B17192" s="63" t="s">
        <v>14471</v>
      </c>
    </row>
    <row r="17193" spans="1:2" x14ac:dyDescent="0.25">
      <c r="A17193" s="62">
        <v>81141804</v>
      </c>
      <c r="B17193" s="63" t="s">
        <v>3226</v>
      </c>
    </row>
    <row r="17194" spans="1:2" x14ac:dyDescent="0.25">
      <c r="A17194" s="62">
        <v>81141805</v>
      </c>
      <c r="B17194" s="63" t="s">
        <v>659</v>
      </c>
    </row>
    <row r="17195" spans="1:2" x14ac:dyDescent="0.25">
      <c r="A17195" s="62">
        <v>81141806</v>
      </c>
      <c r="B17195" s="63" t="s">
        <v>2978</v>
      </c>
    </row>
    <row r="17196" spans="1:2" x14ac:dyDescent="0.25">
      <c r="A17196" s="62">
        <v>81141807</v>
      </c>
      <c r="B17196" s="63" t="s">
        <v>5390</v>
      </c>
    </row>
    <row r="17197" spans="1:2" x14ac:dyDescent="0.25">
      <c r="A17197" s="62">
        <v>81151501</v>
      </c>
      <c r="B17197" s="63" t="s">
        <v>15713</v>
      </c>
    </row>
    <row r="17198" spans="1:2" x14ac:dyDescent="0.25">
      <c r="A17198" s="62">
        <v>81151502</v>
      </c>
      <c r="B17198" s="63" t="s">
        <v>2364</v>
      </c>
    </row>
    <row r="17199" spans="1:2" x14ac:dyDescent="0.25">
      <c r="A17199" s="62">
        <v>81151503</v>
      </c>
      <c r="B17199" s="63" t="s">
        <v>12294</v>
      </c>
    </row>
    <row r="17200" spans="1:2" x14ac:dyDescent="0.25">
      <c r="A17200" s="62">
        <v>81151601</v>
      </c>
      <c r="B17200" s="63" t="s">
        <v>15224</v>
      </c>
    </row>
    <row r="17201" spans="1:2" x14ac:dyDescent="0.25">
      <c r="A17201" s="62">
        <v>81151602</v>
      </c>
      <c r="B17201" s="63" t="s">
        <v>4752</v>
      </c>
    </row>
    <row r="17202" spans="1:2" x14ac:dyDescent="0.25">
      <c r="A17202" s="62">
        <v>81151603</v>
      </c>
      <c r="B17202" s="63" t="s">
        <v>9910</v>
      </c>
    </row>
    <row r="17203" spans="1:2" x14ac:dyDescent="0.25">
      <c r="A17203" s="62">
        <v>81151604</v>
      </c>
      <c r="B17203" s="63" t="s">
        <v>3849</v>
      </c>
    </row>
    <row r="17204" spans="1:2" x14ac:dyDescent="0.25">
      <c r="A17204" s="62">
        <v>81151701</v>
      </c>
      <c r="B17204" s="63" t="s">
        <v>12879</v>
      </c>
    </row>
    <row r="17205" spans="1:2" x14ac:dyDescent="0.25">
      <c r="A17205" s="62">
        <v>81151702</v>
      </c>
      <c r="B17205" s="63" t="s">
        <v>1701</v>
      </c>
    </row>
    <row r="17206" spans="1:2" x14ac:dyDescent="0.25">
      <c r="A17206" s="62">
        <v>81151703</v>
      </c>
      <c r="B17206" s="63" t="s">
        <v>6687</v>
      </c>
    </row>
    <row r="17207" spans="1:2" x14ac:dyDescent="0.25">
      <c r="A17207" s="62">
        <v>81151704</v>
      </c>
      <c r="B17207" s="63" t="s">
        <v>14021</v>
      </c>
    </row>
    <row r="17208" spans="1:2" x14ac:dyDescent="0.25">
      <c r="A17208" s="62">
        <v>81151705</v>
      </c>
      <c r="B17208" s="63" t="s">
        <v>2224</v>
      </c>
    </row>
    <row r="17209" spans="1:2" x14ac:dyDescent="0.25">
      <c r="A17209" s="62">
        <v>81151801</v>
      </c>
      <c r="B17209" s="63" t="s">
        <v>1615</v>
      </c>
    </row>
    <row r="17210" spans="1:2" x14ac:dyDescent="0.25">
      <c r="A17210" s="62">
        <v>81151802</v>
      </c>
      <c r="B17210" s="63" t="s">
        <v>17126</v>
      </c>
    </row>
    <row r="17211" spans="1:2" x14ac:dyDescent="0.25">
      <c r="A17211" s="62">
        <v>81151803</v>
      </c>
      <c r="B17211" s="63" t="s">
        <v>2360</v>
      </c>
    </row>
    <row r="17212" spans="1:2" x14ac:dyDescent="0.25">
      <c r="A17212" s="62">
        <v>81151804</v>
      </c>
      <c r="B17212" s="63" t="s">
        <v>7975</v>
      </c>
    </row>
    <row r="17213" spans="1:2" x14ac:dyDescent="0.25">
      <c r="A17213" s="62">
        <v>81151805</v>
      </c>
      <c r="B17213" s="63" t="s">
        <v>5471</v>
      </c>
    </row>
    <row r="17214" spans="1:2" x14ac:dyDescent="0.25">
      <c r="A17214" s="62">
        <v>81151806</v>
      </c>
      <c r="B17214" s="63" t="s">
        <v>990</v>
      </c>
    </row>
    <row r="17215" spans="1:2" x14ac:dyDescent="0.25">
      <c r="A17215" s="62">
        <v>81151901</v>
      </c>
      <c r="B17215" s="63" t="s">
        <v>6545</v>
      </c>
    </row>
    <row r="17216" spans="1:2" x14ac:dyDescent="0.25">
      <c r="A17216" s="62">
        <v>81151902</v>
      </c>
      <c r="B17216" s="63" t="s">
        <v>11579</v>
      </c>
    </row>
    <row r="17217" spans="1:2" x14ac:dyDescent="0.25">
      <c r="A17217" s="62">
        <v>81151903</v>
      </c>
      <c r="B17217" s="63" t="s">
        <v>7584</v>
      </c>
    </row>
    <row r="17218" spans="1:2" x14ac:dyDescent="0.25">
      <c r="A17218" s="62">
        <v>81151904</v>
      </c>
      <c r="B17218" s="63" t="s">
        <v>948</v>
      </c>
    </row>
    <row r="17219" spans="1:2" x14ac:dyDescent="0.25">
      <c r="A17219" s="62">
        <v>82101501</v>
      </c>
      <c r="B17219" s="63" t="s">
        <v>6079</v>
      </c>
    </row>
    <row r="17220" spans="1:2" x14ac:dyDescent="0.25">
      <c r="A17220" s="62">
        <v>82101502</v>
      </c>
      <c r="B17220" s="63" t="s">
        <v>7234</v>
      </c>
    </row>
    <row r="17221" spans="1:2" x14ac:dyDescent="0.25">
      <c r="A17221" s="62">
        <v>82101503</v>
      </c>
      <c r="B17221" s="63" t="s">
        <v>5497</v>
      </c>
    </row>
    <row r="17222" spans="1:2" x14ac:dyDescent="0.25">
      <c r="A17222" s="62">
        <v>82101504</v>
      </c>
      <c r="B17222" s="63" t="s">
        <v>2834</v>
      </c>
    </row>
    <row r="17223" spans="1:2" x14ac:dyDescent="0.25">
      <c r="A17223" s="62">
        <v>82101505</v>
      </c>
      <c r="B17223" s="63" t="s">
        <v>3996</v>
      </c>
    </row>
    <row r="17224" spans="1:2" x14ac:dyDescent="0.25">
      <c r="A17224" s="62">
        <v>82101506</v>
      </c>
      <c r="B17224" s="63" t="s">
        <v>12618</v>
      </c>
    </row>
    <row r="17225" spans="1:2" x14ac:dyDescent="0.25">
      <c r="A17225" s="62">
        <v>82101507</v>
      </c>
      <c r="B17225" s="63" t="s">
        <v>15793</v>
      </c>
    </row>
    <row r="17226" spans="1:2" x14ac:dyDescent="0.25">
      <c r="A17226" s="62">
        <v>82101508</v>
      </c>
      <c r="B17226" s="63" t="s">
        <v>7297</v>
      </c>
    </row>
    <row r="17227" spans="1:2" x14ac:dyDescent="0.25">
      <c r="A17227" s="62">
        <v>82101601</v>
      </c>
      <c r="B17227" s="63" t="s">
        <v>12875</v>
      </c>
    </row>
    <row r="17228" spans="1:2" x14ac:dyDescent="0.25">
      <c r="A17228" s="62">
        <v>82101602</v>
      </c>
      <c r="B17228" s="63" t="s">
        <v>14437</v>
      </c>
    </row>
    <row r="17229" spans="1:2" x14ac:dyDescent="0.25">
      <c r="A17229" s="62">
        <v>82101603</v>
      </c>
      <c r="B17229" s="63" t="s">
        <v>6940</v>
      </c>
    </row>
    <row r="17230" spans="1:2" x14ac:dyDescent="0.25">
      <c r="A17230" s="62">
        <v>82101604</v>
      </c>
      <c r="B17230" s="63" t="s">
        <v>1933</v>
      </c>
    </row>
    <row r="17231" spans="1:2" x14ac:dyDescent="0.25">
      <c r="A17231" s="62">
        <v>82101701</v>
      </c>
      <c r="B17231" s="63" t="s">
        <v>7107</v>
      </c>
    </row>
    <row r="17232" spans="1:2" x14ac:dyDescent="0.25">
      <c r="A17232" s="62">
        <v>82101702</v>
      </c>
      <c r="B17232" s="63" t="s">
        <v>10769</v>
      </c>
    </row>
    <row r="17233" spans="1:2" x14ac:dyDescent="0.25">
      <c r="A17233" s="62">
        <v>82101801</v>
      </c>
      <c r="B17233" s="63" t="s">
        <v>6799</v>
      </c>
    </row>
    <row r="17234" spans="1:2" x14ac:dyDescent="0.25">
      <c r="A17234" s="62">
        <v>82101901</v>
      </c>
      <c r="B17234" s="63" t="s">
        <v>16278</v>
      </c>
    </row>
    <row r="17235" spans="1:2" x14ac:dyDescent="0.25">
      <c r="A17235" s="62">
        <v>82101902</v>
      </c>
      <c r="B17235" s="63" t="s">
        <v>13084</v>
      </c>
    </row>
    <row r="17236" spans="1:2" x14ac:dyDescent="0.25">
      <c r="A17236" s="62">
        <v>82101903</v>
      </c>
      <c r="B17236" s="63" t="s">
        <v>10946</v>
      </c>
    </row>
    <row r="17237" spans="1:2" x14ac:dyDescent="0.25">
      <c r="A17237" s="62">
        <v>82101904</v>
      </c>
      <c r="B17237" s="63" t="s">
        <v>4462</v>
      </c>
    </row>
    <row r="17238" spans="1:2" x14ac:dyDescent="0.25">
      <c r="A17238" s="62">
        <v>82101905</v>
      </c>
      <c r="B17238" s="63" t="s">
        <v>13856</v>
      </c>
    </row>
    <row r="17239" spans="1:2" x14ac:dyDescent="0.25">
      <c r="A17239" s="62">
        <v>82111501</v>
      </c>
      <c r="B17239" s="63" t="s">
        <v>1265</v>
      </c>
    </row>
    <row r="17240" spans="1:2" x14ac:dyDescent="0.25">
      <c r="A17240" s="62">
        <v>82111502</v>
      </c>
      <c r="B17240" s="63" t="s">
        <v>15987</v>
      </c>
    </row>
    <row r="17241" spans="1:2" x14ac:dyDescent="0.25">
      <c r="A17241" s="62">
        <v>82111503</v>
      </c>
      <c r="B17241" s="63" t="s">
        <v>1731</v>
      </c>
    </row>
    <row r="17242" spans="1:2" x14ac:dyDescent="0.25">
      <c r="A17242" s="62">
        <v>82111601</v>
      </c>
      <c r="B17242" s="63" t="s">
        <v>10567</v>
      </c>
    </row>
    <row r="17243" spans="1:2" x14ac:dyDescent="0.25">
      <c r="A17243" s="62">
        <v>82111602</v>
      </c>
      <c r="B17243" s="63" t="s">
        <v>4081</v>
      </c>
    </row>
    <row r="17244" spans="1:2" x14ac:dyDescent="0.25">
      <c r="A17244" s="62">
        <v>82111603</v>
      </c>
      <c r="B17244" s="63" t="s">
        <v>9962</v>
      </c>
    </row>
    <row r="17245" spans="1:2" x14ac:dyDescent="0.25">
      <c r="A17245" s="62">
        <v>82111604</v>
      </c>
      <c r="B17245" s="63" t="s">
        <v>13541</v>
      </c>
    </row>
    <row r="17246" spans="1:2" x14ac:dyDescent="0.25">
      <c r="A17246" s="62">
        <v>82111701</v>
      </c>
      <c r="B17246" s="63" t="s">
        <v>10445</v>
      </c>
    </row>
    <row r="17247" spans="1:2" x14ac:dyDescent="0.25">
      <c r="A17247" s="62">
        <v>82111702</v>
      </c>
      <c r="B17247" s="63" t="s">
        <v>7027</v>
      </c>
    </row>
    <row r="17248" spans="1:2" x14ac:dyDescent="0.25">
      <c r="A17248" s="62">
        <v>82111703</v>
      </c>
      <c r="B17248" s="63" t="s">
        <v>18043</v>
      </c>
    </row>
    <row r="17249" spans="1:2" x14ac:dyDescent="0.25">
      <c r="A17249" s="62">
        <v>82111704</v>
      </c>
      <c r="B17249" s="63" t="s">
        <v>7695</v>
      </c>
    </row>
    <row r="17250" spans="1:2" x14ac:dyDescent="0.25">
      <c r="A17250" s="62">
        <v>82111705</v>
      </c>
      <c r="B17250" s="63" t="s">
        <v>16987</v>
      </c>
    </row>
    <row r="17251" spans="1:2" x14ac:dyDescent="0.25">
      <c r="A17251" s="62">
        <v>82111801</v>
      </c>
      <c r="B17251" s="63" t="s">
        <v>13281</v>
      </c>
    </row>
    <row r="17252" spans="1:2" x14ac:dyDescent="0.25">
      <c r="A17252" s="62">
        <v>82111802</v>
      </c>
      <c r="B17252" s="63" t="s">
        <v>18690</v>
      </c>
    </row>
    <row r="17253" spans="1:2" x14ac:dyDescent="0.25">
      <c r="A17253" s="62">
        <v>82111803</v>
      </c>
      <c r="B17253" s="63" t="s">
        <v>15957</v>
      </c>
    </row>
    <row r="17254" spans="1:2" x14ac:dyDescent="0.25">
      <c r="A17254" s="62">
        <v>82111804</v>
      </c>
      <c r="B17254" s="63" t="s">
        <v>16027</v>
      </c>
    </row>
    <row r="17255" spans="1:2" x14ac:dyDescent="0.25">
      <c r="A17255" s="62">
        <v>82111901</v>
      </c>
      <c r="B17255" s="63" t="s">
        <v>12005</v>
      </c>
    </row>
    <row r="17256" spans="1:2" x14ac:dyDescent="0.25">
      <c r="A17256" s="62">
        <v>82111902</v>
      </c>
      <c r="B17256" s="63" t="s">
        <v>17640</v>
      </c>
    </row>
    <row r="17257" spans="1:2" x14ac:dyDescent="0.25">
      <c r="A17257" s="62">
        <v>82111903</v>
      </c>
      <c r="B17257" s="63" t="s">
        <v>7697</v>
      </c>
    </row>
    <row r="17258" spans="1:2" x14ac:dyDescent="0.25">
      <c r="A17258" s="62">
        <v>82111904</v>
      </c>
      <c r="B17258" s="63" t="s">
        <v>15799</v>
      </c>
    </row>
    <row r="17259" spans="1:2" x14ac:dyDescent="0.25">
      <c r="A17259" s="62">
        <v>82121501</v>
      </c>
      <c r="B17259" s="63" t="s">
        <v>4749</v>
      </c>
    </row>
    <row r="17260" spans="1:2" x14ac:dyDescent="0.25">
      <c r="A17260" s="62">
        <v>82121502</v>
      </c>
      <c r="B17260" s="63" t="s">
        <v>10163</v>
      </c>
    </row>
    <row r="17261" spans="1:2" x14ac:dyDescent="0.25">
      <c r="A17261" s="62">
        <v>82121503</v>
      </c>
      <c r="B17261" s="63" t="s">
        <v>12535</v>
      </c>
    </row>
    <row r="17262" spans="1:2" x14ac:dyDescent="0.25">
      <c r="A17262" s="62">
        <v>82121504</v>
      </c>
      <c r="B17262" s="63" t="s">
        <v>7746</v>
      </c>
    </row>
    <row r="17263" spans="1:2" x14ac:dyDescent="0.25">
      <c r="A17263" s="62">
        <v>82121505</v>
      </c>
      <c r="B17263" s="63" t="s">
        <v>1590</v>
      </c>
    </row>
    <row r="17264" spans="1:2" x14ac:dyDescent="0.25">
      <c r="A17264" s="62">
        <v>82121506</v>
      </c>
      <c r="B17264" s="63" t="s">
        <v>16214</v>
      </c>
    </row>
    <row r="17265" spans="1:2" x14ac:dyDescent="0.25">
      <c r="A17265" s="62">
        <v>82121507</v>
      </c>
      <c r="B17265" s="63" t="s">
        <v>12370</v>
      </c>
    </row>
    <row r="17266" spans="1:2" x14ac:dyDescent="0.25">
      <c r="A17266" s="62">
        <v>82121508</v>
      </c>
      <c r="B17266" s="63" t="s">
        <v>15891</v>
      </c>
    </row>
    <row r="17267" spans="1:2" x14ac:dyDescent="0.25">
      <c r="A17267" s="62">
        <v>82121509</v>
      </c>
      <c r="B17267" s="63" t="s">
        <v>157</v>
      </c>
    </row>
    <row r="17268" spans="1:2" x14ac:dyDescent="0.25">
      <c r="A17268" s="62">
        <v>82121510</v>
      </c>
      <c r="B17268" s="63" t="s">
        <v>2789</v>
      </c>
    </row>
    <row r="17269" spans="1:2" x14ac:dyDescent="0.25">
      <c r="A17269" s="62">
        <v>82121511</v>
      </c>
      <c r="B17269" s="63" t="s">
        <v>17719</v>
      </c>
    </row>
    <row r="17270" spans="1:2" x14ac:dyDescent="0.25">
      <c r="A17270" s="62">
        <v>82121512</v>
      </c>
      <c r="B17270" s="63" t="s">
        <v>14943</v>
      </c>
    </row>
    <row r="17271" spans="1:2" x14ac:dyDescent="0.25">
      <c r="A17271" s="62">
        <v>82121601</v>
      </c>
      <c r="B17271" s="63" t="s">
        <v>7561</v>
      </c>
    </row>
    <row r="17272" spans="1:2" x14ac:dyDescent="0.25">
      <c r="A17272" s="62">
        <v>82121602</v>
      </c>
      <c r="B17272" s="63" t="s">
        <v>15221</v>
      </c>
    </row>
    <row r="17273" spans="1:2" x14ac:dyDescent="0.25">
      <c r="A17273" s="62">
        <v>82121603</v>
      </c>
      <c r="B17273" s="63" t="s">
        <v>11894</v>
      </c>
    </row>
    <row r="17274" spans="1:2" x14ac:dyDescent="0.25">
      <c r="A17274" s="62">
        <v>82121701</v>
      </c>
      <c r="B17274" s="63" t="s">
        <v>5803</v>
      </c>
    </row>
    <row r="17275" spans="1:2" x14ac:dyDescent="0.25">
      <c r="A17275" s="62">
        <v>82121702</v>
      </c>
      <c r="B17275" s="63" t="s">
        <v>12262</v>
      </c>
    </row>
    <row r="17276" spans="1:2" x14ac:dyDescent="0.25">
      <c r="A17276" s="62">
        <v>82121801</v>
      </c>
      <c r="B17276" s="63" t="s">
        <v>13092</v>
      </c>
    </row>
    <row r="17277" spans="1:2" x14ac:dyDescent="0.25">
      <c r="A17277" s="62">
        <v>82121802</v>
      </c>
      <c r="B17277" s="63" t="s">
        <v>11154</v>
      </c>
    </row>
    <row r="17278" spans="1:2" x14ac:dyDescent="0.25">
      <c r="A17278" s="62">
        <v>82121901</v>
      </c>
      <c r="B17278" s="63" t="s">
        <v>15781</v>
      </c>
    </row>
    <row r="17279" spans="1:2" x14ac:dyDescent="0.25">
      <c r="A17279" s="62">
        <v>82121902</v>
      </c>
      <c r="B17279" s="63" t="s">
        <v>4802</v>
      </c>
    </row>
    <row r="17280" spans="1:2" x14ac:dyDescent="0.25">
      <c r="A17280" s="62">
        <v>82121903</v>
      </c>
      <c r="B17280" s="63" t="s">
        <v>1345</v>
      </c>
    </row>
    <row r="17281" spans="1:2" x14ac:dyDescent="0.25">
      <c r="A17281" s="62">
        <v>82121904</v>
      </c>
      <c r="B17281" s="63" t="s">
        <v>14770</v>
      </c>
    </row>
    <row r="17282" spans="1:2" x14ac:dyDescent="0.25">
      <c r="A17282" s="62">
        <v>82121905</v>
      </c>
      <c r="B17282" s="63" t="s">
        <v>6965</v>
      </c>
    </row>
    <row r="17283" spans="1:2" x14ac:dyDescent="0.25">
      <c r="A17283" s="62">
        <v>82121906</v>
      </c>
      <c r="B17283" s="63" t="s">
        <v>6454</v>
      </c>
    </row>
    <row r="17284" spans="1:2" x14ac:dyDescent="0.25">
      <c r="A17284" s="62">
        <v>82121907</v>
      </c>
      <c r="B17284" s="63" t="s">
        <v>13615</v>
      </c>
    </row>
    <row r="17285" spans="1:2" x14ac:dyDescent="0.25">
      <c r="A17285" s="62">
        <v>82121908</v>
      </c>
      <c r="B17285" s="63" t="s">
        <v>6056</v>
      </c>
    </row>
    <row r="17286" spans="1:2" x14ac:dyDescent="0.25">
      <c r="A17286" s="62">
        <v>82131501</v>
      </c>
      <c r="B17286" s="63" t="s">
        <v>17977</v>
      </c>
    </row>
    <row r="17287" spans="1:2" x14ac:dyDescent="0.25">
      <c r="A17287" s="62">
        <v>82131502</v>
      </c>
      <c r="B17287" s="63" t="s">
        <v>7831</v>
      </c>
    </row>
    <row r="17288" spans="1:2" x14ac:dyDescent="0.25">
      <c r="A17288" s="62">
        <v>82131503</v>
      </c>
      <c r="B17288" s="63" t="s">
        <v>1734</v>
      </c>
    </row>
    <row r="17289" spans="1:2" x14ac:dyDescent="0.25">
      <c r="A17289" s="62">
        <v>82131504</v>
      </c>
      <c r="B17289" s="63" t="s">
        <v>1308</v>
      </c>
    </row>
    <row r="17290" spans="1:2" x14ac:dyDescent="0.25">
      <c r="A17290" s="62">
        <v>82131601</v>
      </c>
      <c r="B17290" s="63" t="s">
        <v>15912</v>
      </c>
    </row>
    <row r="17291" spans="1:2" x14ac:dyDescent="0.25">
      <c r="A17291" s="62">
        <v>82131602</v>
      </c>
      <c r="B17291" s="63" t="s">
        <v>6013</v>
      </c>
    </row>
    <row r="17292" spans="1:2" x14ac:dyDescent="0.25">
      <c r="A17292" s="62">
        <v>82131603</v>
      </c>
      <c r="B17292" s="63" t="s">
        <v>13807</v>
      </c>
    </row>
    <row r="17293" spans="1:2" x14ac:dyDescent="0.25">
      <c r="A17293" s="62">
        <v>82131604</v>
      </c>
      <c r="B17293" s="63" t="s">
        <v>2659</v>
      </c>
    </row>
    <row r="17294" spans="1:2" x14ac:dyDescent="0.25">
      <c r="A17294" s="62">
        <v>82141501</v>
      </c>
      <c r="B17294" s="63" t="s">
        <v>14749</v>
      </c>
    </row>
    <row r="17295" spans="1:2" x14ac:dyDescent="0.25">
      <c r="A17295" s="62">
        <v>82141502</v>
      </c>
      <c r="B17295" s="63" t="s">
        <v>17544</v>
      </c>
    </row>
    <row r="17296" spans="1:2" x14ac:dyDescent="0.25">
      <c r="A17296" s="62">
        <v>82141503</v>
      </c>
      <c r="B17296" s="63" t="s">
        <v>3167</v>
      </c>
    </row>
    <row r="17297" spans="1:2" x14ac:dyDescent="0.25">
      <c r="A17297" s="62">
        <v>82141504</v>
      </c>
      <c r="B17297" s="63" t="s">
        <v>14676</v>
      </c>
    </row>
    <row r="17298" spans="1:2" x14ac:dyDescent="0.25">
      <c r="A17298" s="62">
        <v>82141505</v>
      </c>
      <c r="B17298" s="63" t="s">
        <v>1660</v>
      </c>
    </row>
    <row r="17299" spans="1:2" x14ac:dyDescent="0.25">
      <c r="A17299" s="62">
        <v>82141506</v>
      </c>
      <c r="B17299" s="63" t="s">
        <v>1898</v>
      </c>
    </row>
    <row r="17300" spans="1:2" x14ac:dyDescent="0.25">
      <c r="A17300" s="62">
        <v>82141507</v>
      </c>
      <c r="B17300" s="63" t="s">
        <v>4234</v>
      </c>
    </row>
    <row r="17301" spans="1:2" x14ac:dyDescent="0.25">
      <c r="A17301" s="62">
        <v>82141601</v>
      </c>
      <c r="B17301" s="63" t="s">
        <v>10429</v>
      </c>
    </row>
    <row r="17302" spans="1:2" x14ac:dyDescent="0.25">
      <c r="A17302" s="62">
        <v>82141602</v>
      </c>
      <c r="B17302" s="63" t="s">
        <v>5939</v>
      </c>
    </row>
    <row r="17303" spans="1:2" x14ac:dyDescent="0.25">
      <c r="A17303" s="62">
        <v>82151501</v>
      </c>
      <c r="B17303" s="63" t="s">
        <v>1012</v>
      </c>
    </row>
    <row r="17304" spans="1:2" x14ac:dyDescent="0.25">
      <c r="A17304" s="62">
        <v>82151502</v>
      </c>
      <c r="B17304" s="63" t="s">
        <v>9021</v>
      </c>
    </row>
    <row r="17305" spans="1:2" x14ac:dyDescent="0.25">
      <c r="A17305" s="62">
        <v>82151503</v>
      </c>
      <c r="B17305" s="63" t="s">
        <v>2465</v>
      </c>
    </row>
    <row r="17306" spans="1:2" x14ac:dyDescent="0.25">
      <c r="A17306" s="62">
        <v>82151504</v>
      </c>
      <c r="B17306" s="63" t="s">
        <v>9254</v>
      </c>
    </row>
    <row r="17307" spans="1:2" x14ac:dyDescent="0.25">
      <c r="A17307" s="62">
        <v>82151505</v>
      </c>
      <c r="B17307" s="63" t="s">
        <v>14459</v>
      </c>
    </row>
    <row r="17308" spans="1:2" x14ac:dyDescent="0.25">
      <c r="A17308" s="62">
        <v>82151506</v>
      </c>
      <c r="B17308" s="63" t="s">
        <v>2455</v>
      </c>
    </row>
    <row r="17309" spans="1:2" x14ac:dyDescent="0.25">
      <c r="A17309" s="62">
        <v>82151507</v>
      </c>
      <c r="B17309" s="63" t="s">
        <v>18492</v>
      </c>
    </row>
    <row r="17310" spans="1:2" x14ac:dyDescent="0.25">
      <c r="A17310" s="62">
        <v>82151508</v>
      </c>
      <c r="B17310" s="63" t="s">
        <v>4640</v>
      </c>
    </row>
    <row r="17311" spans="1:2" x14ac:dyDescent="0.25">
      <c r="A17311" s="62">
        <v>82151601</v>
      </c>
      <c r="B17311" s="63" t="s">
        <v>11541</v>
      </c>
    </row>
    <row r="17312" spans="1:2" x14ac:dyDescent="0.25">
      <c r="A17312" s="62">
        <v>82151602</v>
      </c>
      <c r="B17312" s="63" t="s">
        <v>15299</v>
      </c>
    </row>
    <row r="17313" spans="1:2" x14ac:dyDescent="0.25">
      <c r="A17313" s="62">
        <v>82151603</v>
      </c>
      <c r="B17313" s="63" t="s">
        <v>12979</v>
      </c>
    </row>
    <row r="17314" spans="1:2" x14ac:dyDescent="0.25">
      <c r="A17314" s="62">
        <v>82151604</v>
      </c>
      <c r="B17314" s="63" t="s">
        <v>11640</v>
      </c>
    </row>
    <row r="17315" spans="1:2" x14ac:dyDescent="0.25">
      <c r="A17315" s="62">
        <v>82151701</v>
      </c>
      <c r="B17315" s="63" t="s">
        <v>18452</v>
      </c>
    </row>
    <row r="17316" spans="1:2" x14ac:dyDescent="0.25">
      <c r="A17316" s="62">
        <v>82151702</v>
      </c>
      <c r="B17316" s="63" t="s">
        <v>11318</v>
      </c>
    </row>
    <row r="17317" spans="1:2" x14ac:dyDescent="0.25">
      <c r="A17317" s="62">
        <v>82151703</v>
      </c>
      <c r="B17317" s="63" t="s">
        <v>16034</v>
      </c>
    </row>
    <row r="17318" spans="1:2" x14ac:dyDescent="0.25">
      <c r="A17318" s="62">
        <v>82151704</v>
      </c>
      <c r="B17318" s="63" t="s">
        <v>8897</v>
      </c>
    </row>
    <row r="17319" spans="1:2" x14ac:dyDescent="0.25">
      <c r="A17319" s="62">
        <v>82151705</v>
      </c>
      <c r="B17319" s="63" t="s">
        <v>9106</v>
      </c>
    </row>
    <row r="17320" spans="1:2" x14ac:dyDescent="0.25">
      <c r="A17320" s="62">
        <v>82151706</v>
      </c>
      <c r="B17320" s="63" t="s">
        <v>15525</v>
      </c>
    </row>
    <row r="17321" spans="1:2" x14ac:dyDescent="0.25">
      <c r="A17321" s="62">
        <v>83101501</v>
      </c>
      <c r="B17321" s="63" t="s">
        <v>15071</v>
      </c>
    </row>
    <row r="17322" spans="1:2" x14ac:dyDescent="0.25">
      <c r="A17322" s="62">
        <v>83101502</v>
      </c>
      <c r="B17322" s="63" t="s">
        <v>17986</v>
      </c>
    </row>
    <row r="17323" spans="1:2" x14ac:dyDescent="0.25">
      <c r="A17323" s="62">
        <v>83101503</v>
      </c>
      <c r="B17323" s="63" t="s">
        <v>13920</v>
      </c>
    </row>
    <row r="17324" spans="1:2" x14ac:dyDescent="0.25">
      <c r="A17324" s="62">
        <v>83101504</v>
      </c>
      <c r="B17324" s="63" t="s">
        <v>17154</v>
      </c>
    </row>
    <row r="17325" spans="1:2" x14ac:dyDescent="0.25">
      <c r="A17325" s="62">
        <v>83101505</v>
      </c>
      <c r="B17325" s="63" t="s">
        <v>1333</v>
      </c>
    </row>
    <row r="17326" spans="1:2" x14ac:dyDescent="0.25">
      <c r="A17326" s="62">
        <v>83101506</v>
      </c>
      <c r="B17326" s="63" t="s">
        <v>7251</v>
      </c>
    </row>
    <row r="17327" spans="1:2" x14ac:dyDescent="0.25">
      <c r="A17327" s="62">
        <v>83101507</v>
      </c>
      <c r="B17327" s="63" t="s">
        <v>10653</v>
      </c>
    </row>
    <row r="17328" spans="1:2" x14ac:dyDescent="0.25">
      <c r="A17328" s="62">
        <v>83101508</v>
      </c>
      <c r="B17328" s="63" t="s">
        <v>14431</v>
      </c>
    </row>
    <row r="17329" spans="1:2" x14ac:dyDescent="0.25">
      <c r="A17329" s="62">
        <v>83101509</v>
      </c>
      <c r="B17329" s="63" t="s">
        <v>155</v>
      </c>
    </row>
    <row r="17330" spans="1:2" x14ac:dyDescent="0.25">
      <c r="A17330" s="62">
        <v>83101510</v>
      </c>
      <c r="B17330" s="63" t="s">
        <v>16073</v>
      </c>
    </row>
    <row r="17331" spans="1:2" x14ac:dyDescent="0.25">
      <c r="A17331" s="62">
        <v>83101601</v>
      </c>
      <c r="B17331" s="63" t="s">
        <v>11372</v>
      </c>
    </row>
    <row r="17332" spans="1:2" x14ac:dyDescent="0.25">
      <c r="A17332" s="62">
        <v>83101602</v>
      </c>
      <c r="B17332" s="63" t="s">
        <v>8818</v>
      </c>
    </row>
    <row r="17333" spans="1:2" x14ac:dyDescent="0.25">
      <c r="A17333" s="62">
        <v>83101603</v>
      </c>
      <c r="B17333" s="63" t="s">
        <v>2469</v>
      </c>
    </row>
    <row r="17334" spans="1:2" x14ac:dyDescent="0.25">
      <c r="A17334" s="62">
        <v>83101604</v>
      </c>
      <c r="B17334" s="63" t="s">
        <v>4235</v>
      </c>
    </row>
    <row r="17335" spans="1:2" x14ac:dyDescent="0.25">
      <c r="A17335" s="62">
        <v>83101605</v>
      </c>
      <c r="B17335" s="63" t="s">
        <v>6231</v>
      </c>
    </row>
    <row r="17336" spans="1:2" x14ac:dyDescent="0.25">
      <c r="A17336" s="62">
        <v>83101801</v>
      </c>
      <c r="B17336" s="63" t="s">
        <v>13058</v>
      </c>
    </row>
    <row r="17337" spans="1:2" x14ac:dyDescent="0.25">
      <c r="A17337" s="62">
        <v>83101802</v>
      </c>
      <c r="B17337" s="63" t="s">
        <v>11250</v>
      </c>
    </row>
    <row r="17338" spans="1:2" x14ac:dyDescent="0.25">
      <c r="A17338" s="62">
        <v>83101803</v>
      </c>
      <c r="B17338" s="63" t="s">
        <v>10996</v>
      </c>
    </row>
    <row r="17339" spans="1:2" x14ac:dyDescent="0.25">
      <c r="A17339" s="62">
        <v>83101804</v>
      </c>
      <c r="B17339" s="63" t="s">
        <v>13993</v>
      </c>
    </row>
    <row r="17340" spans="1:2" x14ac:dyDescent="0.25">
      <c r="A17340" s="62">
        <v>83101805</v>
      </c>
      <c r="B17340" s="63" t="s">
        <v>9624</v>
      </c>
    </row>
    <row r="17341" spans="1:2" x14ac:dyDescent="0.25">
      <c r="A17341" s="62">
        <v>83101806</v>
      </c>
      <c r="B17341" s="63" t="s">
        <v>6096</v>
      </c>
    </row>
    <row r="17342" spans="1:2" x14ac:dyDescent="0.25">
      <c r="A17342" s="62">
        <v>83101807</v>
      </c>
      <c r="B17342" s="63" t="s">
        <v>2963</v>
      </c>
    </row>
    <row r="17343" spans="1:2" x14ac:dyDescent="0.25">
      <c r="A17343" s="62">
        <v>83101808</v>
      </c>
      <c r="B17343" s="63" t="s">
        <v>17069</v>
      </c>
    </row>
    <row r="17344" spans="1:2" x14ac:dyDescent="0.25">
      <c r="A17344" s="62">
        <v>83101901</v>
      </c>
      <c r="B17344" s="63" t="s">
        <v>2888</v>
      </c>
    </row>
    <row r="17345" spans="1:2" x14ac:dyDescent="0.25">
      <c r="A17345" s="62">
        <v>83101902</v>
      </c>
      <c r="B17345" s="63" t="s">
        <v>15690</v>
      </c>
    </row>
    <row r="17346" spans="1:2" x14ac:dyDescent="0.25">
      <c r="A17346" s="62">
        <v>83101903</v>
      </c>
      <c r="B17346" s="63" t="s">
        <v>6597</v>
      </c>
    </row>
    <row r="17347" spans="1:2" x14ac:dyDescent="0.25">
      <c r="A17347" s="62">
        <v>83102001</v>
      </c>
      <c r="B17347" s="63" t="s">
        <v>3416</v>
      </c>
    </row>
    <row r="17348" spans="1:2" x14ac:dyDescent="0.25">
      <c r="A17348" s="62">
        <v>83111501</v>
      </c>
      <c r="B17348" s="63" t="s">
        <v>4227</v>
      </c>
    </row>
    <row r="17349" spans="1:2" x14ac:dyDescent="0.25">
      <c r="A17349" s="62">
        <v>83111502</v>
      </c>
      <c r="B17349" s="63" t="s">
        <v>14760</v>
      </c>
    </row>
    <row r="17350" spans="1:2" x14ac:dyDescent="0.25">
      <c r="A17350" s="62">
        <v>83111503</v>
      </c>
      <c r="B17350" s="63" t="s">
        <v>4361</v>
      </c>
    </row>
    <row r="17351" spans="1:2" x14ac:dyDescent="0.25">
      <c r="A17351" s="62">
        <v>83111504</v>
      </c>
      <c r="B17351" s="63" t="s">
        <v>2875</v>
      </c>
    </row>
    <row r="17352" spans="1:2" x14ac:dyDescent="0.25">
      <c r="A17352" s="62">
        <v>83111505</v>
      </c>
      <c r="B17352" s="63" t="s">
        <v>13494</v>
      </c>
    </row>
    <row r="17353" spans="1:2" x14ac:dyDescent="0.25">
      <c r="A17353" s="62">
        <v>83111506</v>
      </c>
      <c r="B17353" s="63" t="s">
        <v>12920</v>
      </c>
    </row>
    <row r="17354" spans="1:2" x14ac:dyDescent="0.25">
      <c r="A17354" s="62">
        <v>83111507</v>
      </c>
      <c r="B17354" s="63" t="s">
        <v>17984</v>
      </c>
    </row>
    <row r="17355" spans="1:2" x14ac:dyDescent="0.25">
      <c r="A17355" s="62">
        <v>83111508</v>
      </c>
      <c r="B17355" s="63" t="s">
        <v>5964</v>
      </c>
    </row>
    <row r="17356" spans="1:2" x14ac:dyDescent="0.25">
      <c r="A17356" s="62">
        <v>83111510</v>
      </c>
      <c r="B17356" s="63" t="s">
        <v>6637</v>
      </c>
    </row>
    <row r="17357" spans="1:2" x14ac:dyDescent="0.25">
      <c r="A17357" s="62">
        <v>83111511</v>
      </c>
      <c r="B17357" s="63" t="s">
        <v>11590</v>
      </c>
    </row>
    <row r="17358" spans="1:2" x14ac:dyDescent="0.25">
      <c r="A17358" s="62">
        <v>83111601</v>
      </c>
      <c r="B17358" s="63" t="s">
        <v>14444</v>
      </c>
    </row>
    <row r="17359" spans="1:2" x14ac:dyDescent="0.25">
      <c r="A17359" s="62">
        <v>83111602</v>
      </c>
      <c r="B17359" s="63" t="s">
        <v>8106</v>
      </c>
    </row>
    <row r="17360" spans="1:2" x14ac:dyDescent="0.25">
      <c r="A17360" s="62">
        <v>83111603</v>
      </c>
      <c r="B17360" s="63" t="s">
        <v>2374</v>
      </c>
    </row>
    <row r="17361" spans="1:2" x14ac:dyDescent="0.25">
      <c r="A17361" s="62">
        <v>83111604</v>
      </c>
      <c r="B17361" s="63" t="s">
        <v>14293</v>
      </c>
    </row>
    <row r="17362" spans="1:2" x14ac:dyDescent="0.25">
      <c r="A17362" s="62">
        <v>83111605</v>
      </c>
      <c r="B17362" s="63" t="s">
        <v>8079</v>
      </c>
    </row>
    <row r="17363" spans="1:2" x14ac:dyDescent="0.25">
      <c r="A17363" s="62">
        <v>83111701</v>
      </c>
      <c r="B17363" s="63" t="s">
        <v>9920</v>
      </c>
    </row>
    <row r="17364" spans="1:2" x14ac:dyDescent="0.25">
      <c r="A17364" s="62">
        <v>83111702</v>
      </c>
      <c r="B17364" s="63" t="s">
        <v>9714</v>
      </c>
    </row>
    <row r="17365" spans="1:2" x14ac:dyDescent="0.25">
      <c r="A17365" s="62">
        <v>83111703</v>
      </c>
      <c r="B17365" s="63" t="s">
        <v>4839</v>
      </c>
    </row>
    <row r="17366" spans="1:2" x14ac:dyDescent="0.25">
      <c r="A17366" s="62">
        <v>83111801</v>
      </c>
      <c r="B17366" s="63" t="s">
        <v>10973</v>
      </c>
    </row>
    <row r="17367" spans="1:2" x14ac:dyDescent="0.25">
      <c r="A17367" s="62">
        <v>83111802</v>
      </c>
      <c r="B17367" s="63" t="s">
        <v>9039</v>
      </c>
    </row>
    <row r="17368" spans="1:2" x14ac:dyDescent="0.25">
      <c r="A17368" s="62">
        <v>83111803</v>
      </c>
      <c r="B17368" s="63" t="s">
        <v>5216</v>
      </c>
    </row>
    <row r="17369" spans="1:2" x14ac:dyDescent="0.25">
      <c r="A17369" s="62">
        <v>83111804</v>
      </c>
      <c r="B17369" s="63" t="s">
        <v>13235</v>
      </c>
    </row>
    <row r="17370" spans="1:2" x14ac:dyDescent="0.25">
      <c r="A17370" s="62">
        <v>83111901</v>
      </c>
      <c r="B17370" s="63" t="s">
        <v>5726</v>
      </c>
    </row>
    <row r="17371" spans="1:2" x14ac:dyDescent="0.25">
      <c r="A17371" s="62">
        <v>83111902</v>
      </c>
      <c r="B17371" s="63" t="s">
        <v>7005</v>
      </c>
    </row>
    <row r="17372" spans="1:2" x14ac:dyDescent="0.25">
      <c r="A17372" s="62">
        <v>83111903</v>
      </c>
      <c r="B17372" s="63" t="s">
        <v>6536</v>
      </c>
    </row>
    <row r="17373" spans="1:2" x14ac:dyDescent="0.25">
      <c r="A17373" s="62">
        <v>83111904</v>
      </c>
      <c r="B17373" s="63" t="s">
        <v>1206</v>
      </c>
    </row>
    <row r="17374" spans="1:2" x14ac:dyDescent="0.25">
      <c r="A17374" s="62">
        <v>83111905</v>
      </c>
      <c r="B17374" s="63" t="s">
        <v>10808</v>
      </c>
    </row>
    <row r="17375" spans="1:2" x14ac:dyDescent="0.25">
      <c r="A17375" s="62">
        <v>83112201</v>
      </c>
      <c r="B17375" s="63" t="s">
        <v>10916</v>
      </c>
    </row>
    <row r="17376" spans="1:2" x14ac:dyDescent="0.25">
      <c r="A17376" s="62">
        <v>83112202</v>
      </c>
      <c r="B17376" s="63" t="s">
        <v>7562</v>
      </c>
    </row>
    <row r="17377" spans="1:2" x14ac:dyDescent="0.25">
      <c r="A17377" s="62">
        <v>83112203</v>
      </c>
      <c r="B17377" s="63" t="s">
        <v>3824</v>
      </c>
    </row>
    <row r="17378" spans="1:2" x14ac:dyDescent="0.25">
      <c r="A17378" s="62">
        <v>83112204</v>
      </c>
      <c r="B17378" s="63" t="s">
        <v>5397</v>
      </c>
    </row>
    <row r="17379" spans="1:2" x14ac:dyDescent="0.25">
      <c r="A17379" s="62">
        <v>83112205</v>
      </c>
      <c r="B17379" s="63" t="s">
        <v>17593</v>
      </c>
    </row>
    <row r="17380" spans="1:2" x14ac:dyDescent="0.25">
      <c r="A17380" s="62">
        <v>83112301</v>
      </c>
      <c r="B17380" s="63" t="s">
        <v>13497</v>
      </c>
    </row>
    <row r="17381" spans="1:2" x14ac:dyDescent="0.25">
      <c r="A17381" s="62">
        <v>83112302</v>
      </c>
      <c r="B17381" s="63" t="s">
        <v>12531</v>
      </c>
    </row>
    <row r="17382" spans="1:2" x14ac:dyDescent="0.25">
      <c r="A17382" s="62">
        <v>83112303</v>
      </c>
      <c r="B17382" s="63" t="s">
        <v>14654</v>
      </c>
    </row>
    <row r="17383" spans="1:2" x14ac:dyDescent="0.25">
      <c r="A17383" s="62">
        <v>83112304</v>
      </c>
      <c r="B17383" s="63" t="s">
        <v>7675</v>
      </c>
    </row>
    <row r="17384" spans="1:2" x14ac:dyDescent="0.25">
      <c r="A17384" s="62">
        <v>83112401</v>
      </c>
      <c r="B17384" s="63" t="s">
        <v>15646</v>
      </c>
    </row>
    <row r="17385" spans="1:2" x14ac:dyDescent="0.25">
      <c r="A17385" s="62">
        <v>83112402</v>
      </c>
      <c r="B17385" s="63" t="s">
        <v>6206</v>
      </c>
    </row>
    <row r="17386" spans="1:2" x14ac:dyDescent="0.25">
      <c r="A17386" s="62">
        <v>83112403</v>
      </c>
      <c r="B17386" s="63" t="s">
        <v>8271</v>
      </c>
    </row>
    <row r="17387" spans="1:2" x14ac:dyDescent="0.25">
      <c r="A17387" s="62">
        <v>83112404</v>
      </c>
      <c r="B17387" s="63" t="s">
        <v>15696</v>
      </c>
    </row>
    <row r="17388" spans="1:2" x14ac:dyDescent="0.25">
      <c r="A17388" s="62">
        <v>83112405</v>
      </c>
      <c r="B17388" s="63" t="s">
        <v>8289</v>
      </c>
    </row>
    <row r="17389" spans="1:2" x14ac:dyDescent="0.25">
      <c r="A17389" s="62">
        <v>83112406</v>
      </c>
      <c r="B17389" s="63" t="s">
        <v>3902</v>
      </c>
    </row>
    <row r="17390" spans="1:2" x14ac:dyDescent="0.25">
      <c r="A17390" s="62">
        <v>83112501</v>
      </c>
      <c r="B17390" s="63" t="s">
        <v>5728</v>
      </c>
    </row>
    <row r="17391" spans="1:2" x14ac:dyDescent="0.25">
      <c r="A17391" s="62">
        <v>83112502</v>
      </c>
      <c r="B17391" s="63" t="s">
        <v>753</v>
      </c>
    </row>
    <row r="17392" spans="1:2" x14ac:dyDescent="0.25">
      <c r="A17392" s="62">
        <v>83112503</v>
      </c>
      <c r="B17392" s="63" t="s">
        <v>12619</v>
      </c>
    </row>
    <row r="17393" spans="1:2" x14ac:dyDescent="0.25">
      <c r="A17393" s="62">
        <v>83112504</v>
      </c>
      <c r="B17393" s="63" t="s">
        <v>8437</v>
      </c>
    </row>
    <row r="17394" spans="1:2" x14ac:dyDescent="0.25">
      <c r="A17394" s="62">
        <v>83112505</v>
      </c>
      <c r="B17394" s="63" t="s">
        <v>11966</v>
      </c>
    </row>
    <row r="17395" spans="1:2" x14ac:dyDescent="0.25">
      <c r="A17395" s="62">
        <v>83112601</v>
      </c>
      <c r="B17395" s="63" t="s">
        <v>10512</v>
      </c>
    </row>
    <row r="17396" spans="1:2" x14ac:dyDescent="0.25">
      <c r="A17396" s="62">
        <v>83112602</v>
      </c>
      <c r="B17396" s="63" t="s">
        <v>544</v>
      </c>
    </row>
    <row r="17397" spans="1:2" x14ac:dyDescent="0.25">
      <c r="A17397" s="62">
        <v>83112603</v>
      </c>
      <c r="B17397" s="63" t="s">
        <v>11530</v>
      </c>
    </row>
    <row r="17398" spans="1:2" x14ac:dyDescent="0.25">
      <c r="A17398" s="62">
        <v>83112604</v>
      </c>
      <c r="B17398" s="63" t="s">
        <v>5036</v>
      </c>
    </row>
    <row r="17399" spans="1:2" x14ac:dyDescent="0.25">
      <c r="A17399" s="62">
        <v>83112605</v>
      </c>
      <c r="B17399" s="63" t="s">
        <v>13522</v>
      </c>
    </row>
    <row r="17400" spans="1:2" x14ac:dyDescent="0.25">
      <c r="A17400" s="62">
        <v>83121501</v>
      </c>
      <c r="B17400" s="63" t="s">
        <v>18820</v>
      </c>
    </row>
    <row r="17401" spans="1:2" x14ac:dyDescent="0.25">
      <c r="A17401" s="62">
        <v>83121502</v>
      </c>
      <c r="B17401" s="63" t="s">
        <v>6223</v>
      </c>
    </row>
    <row r="17402" spans="1:2" x14ac:dyDescent="0.25">
      <c r="A17402" s="62">
        <v>83121503</v>
      </c>
      <c r="B17402" s="63" t="s">
        <v>4035</v>
      </c>
    </row>
    <row r="17403" spans="1:2" x14ac:dyDescent="0.25">
      <c r="A17403" s="62">
        <v>83121504</v>
      </c>
      <c r="B17403" s="63" t="s">
        <v>8260</v>
      </c>
    </row>
    <row r="17404" spans="1:2" x14ac:dyDescent="0.25">
      <c r="A17404" s="62">
        <v>83121601</v>
      </c>
      <c r="B17404" s="63" t="s">
        <v>18532</v>
      </c>
    </row>
    <row r="17405" spans="1:2" x14ac:dyDescent="0.25">
      <c r="A17405" s="62">
        <v>83121602</v>
      </c>
      <c r="B17405" s="63" t="s">
        <v>17099</v>
      </c>
    </row>
    <row r="17406" spans="1:2" x14ac:dyDescent="0.25">
      <c r="A17406" s="62">
        <v>83121603</v>
      </c>
      <c r="B17406" s="63" t="s">
        <v>1584</v>
      </c>
    </row>
    <row r="17407" spans="1:2" x14ac:dyDescent="0.25">
      <c r="A17407" s="62">
        <v>83121604</v>
      </c>
      <c r="B17407" s="63" t="s">
        <v>13730</v>
      </c>
    </row>
    <row r="17408" spans="1:2" x14ac:dyDescent="0.25">
      <c r="A17408" s="62">
        <v>83121605</v>
      </c>
      <c r="B17408" s="63" t="s">
        <v>13362</v>
      </c>
    </row>
    <row r="17409" spans="1:2" x14ac:dyDescent="0.25">
      <c r="A17409" s="62">
        <v>83121606</v>
      </c>
      <c r="B17409" s="63" t="s">
        <v>2603</v>
      </c>
    </row>
    <row r="17410" spans="1:2" x14ac:dyDescent="0.25">
      <c r="A17410" s="62">
        <v>83121701</v>
      </c>
      <c r="B17410" s="63" t="s">
        <v>18287</v>
      </c>
    </row>
    <row r="17411" spans="1:2" x14ac:dyDescent="0.25">
      <c r="A17411" s="62">
        <v>83121702</v>
      </c>
      <c r="B17411" s="63" t="s">
        <v>1591</v>
      </c>
    </row>
    <row r="17412" spans="1:2" x14ac:dyDescent="0.25">
      <c r="A17412" s="62">
        <v>83121703</v>
      </c>
      <c r="B17412" s="63" t="s">
        <v>11705</v>
      </c>
    </row>
    <row r="17413" spans="1:2" x14ac:dyDescent="0.25">
      <c r="A17413" s="62">
        <v>83121704</v>
      </c>
      <c r="B17413" s="63" t="s">
        <v>9596</v>
      </c>
    </row>
    <row r="17414" spans="1:2" x14ac:dyDescent="0.25">
      <c r="A17414" s="62">
        <v>84101501</v>
      </c>
      <c r="B17414" s="63" t="s">
        <v>8304</v>
      </c>
    </row>
    <row r="17415" spans="1:2" x14ac:dyDescent="0.25">
      <c r="A17415" s="62">
        <v>84101502</v>
      </c>
      <c r="B17415" s="63" t="s">
        <v>1977</v>
      </c>
    </row>
    <row r="17416" spans="1:2" x14ac:dyDescent="0.25">
      <c r="A17416" s="62">
        <v>84101503</v>
      </c>
      <c r="B17416" s="63" t="s">
        <v>13916</v>
      </c>
    </row>
    <row r="17417" spans="1:2" x14ac:dyDescent="0.25">
      <c r="A17417" s="62">
        <v>84101601</v>
      </c>
      <c r="B17417" s="63" t="s">
        <v>15594</v>
      </c>
    </row>
    <row r="17418" spans="1:2" x14ac:dyDescent="0.25">
      <c r="A17418" s="62">
        <v>84101602</v>
      </c>
      <c r="B17418" s="63" t="s">
        <v>3756</v>
      </c>
    </row>
    <row r="17419" spans="1:2" x14ac:dyDescent="0.25">
      <c r="A17419" s="62">
        <v>84101603</v>
      </c>
      <c r="B17419" s="63" t="s">
        <v>10144</v>
      </c>
    </row>
    <row r="17420" spans="1:2" x14ac:dyDescent="0.25">
      <c r="A17420" s="62">
        <v>84101604</v>
      </c>
      <c r="B17420" s="63" t="s">
        <v>13178</v>
      </c>
    </row>
    <row r="17421" spans="1:2" x14ac:dyDescent="0.25">
      <c r="A17421" s="62">
        <v>84101701</v>
      </c>
      <c r="B17421" s="63" t="s">
        <v>5757</v>
      </c>
    </row>
    <row r="17422" spans="1:2" x14ac:dyDescent="0.25">
      <c r="A17422" s="62">
        <v>84101702</v>
      </c>
      <c r="B17422" s="63" t="s">
        <v>1047</v>
      </c>
    </row>
    <row r="17423" spans="1:2" x14ac:dyDescent="0.25">
      <c r="A17423" s="62">
        <v>84101703</v>
      </c>
      <c r="B17423" s="63" t="s">
        <v>10072</v>
      </c>
    </row>
    <row r="17424" spans="1:2" x14ac:dyDescent="0.25">
      <c r="A17424" s="62">
        <v>84101704</v>
      </c>
      <c r="B17424" s="63" t="s">
        <v>15566</v>
      </c>
    </row>
    <row r="17425" spans="1:2" x14ac:dyDescent="0.25">
      <c r="A17425" s="62">
        <v>84101705</v>
      </c>
      <c r="B17425" s="63" t="s">
        <v>17470</v>
      </c>
    </row>
    <row r="17426" spans="1:2" x14ac:dyDescent="0.25">
      <c r="A17426" s="62">
        <v>84111501</v>
      </c>
      <c r="B17426" s="63" t="s">
        <v>18736</v>
      </c>
    </row>
    <row r="17427" spans="1:2" x14ac:dyDescent="0.25">
      <c r="A17427" s="62">
        <v>84111502</v>
      </c>
      <c r="B17427" s="63" t="s">
        <v>4202</v>
      </c>
    </row>
    <row r="17428" spans="1:2" x14ac:dyDescent="0.25">
      <c r="A17428" s="62">
        <v>84111503</v>
      </c>
      <c r="B17428" s="63" t="s">
        <v>9192</v>
      </c>
    </row>
    <row r="17429" spans="1:2" x14ac:dyDescent="0.25">
      <c r="A17429" s="62">
        <v>84111504</v>
      </c>
      <c r="B17429" s="63" t="s">
        <v>2172</v>
      </c>
    </row>
    <row r="17430" spans="1:2" x14ac:dyDescent="0.25">
      <c r="A17430" s="62">
        <v>84111505</v>
      </c>
      <c r="B17430" s="63" t="s">
        <v>648</v>
      </c>
    </row>
    <row r="17431" spans="1:2" x14ac:dyDescent="0.25">
      <c r="A17431" s="62">
        <v>84111506</v>
      </c>
      <c r="B17431" s="63" t="s">
        <v>6675</v>
      </c>
    </row>
    <row r="17432" spans="1:2" x14ac:dyDescent="0.25">
      <c r="A17432" s="62">
        <v>84111507</v>
      </c>
      <c r="B17432" s="63" t="s">
        <v>2588</v>
      </c>
    </row>
    <row r="17433" spans="1:2" x14ac:dyDescent="0.25">
      <c r="A17433" s="62">
        <v>84111601</v>
      </c>
      <c r="B17433" s="63" t="s">
        <v>15259</v>
      </c>
    </row>
    <row r="17434" spans="1:2" x14ac:dyDescent="0.25">
      <c r="A17434" s="62">
        <v>84111602</v>
      </c>
      <c r="B17434" s="63" t="s">
        <v>6047</v>
      </c>
    </row>
    <row r="17435" spans="1:2" x14ac:dyDescent="0.25">
      <c r="A17435" s="62">
        <v>84111603</v>
      </c>
      <c r="B17435" s="63" t="s">
        <v>8039</v>
      </c>
    </row>
    <row r="17436" spans="1:2" x14ac:dyDescent="0.25">
      <c r="A17436" s="62">
        <v>84111701</v>
      </c>
      <c r="B17436" s="63" t="s">
        <v>9810</v>
      </c>
    </row>
    <row r="17437" spans="1:2" x14ac:dyDescent="0.25">
      <c r="A17437" s="62">
        <v>84111702</v>
      </c>
      <c r="B17437" s="63" t="s">
        <v>12097</v>
      </c>
    </row>
    <row r="17438" spans="1:2" x14ac:dyDescent="0.25">
      <c r="A17438" s="62">
        <v>84111703</v>
      </c>
      <c r="B17438" s="63" t="s">
        <v>3494</v>
      </c>
    </row>
    <row r="17439" spans="1:2" x14ac:dyDescent="0.25">
      <c r="A17439" s="62">
        <v>84111801</v>
      </c>
      <c r="B17439" s="63" t="s">
        <v>8522</v>
      </c>
    </row>
    <row r="17440" spans="1:2" x14ac:dyDescent="0.25">
      <c r="A17440" s="62">
        <v>84111802</v>
      </c>
      <c r="B17440" s="63" t="s">
        <v>3581</v>
      </c>
    </row>
    <row r="17441" spans="1:2" x14ac:dyDescent="0.25">
      <c r="A17441" s="62">
        <v>84121501</v>
      </c>
      <c r="B17441" s="63" t="s">
        <v>17650</v>
      </c>
    </row>
    <row r="17442" spans="1:2" x14ac:dyDescent="0.25">
      <c r="A17442" s="62">
        <v>84121502</v>
      </c>
      <c r="B17442" s="63" t="s">
        <v>4867</v>
      </c>
    </row>
    <row r="17443" spans="1:2" x14ac:dyDescent="0.25">
      <c r="A17443" s="62">
        <v>84121503</v>
      </c>
      <c r="B17443" s="63" t="s">
        <v>8117</v>
      </c>
    </row>
    <row r="17444" spans="1:2" x14ac:dyDescent="0.25">
      <c r="A17444" s="62">
        <v>84121504</v>
      </c>
      <c r="B17444" s="63" t="s">
        <v>5350</v>
      </c>
    </row>
    <row r="17445" spans="1:2" x14ac:dyDescent="0.25">
      <c r="A17445" s="62">
        <v>84121601</v>
      </c>
      <c r="B17445" s="63" t="s">
        <v>14182</v>
      </c>
    </row>
    <row r="17446" spans="1:2" x14ac:dyDescent="0.25">
      <c r="A17446" s="62">
        <v>84121602</v>
      </c>
      <c r="B17446" s="63" t="s">
        <v>7953</v>
      </c>
    </row>
    <row r="17447" spans="1:2" x14ac:dyDescent="0.25">
      <c r="A17447" s="62">
        <v>84121603</v>
      </c>
      <c r="B17447" s="63" t="s">
        <v>16824</v>
      </c>
    </row>
    <row r="17448" spans="1:2" x14ac:dyDescent="0.25">
      <c r="A17448" s="62">
        <v>84121604</v>
      </c>
      <c r="B17448" s="63" t="s">
        <v>8656</v>
      </c>
    </row>
    <row r="17449" spans="1:2" x14ac:dyDescent="0.25">
      <c r="A17449" s="62">
        <v>84121605</v>
      </c>
      <c r="B17449" s="63" t="s">
        <v>12975</v>
      </c>
    </row>
    <row r="17450" spans="1:2" x14ac:dyDescent="0.25">
      <c r="A17450" s="62">
        <v>84121606</v>
      </c>
      <c r="B17450" s="63" t="s">
        <v>8116</v>
      </c>
    </row>
    <row r="17451" spans="1:2" x14ac:dyDescent="0.25">
      <c r="A17451" s="62">
        <v>84121607</v>
      </c>
      <c r="B17451" s="63" t="s">
        <v>11304</v>
      </c>
    </row>
    <row r="17452" spans="1:2" x14ac:dyDescent="0.25">
      <c r="A17452" s="62">
        <v>84121701</v>
      </c>
      <c r="B17452" s="63" t="s">
        <v>18260</v>
      </c>
    </row>
    <row r="17453" spans="1:2" x14ac:dyDescent="0.25">
      <c r="A17453" s="62">
        <v>84121702</v>
      </c>
      <c r="B17453" s="63" t="s">
        <v>14388</v>
      </c>
    </row>
    <row r="17454" spans="1:2" x14ac:dyDescent="0.25">
      <c r="A17454" s="62">
        <v>84121703</v>
      </c>
      <c r="B17454" s="63" t="s">
        <v>12455</v>
      </c>
    </row>
    <row r="17455" spans="1:2" x14ac:dyDescent="0.25">
      <c r="A17455" s="62">
        <v>84121704</v>
      </c>
      <c r="B17455" s="63" t="s">
        <v>3647</v>
      </c>
    </row>
    <row r="17456" spans="1:2" x14ac:dyDescent="0.25">
      <c r="A17456" s="62">
        <v>84121705</v>
      </c>
      <c r="B17456" s="63" t="s">
        <v>14683</v>
      </c>
    </row>
    <row r="17457" spans="1:2" x14ac:dyDescent="0.25">
      <c r="A17457" s="62">
        <v>84121801</v>
      </c>
      <c r="B17457" s="63" t="s">
        <v>12817</v>
      </c>
    </row>
    <row r="17458" spans="1:2" x14ac:dyDescent="0.25">
      <c r="A17458" s="62">
        <v>84121802</v>
      </c>
      <c r="B17458" s="63" t="s">
        <v>12423</v>
      </c>
    </row>
    <row r="17459" spans="1:2" x14ac:dyDescent="0.25">
      <c r="A17459" s="62">
        <v>84121803</v>
      </c>
      <c r="B17459" s="63" t="s">
        <v>8875</v>
      </c>
    </row>
    <row r="17460" spans="1:2" x14ac:dyDescent="0.25">
      <c r="A17460" s="62">
        <v>84121804</v>
      </c>
      <c r="B17460" s="63" t="s">
        <v>17396</v>
      </c>
    </row>
    <row r="17461" spans="1:2" x14ac:dyDescent="0.25">
      <c r="A17461" s="62">
        <v>84121805</v>
      </c>
      <c r="B17461" s="63" t="s">
        <v>3886</v>
      </c>
    </row>
    <row r="17462" spans="1:2" x14ac:dyDescent="0.25">
      <c r="A17462" s="62">
        <v>84121806</v>
      </c>
      <c r="B17462" s="63" t="s">
        <v>10981</v>
      </c>
    </row>
    <row r="17463" spans="1:2" x14ac:dyDescent="0.25">
      <c r="A17463" s="62">
        <v>84121901</v>
      </c>
      <c r="B17463" s="63" t="s">
        <v>5734</v>
      </c>
    </row>
    <row r="17464" spans="1:2" x14ac:dyDescent="0.25">
      <c r="A17464" s="62">
        <v>84121902</v>
      </c>
      <c r="B17464" s="63" t="s">
        <v>8027</v>
      </c>
    </row>
    <row r="17465" spans="1:2" x14ac:dyDescent="0.25">
      <c r="A17465" s="62">
        <v>84121903</v>
      </c>
      <c r="B17465" s="63" t="s">
        <v>16345</v>
      </c>
    </row>
    <row r="17466" spans="1:2" x14ac:dyDescent="0.25">
      <c r="A17466" s="62">
        <v>84122001</v>
      </c>
      <c r="B17466" s="63" t="s">
        <v>1284</v>
      </c>
    </row>
    <row r="17467" spans="1:2" x14ac:dyDescent="0.25">
      <c r="A17467" s="62">
        <v>84131501</v>
      </c>
      <c r="B17467" s="63" t="s">
        <v>5919</v>
      </c>
    </row>
    <row r="17468" spans="1:2" x14ac:dyDescent="0.25">
      <c r="A17468" s="62">
        <v>84131502</v>
      </c>
      <c r="B17468" s="63" t="s">
        <v>15628</v>
      </c>
    </row>
    <row r="17469" spans="1:2" x14ac:dyDescent="0.25">
      <c r="A17469" s="62">
        <v>84131503</v>
      </c>
      <c r="B17469" s="63" t="s">
        <v>10392</v>
      </c>
    </row>
    <row r="17470" spans="1:2" x14ac:dyDescent="0.25">
      <c r="A17470" s="62">
        <v>84131504</v>
      </c>
      <c r="B17470" s="63" t="s">
        <v>7896</v>
      </c>
    </row>
    <row r="17471" spans="1:2" x14ac:dyDescent="0.25">
      <c r="A17471" s="62">
        <v>84131505</v>
      </c>
      <c r="B17471" s="63" t="s">
        <v>5882</v>
      </c>
    </row>
    <row r="17472" spans="1:2" x14ac:dyDescent="0.25">
      <c r="A17472" s="62">
        <v>84131506</v>
      </c>
      <c r="B17472" s="63" t="s">
        <v>11684</v>
      </c>
    </row>
    <row r="17473" spans="1:2" x14ac:dyDescent="0.25">
      <c r="A17473" s="62">
        <v>84131507</v>
      </c>
      <c r="B17473" s="63" t="s">
        <v>13745</v>
      </c>
    </row>
    <row r="17474" spans="1:2" x14ac:dyDescent="0.25">
      <c r="A17474" s="62">
        <v>84131508</v>
      </c>
      <c r="B17474" s="63" t="s">
        <v>879</v>
      </c>
    </row>
    <row r="17475" spans="1:2" x14ac:dyDescent="0.25">
      <c r="A17475" s="62">
        <v>84131509</v>
      </c>
      <c r="B17475" s="63" t="s">
        <v>1240</v>
      </c>
    </row>
    <row r="17476" spans="1:2" x14ac:dyDescent="0.25">
      <c r="A17476" s="62">
        <v>84131510</v>
      </c>
      <c r="B17476" s="63" t="s">
        <v>12864</v>
      </c>
    </row>
    <row r="17477" spans="1:2" x14ac:dyDescent="0.25">
      <c r="A17477" s="62">
        <v>84131511</v>
      </c>
      <c r="B17477" s="63" t="s">
        <v>6913</v>
      </c>
    </row>
    <row r="17478" spans="1:2" x14ac:dyDescent="0.25">
      <c r="A17478" s="62">
        <v>84131512</v>
      </c>
      <c r="B17478" s="63" t="s">
        <v>1547</v>
      </c>
    </row>
    <row r="17479" spans="1:2" x14ac:dyDescent="0.25">
      <c r="A17479" s="62">
        <v>84131513</v>
      </c>
      <c r="B17479" s="63" t="s">
        <v>18247</v>
      </c>
    </row>
    <row r="17480" spans="1:2" x14ac:dyDescent="0.25">
      <c r="A17480" s="62">
        <v>84131514</v>
      </c>
      <c r="B17480" s="63" t="s">
        <v>7627</v>
      </c>
    </row>
    <row r="17481" spans="1:2" x14ac:dyDescent="0.25">
      <c r="A17481" s="62">
        <v>84131515</v>
      </c>
      <c r="B17481" s="63" t="s">
        <v>16276</v>
      </c>
    </row>
    <row r="17482" spans="1:2" x14ac:dyDescent="0.25">
      <c r="A17482" s="62">
        <v>84131516</v>
      </c>
      <c r="B17482" s="63" t="s">
        <v>4016</v>
      </c>
    </row>
    <row r="17483" spans="1:2" x14ac:dyDescent="0.25">
      <c r="A17483" s="62">
        <v>84131517</v>
      </c>
      <c r="B17483" s="63" t="s">
        <v>14922</v>
      </c>
    </row>
    <row r="17484" spans="1:2" x14ac:dyDescent="0.25">
      <c r="A17484" s="62">
        <v>84131601</v>
      </c>
      <c r="B17484" s="63" t="s">
        <v>8394</v>
      </c>
    </row>
    <row r="17485" spans="1:2" x14ac:dyDescent="0.25">
      <c r="A17485" s="62">
        <v>84131602</v>
      </c>
      <c r="B17485" s="63" t="s">
        <v>8955</v>
      </c>
    </row>
    <row r="17486" spans="1:2" x14ac:dyDescent="0.25">
      <c r="A17486" s="62">
        <v>84131603</v>
      </c>
      <c r="B17486" s="63" t="s">
        <v>13664</v>
      </c>
    </row>
    <row r="17487" spans="1:2" x14ac:dyDescent="0.25">
      <c r="A17487" s="62">
        <v>84131604</v>
      </c>
      <c r="B17487" s="63" t="s">
        <v>7565</v>
      </c>
    </row>
    <row r="17488" spans="1:2" x14ac:dyDescent="0.25">
      <c r="A17488" s="62">
        <v>84131605</v>
      </c>
      <c r="B17488" s="63" t="s">
        <v>5861</v>
      </c>
    </row>
    <row r="17489" spans="1:2" x14ac:dyDescent="0.25">
      <c r="A17489" s="62">
        <v>84131606</v>
      </c>
      <c r="B17489" s="63" t="s">
        <v>15435</v>
      </c>
    </row>
    <row r="17490" spans="1:2" x14ac:dyDescent="0.25">
      <c r="A17490" s="62">
        <v>84131607</v>
      </c>
      <c r="B17490" s="63" t="s">
        <v>8305</v>
      </c>
    </row>
    <row r="17491" spans="1:2" x14ac:dyDescent="0.25">
      <c r="A17491" s="62">
        <v>84131608</v>
      </c>
      <c r="B17491" s="63" t="s">
        <v>3650</v>
      </c>
    </row>
    <row r="17492" spans="1:2" x14ac:dyDescent="0.25">
      <c r="A17492" s="62">
        <v>84131609</v>
      </c>
      <c r="B17492" s="63" t="s">
        <v>2222</v>
      </c>
    </row>
    <row r="17493" spans="1:2" x14ac:dyDescent="0.25">
      <c r="A17493" s="62">
        <v>84131610</v>
      </c>
      <c r="B17493" s="63" t="s">
        <v>13383</v>
      </c>
    </row>
    <row r="17494" spans="1:2" x14ac:dyDescent="0.25">
      <c r="A17494" s="62">
        <v>84131701</v>
      </c>
      <c r="B17494" s="63" t="s">
        <v>4757</v>
      </c>
    </row>
    <row r="17495" spans="1:2" x14ac:dyDescent="0.25">
      <c r="A17495" s="62">
        <v>84131702</v>
      </c>
      <c r="B17495" s="63" t="s">
        <v>10670</v>
      </c>
    </row>
    <row r="17496" spans="1:2" x14ac:dyDescent="0.25">
      <c r="A17496" s="62">
        <v>84131801</v>
      </c>
      <c r="B17496" s="63" t="s">
        <v>16066</v>
      </c>
    </row>
    <row r="17497" spans="1:2" x14ac:dyDescent="0.25">
      <c r="A17497" s="62">
        <v>84131802</v>
      </c>
      <c r="B17497" s="63" t="s">
        <v>12936</v>
      </c>
    </row>
    <row r="17498" spans="1:2" x14ac:dyDescent="0.25">
      <c r="A17498" s="62">
        <v>84141501</v>
      </c>
      <c r="B17498" s="63" t="s">
        <v>8681</v>
      </c>
    </row>
    <row r="17499" spans="1:2" x14ac:dyDescent="0.25">
      <c r="A17499" s="62">
        <v>84141502</v>
      </c>
      <c r="B17499" s="63" t="s">
        <v>3033</v>
      </c>
    </row>
    <row r="17500" spans="1:2" x14ac:dyDescent="0.25">
      <c r="A17500" s="62">
        <v>84141503</v>
      </c>
      <c r="B17500" s="63" t="s">
        <v>18709</v>
      </c>
    </row>
    <row r="17501" spans="1:2" x14ac:dyDescent="0.25">
      <c r="A17501" s="62">
        <v>84141601</v>
      </c>
      <c r="B17501" s="63" t="s">
        <v>16424</v>
      </c>
    </row>
    <row r="17502" spans="1:2" x14ac:dyDescent="0.25">
      <c r="A17502" s="62">
        <v>84141602</v>
      </c>
      <c r="B17502" s="63" t="s">
        <v>4367</v>
      </c>
    </row>
    <row r="17503" spans="1:2" x14ac:dyDescent="0.25">
      <c r="A17503" s="62">
        <v>84141701</v>
      </c>
      <c r="B17503" s="63" t="s">
        <v>15212</v>
      </c>
    </row>
    <row r="17504" spans="1:2" x14ac:dyDescent="0.25">
      <c r="A17504" s="62">
        <v>84141702</v>
      </c>
      <c r="B17504" s="63" t="s">
        <v>4063</v>
      </c>
    </row>
    <row r="17505" spans="1:2" x14ac:dyDescent="0.25">
      <c r="A17505" s="62">
        <v>85101501</v>
      </c>
      <c r="B17505" s="63" t="s">
        <v>5617</v>
      </c>
    </row>
    <row r="17506" spans="1:2" x14ac:dyDescent="0.25">
      <c r="A17506" s="62">
        <v>85101502</v>
      </c>
      <c r="B17506" s="63" t="s">
        <v>14908</v>
      </c>
    </row>
    <row r="17507" spans="1:2" x14ac:dyDescent="0.25">
      <c r="A17507" s="62">
        <v>85101503</v>
      </c>
      <c r="B17507" s="63" t="s">
        <v>1169</v>
      </c>
    </row>
    <row r="17508" spans="1:2" x14ac:dyDescent="0.25">
      <c r="A17508" s="62">
        <v>85101504</v>
      </c>
      <c r="B17508" s="63" t="s">
        <v>7941</v>
      </c>
    </row>
    <row r="17509" spans="1:2" x14ac:dyDescent="0.25">
      <c r="A17509" s="62">
        <v>85101505</v>
      </c>
      <c r="B17509" s="63" t="s">
        <v>18228</v>
      </c>
    </row>
    <row r="17510" spans="1:2" x14ac:dyDescent="0.25">
      <c r="A17510" s="62">
        <v>85101506</v>
      </c>
      <c r="B17510" s="63" t="s">
        <v>6472</v>
      </c>
    </row>
    <row r="17511" spans="1:2" x14ac:dyDescent="0.25">
      <c r="A17511" s="62">
        <v>85101507</v>
      </c>
      <c r="B17511" s="63" t="s">
        <v>13795</v>
      </c>
    </row>
    <row r="17512" spans="1:2" x14ac:dyDescent="0.25">
      <c r="A17512" s="62">
        <v>85101508</v>
      </c>
      <c r="B17512" s="63" t="s">
        <v>15217</v>
      </c>
    </row>
    <row r="17513" spans="1:2" x14ac:dyDescent="0.25">
      <c r="A17513" s="62">
        <v>85101509</v>
      </c>
      <c r="B17513" s="63" t="s">
        <v>3601</v>
      </c>
    </row>
    <row r="17514" spans="1:2" x14ac:dyDescent="0.25">
      <c r="A17514" s="62">
        <v>85101601</v>
      </c>
      <c r="B17514" s="63" t="s">
        <v>4032</v>
      </c>
    </row>
    <row r="17515" spans="1:2" x14ac:dyDescent="0.25">
      <c r="A17515" s="62">
        <v>85101602</v>
      </c>
      <c r="B17515" s="63" t="s">
        <v>5859</v>
      </c>
    </row>
    <row r="17516" spans="1:2" x14ac:dyDescent="0.25">
      <c r="A17516" s="62">
        <v>85101603</v>
      </c>
      <c r="B17516" s="63" t="s">
        <v>8884</v>
      </c>
    </row>
    <row r="17517" spans="1:2" x14ac:dyDescent="0.25">
      <c r="A17517" s="62">
        <v>85101604</v>
      </c>
      <c r="B17517" s="63" t="s">
        <v>4893</v>
      </c>
    </row>
    <row r="17518" spans="1:2" x14ac:dyDescent="0.25">
      <c r="A17518" s="62">
        <v>85101605</v>
      </c>
      <c r="B17518" s="63" t="s">
        <v>2411</v>
      </c>
    </row>
    <row r="17519" spans="1:2" x14ac:dyDescent="0.25">
      <c r="A17519" s="62">
        <v>85101701</v>
      </c>
      <c r="B17519" s="63" t="s">
        <v>8888</v>
      </c>
    </row>
    <row r="17520" spans="1:2" x14ac:dyDescent="0.25">
      <c r="A17520" s="62">
        <v>85101702</v>
      </c>
      <c r="B17520" s="63" t="s">
        <v>15052</v>
      </c>
    </row>
    <row r="17521" spans="1:2" x14ac:dyDescent="0.25">
      <c r="A17521" s="62">
        <v>85101703</v>
      </c>
      <c r="B17521" s="63" t="s">
        <v>5817</v>
      </c>
    </row>
    <row r="17522" spans="1:2" x14ac:dyDescent="0.25">
      <c r="A17522" s="62">
        <v>85101704</v>
      </c>
      <c r="B17522" s="63" t="s">
        <v>8431</v>
      </c>
    </row>
    <row r="17523" spans="1:2" x14ac:dyDescent="0.25">
      <c r="A17523" s="62">
        <v>85101705</v>
      </c>
      <c r="B17523" s="63" t="s">
        <v>532</v>
      </c>
    </row>
    <row r="17524" spans="1:2" x14ac:dyDescent="0.25">
      <c r="A17524" s="62">
        <v>85101706</v>
      </c>
      <c r="B17524" s="63" t="s">
        <v>15024</v>
      </c>
    </row>
    <row r="17525" spans="1:2" x14ac:dyDescent="0.25">
      <c r="A17525" s="62">
        <v>85101707</v>
      </c>
      <c r="B17525" s="63" t="s">
        <v>15345</v>
      </c>
    </row>
    <row r="17526" spans="1:2" x14ac:dyDescent="0.25">
      <c r="A17526" s="62">
        <v>85111501</v>
      </c>
      <c r="B17526" s="63" t="s">
        <v>2893</v>
      </c>
    </row>
    <row r="17527" spans="1:2" x14ac:dyDescent="0.25">
      <c r="A17527" s="62">
        <v>85111502</v>
      </c>
      <c r="B17527" s="63" t="s">
        <v>11502</v>
      </c>
    </row>
    <row r="17528" spans="1:2" x14ac:dyDescent="0.25">
      <c r="A17528" s="62">
        <v>85111503</v>
      </c>
      <c r="B17528" s="63" t="s">
        <v>13111</v>
      </c>
    </row>
    <row r="17529" spans="1:2" x14ac:dyDescent="0.25">
      <c r="A17529" s="62">
        <v>85111504</v>
      </c>
      <c r="B17529" s="63" t="s">
        <v>5795</v>
      </c>
    </row>
    <row r="17530" spans="1:2" x14ac:dyDescent="0.25">
      <c r="A17530" s="62">
        <v>85111505</v>
      </c>
      <c r="B17530" s="63" t="s">
        <v>18393</v>
      </c>
    </row>
    <row r="17531" spans="1:2" x14ac:dyDescent="0.25">
      <c r="A17531" s="62">
        <v>85111506</v>
      </c>
      <c r="B17531" s="63" t="s">
        <v>18735</v>
      </c>
    </row>
    <row r="17532" spans="1:2" x14ac:dyDescent="0.25">
      <c r="A17532" s="62">
        <v>85111507</v>
      </c>
      <c r="B17532" s="63" t="s">
        <v>9291</v>
      </c>
    </row>
    <row r="17533" spans="1:2" x14ac:dyDescent="0.25">
      <c r="A17533" s="62">
        <v>85111508</v>
      </c>
      <c r="B17533" s="63" t="s">
        <v>5419</v>
      </c>
    </row>
    <row r="17534" spans="1:2" x14ac:dyDescent="0.25">
      <c r="A17534" s="62">
        <v>85111509</v>
      </c>
      <c r="B17534" s="63" t="s">
        <v>1105</v>
      </c>
    </row>
    <row r="17535" spans="1:2" x14ac:dyDescent="0.25">
      <c r="A17535" s="62">
        <v>85111510</v>
      </c>
      <c r="B17535" s="63" t="s">
        <v>5021</v>
      </c>
    </row>
    <row r="17536" spans="1:2" x14ac:dyDescent="0.25">
      <c r="A17536" s="62">
        <v>85111511</v>
      </c>
      <c r="B17536" s="63" t="s">
        <v>10628</v>
      </c>
    </row>
    <row r="17537" spans="1:2" x14ac:dyDescent="0.25">
      <c r="A17537" s="62">
        <v>85111512</v>
      </c>
      <c r="B17537" s="63" t="s">
        <v>14472</v>
      </c>
    </row>
    <row r="17538" spans="1:2" x14ac:dyDescent="0.25">
      <c r="A17538" s="62">
        <v>85111513</v>
      </c>
      <c r="B17538" s="63" t="s">
        <v>5253</v>
      </c>
    </row>
    <row r="17539" spans="1:2" x14ac:dyDescent="0.25">
      <c r="A17539" s="62">
        <v>85111514</v>
      </c>
      <c r="B17539" s="63" t="s">
        <v>18150</v>
      </c>
    </row>
    <row r="17540" spans="1:2" x14ac:dyDescent="0.25">
      <c r="A17540" s="62">
        <v>85111601</v>
      </c>
      <c r="B17540" s="63" t="s">
        <v>14496</v>
      </c>
    </row>
    <row r="17541" spans="1:2" x14ac:dyDescent="0.25">
      <c r="A17541" s="62">
        <v>85111602</v>
      </c>
      <c r="B17541" s="63" t="s">
        <v>9479</v>
      </c>
    </row>
    <row r="17542" spans="1:2" x14ac:dyDescent="0.25">
      <c r="A17542" s="62">
        <v>85111603</v>
      </c>
      <c r="B17542" s="63" t="s">
        <v>11776</v>
      </c>
    </row>
    <row r="17543" spans="1:2" x14ac:dyDescent="0.25">
      <c r="A17543" s="62">
        <v>85111604</v>
      </c>
      <c r="B17543" s="63" t="s">
        <v>16063</v>
      </c>
    </row>
    <row r="17544" spans="1:2" x14ac:dyDescent="0.25">
      <c r="A17544" s="62">
        <v>85111605</v>
      </c>
      <c r="B17544" s="63" t="s">
        <v>13887</v>
      </c>
    </row>
    <row r="17545" spans="1:2" x14ac:dyDescent="0.25">
      <c r="A17545" s="62">
        <v>85111606</v>
      </c>
      <c r="B17545" s="63" t="s">
        <v>369</v>
      </c>
    </row>
    <row r="17546" spans="1:2" x14ac:dyDescent="0.25">
      <c r="A17546" s="62">
        <v>85111607</v>
      </c>
      <c r="B17546" s="63" t="s">
        <v>7800</v>
      </c>
    </row>
    <row r="17547" spans="1:2" x14ac:dyDescent="0.25">
      <c r="A17547" s="62">
        <v>85111608</v>
      </c>
      <c r="B17547" s="63" t="s">
        <v>6138</v>
      </c>
    </row>
    <row r="17548" spans="1:2" x14ac:dyDescent="0.25">
      <c r="A17548" s="62">
        <v>85111609</v>
      </c>
      <c r="B17548" s="63" t="s">
        <v>7616</v>
      </c>
    </row>
    <row r="17549" spans="1:2" x14ac:dyDescent="0.25">
      <c r="A17549" s="62">
        <v>85111610</v>
      </c>
      <c r="B17549" s="63" t="s">
        <v>9822</v>
      </c>
    </row>
    <row r="17550" spans="1:2" x14ac:dyDescent="0.25">
      <c r="A17550" s="62">
        <v>85111611</v>
      </c>
      <c r="B17550" s="63" t="s">
        <v>16024</v>
      </c>
    </row>
    <row r="17551" spans="1:2" x14ac:dyDescent="0.25">
      <c r="A17551" s="62">
        <v>85111612</v>
      </c>
      <c r="B17551" s="63" t="s">
        <v>16344</v>
      </c>
    </row>
    <row r="17552" spans="1:2" x14ac:dyDescent="0.25">
      <c r="A17552" s="62">
        <v>85111613</v>
      </c>
      <c r="B17552" s="63" t="s">
        <v>17648</v>
      </c>
    </row>
    <row r="17553" spans="1:2" x14ac:dyDescent="0.25">
      <c r="A17553" s="62">
        <v>85111614</v>
      </c>
      <c r="B17553" s="63" t="s">
        <v>14447</v>
      </c>
    </row>
    <row r="17554" spans="1:2" x14ac:dyDescent="0.25">
      <c r="A17554" s="62">
        <v>85111615</v>
      </c>
      <c r="B17554" s="63" t="s">
        <v>14728</v>
      </c>
    </row>
    <row r="17555" spans="1:2" x14ac:dyDescent="0.25">
      <c r="A17555" s="62">
        <v>85111616</v>
      </c>
      <c r="B17555" s="63" t="s">
        <v>6055</v>
      </c>
    </row>
    <row r="17556" spans="1:2" x14ac:dyDescent="0.25">
      <c r="A17556" s="62">
        <v>85111617</v>
      </c>
      <c r="B17556" s="63" t="s">
        <v>9221</v>
      </c>
    </row>
    <row r="17557" spans="1:2" x14ac:dyDescent="0.25">
      <c r="A17557" s="62">
        <v>85111701</v>
      </c>
      <c r="B17557" s="63" t="s">
        <v>11976</v>
      </c>
    </row>
    <row r="17558" spans="1:2" x14ac:dyDescent="0.25">
      <c r="A17558" s="62">
        <v>85111702</v>
      </c>
      <c r="B17558" s="63" t="s">
        <v>18002</v>
      </c>
    </row>
    <row r="17559" spans="1:2" x14ac:dyDescent="0.25">
      <c r="A17559" s="62">
        <v>85111703</v>
      </c>
      <c r="B17559" s="63" t="s">
        <v>13600</v>
      </c>
    </row>
    <row r="17560" spans="1:2" x14ac:dyDescent="0.25">
      <c r="A17560" s="62">
        <v>85111704</v>
      </c>
      <c r="B17560" s="63" t="s">
        <v>17590</v>
      </c>
    </row>
    <row r="17561" spans="1:2" x14ac:dyDescent="0.25">
      <c r="A17561" s="62">
        <v>85121501</v>
      </c>
      <c r="B17561" s="63" t="s">
        <v>3443</v>
      </c>
    </row>
    <row r="17562" spans="1:2" x14ac:dyDescent="0.25">
      <c r="A17562" s="62">
        <v>85121502</v>
      </c>
      <c r="B17562" s="63" t="s">
        <v>15043</v>
      </c>
    </row>
    <row r="17563" spans="1:2" x14ac:dyDescent="0.25">
      <c r="A17563" s="62">
        <v>85121503</v>
      </c>
      <c r="B17563" s="63" t="s">
        <v>8954</v>
      </c>
    </row>
    <row r="17564" spans="1:2" x14ac:dyDescent="0.25">
      <c r="A17564" s="62">
        <v>85121504</v>
      </c>
      <c r="B17564" s="63" t="s">
        <v>8489</v>
      </c>
    </row>
    <row r="17565" spans="1:2" x14ac:dyDescent="0.25">
      <c r="A17565" s="62">
        <v>85121601</v>
      </c>
      <c r="B17565" s="63" t="s">
        <v>2879</v>
      </c>
    </row>
    <row r="17566" spans="1:2" x14ac:dyDescent="0.25">
      <c r="A17566" s="62">
        <v>85121602</v>
      </c>
      <c r="B17566" s="63" t="s">
        <v>18665</v>
      </c>
    </row>
    <row r="17567" spans="1:2" x14ac:dyDescent="0.25">
      <c r="A17567" s="62">
        <v>85121603</v>
      </c>
      <c r="B17567" s="63" t="s">
        <v>4906</v>
      </c>
    </row>
    <row r="17568" spans="1:2" x14ac:dyDescent="0.25">
      <c r="A17568" s="62">
        <v>85121604</v>
      </c>
      <c r="B17568" s="63" t="s">
        <v>11386</v>
      </c>
    </row>
    <row r="17569" spans="1:2" x14ac:dyDescent="0.25">
      <c r="A17569" s="62">
        <v>85121605</v>
      </c>
      <c r="B17569" s="63" t="s">
        <v>13411</v>
      </c>
    </row>
    <row r="17570" spans="1:2" x14ac:dyDescent="0.25">
      <c r="A17570" s="62">
        <v>85121606</v>
      </c>
      <c r="B17570" s="63" t="s">
        <v>1819</v>
      </c>
    </row>
    <row r="17571" spans="1:2" x14ac:dyDescent="0.25">
      <c r="A17571" s="62">
        <v>85121607</v>
      </c>
      <c r="B17571" s="63" t="s">
        <v>6698</v>
      </c>
    </row>
    <row r="17572" spans="1:2" x14ac:dyDescent="0.25">
      <c r="A17572" s="62">
        <v>85121608</v>
      </c>
      <c r="B17572" s="63" t="s">
        <v>13611</v>
      </c>
    </row>
    <row r="17573" spans="1:2" x14ac:dyDescent="0.25">
      <c r="A17573" s="62">
        <v>85121609</v>
      </c>
      <c r="B17573" s="63" t="s">
        <v>1393</v>
      </c>
    </row>
    <row r="17574" spans="1:2" x14ac:dyDescent="0.25">
      <c r="A17574" s="62">
        <v>85121610</v>
      </c>
      <c r="B17574" s="63" t="s">
        <v>8274</v>
      </c>
    </row>
    <row r="17575" spans="1:2" x14ac:dyDescent="0.25">
      <c r="A17575" s="62">
        <v>85121611</v>
      </c>
      <c r="B17575" s="63" t="s">
        <v>101</v>
      </c>
    </row>
    <row r="17576" spans="1:2" x14ac:dyDescent="0.25">
      <c r="A17576" s="62">
        <v>85121612</v>
      </c>
      <c r="B17576" s="63" t="s">
        <v>11624</v>
      </c>
    </row>
    <row r="17577" spans="1:2" x14ac:dyDescent="0.25">
      <c r="A17577" s="62">
        <v>85121613</v>
      </c>
      <c r="B17577" s="63" t="s">
        <v>16757</v>
      </c>
    </row>
    <row r="17578" spans="1:2" x14ac:dyDescent="0.25">
      <c r="A17578" s="62">
        <v>85121614</v>
      </c>
      <c r="B17578" s="63" t="s">
        <v>15556</v>
      </c>
    </row>
    <row r="17579" spans="1:2" x14ac:dyDescent="0.25">
      <c r="A17579" s="62">
        <v>85121701</v>
      </c>
      <c r="B17579" s="63" t="s">
        <v>15893</v>
      </c>
    </row>
    <row r="17580" spans="1:2" x14ac:dyDescent="0.25">
      <c r="A17580" s="62">
        <v>85121702</v>
      </c>
      <c r="B17580" s="63" t="s">
        <v>8166</v>
      </c>
    </row>
    <row r="17581" spans="1:2" x14ac:dyDescent="0.25">
      <c r="A17581" s="62">
        <v>85121703</v>
      </c>
      <c r="B17581" s="63" t="s">
        <v>6089</v>
      </c>
    </row>
    <row r="17582" spans="1:2" x14ac:dyDescent="0.25">
      <c r="A17582" s="62">
        <v>85121704</v>
      </c>
      <c r="B17582" s="63" t="s">
        <v>5621</v>
      </c>
    </row>
    <row r="17583" spans="1:2" x14ac:dyDescent="0.25">
      <c r="A17583" s="62">
        <v>85121705</v>
      </c>
      <c r="B17583" s="63" t="s">
        <v>1801</v>
      </c>
    </row>
    <row r="17584" spans="1:2" x14ac:dyDescent="0.25">
      <c r="A17584" s="62">
        <v>85121706</v>
      </c>
      <c r="B17584" s="63" t="s">
        <v>14230</v>
      </c>
    </row>
    <row r="17585" spans="1:2" x14ac:dyDescent="0.25">
      <c r="A17585" s="62">
        <v>85121801</v>
      </c>
      <c r="B17585" s="63" t="s">
        <v>18019</v>
      </c>
    </row>
    <row r="17586" spans="1:2" x14ac:dyDescent="0.25">
      <c r="A17586" s="62">
        <v>85121802</v>
      </c>
      <c r="B17586" s="63" t="s">
        <v>18716</v>
      </c>
    </row>
    <row r="17587" spans="1:2" x14ac:dyDescent="0.25">
      <c r="A17587" s="62">
        <v>85121803</v>
      </c>
      <c r="B17587" s="63" t="s">
        <v>16439</v>
      </c>
    </row>
    <row r="17588" spans="1:2" x14ac:dyDescent="0.25">
      <c r="A17588" s="62">
        <v>85121804</v>
      </c>
      <c r="B17588" s="63" t="s">
        <v>11836</v>
      </c>
    </row>
    <row r="17589" spans="1:2" x14ac:dyDescent="0.25">
      <c r="A17589" s="62">
        <v>85121805</v>
      </c>
      <c r="B17589" s="63" t="s">
        <v>6688</v>
      </c>
    </row>
    <row r="17590" spans="1:2" x14ac:dyDescent="0.25">
      <c r="A17590" s="62">
        <v>85121806</v>
      </c>
      <c r="B17590" s="63" t="s">
        <v>18079</v>
      </c>
    </row>
    <row r="17591" spans="1:2" x14ac:dyDescent="0.25">
      <c r="A17591" s="62">
        <v>85121807</v>
      </c>
      <c r="B17591" s="63" t="s">
        <v>2670</v>
      </c>
    </row>
    <row r="17592" spans="1:2" x14ac:dyDescent="0.25">
      <c r="A17592" s="62">
        <v>85121808</v>
      </c>
      <c r="B17592" s="63" t="s">
        <v>15875</v>
      </c>
    </row>
    <row r="17593" spans="1:2" x14ac:dyDescent="0.25">
      <c r="A17593" s="62">
        <v>85121809</v>
      </c>
      <c r="B17593" s="63" t="s">
        <v>12496</v>
      </c>
    </row>
    <row r="17594" spans="1:2" x14ac:dyDescent="0.25">
      <c r="A17594" s="62">
        <v>85121810</v>
      </c>
      <c r="B17594" s="63" t="s">
        <v>4854</v>
      </c>
    </row>
    <row r="17595" spans="1:2" x14ac:dyDescent="0.25">
      <c r="A17595" s="62">
        <v>85121901</v>
      </c>
      <c r="B17595" s="63" t="s">
        <v>12738</v>
      </c>
    </row>
    <row r="17596" spans="1:2" x14ac:dyDescent="0.25">
      <c r="A17596" s="62">
        <v>85121902</v>
      </c>
      <c r="B17596" s="63" t="s">
        <v>1038</v>
      </c>
    </row>
    <row r="17597" spans="1:2" x14ac:dyDescent="0.25">
      <c r="A17597" s="62">
        <v>85122001</v>
      </c>
      <c r="B17597" s="63" t="s">
        <v>12916</v>
      </c>
    </row>
    <row r="17598" spans="1:2" x14ac:dyDescent="0.25">
      <c r="A17598" s="62">
        <v>85122002</v>
      </c>
      <c r="B17598" s="63" t="s">
        <v>8540</v>
      </c>
    </row>
    <row r="17599" spans="1:2" x14ac:dyDescent="0.25">
      <c r="A17599" s="62">
        <v>85122003</v>
      </c>
      <c r="B17599" s="63" t="s">
        <v>14287</v>
      </c>
    </row>
    <row r="17600" spans="1:2" x14ac:dyDescent="0.25">
      <c r="A17600" s="62">
        <v>85122004</v>
      </c>
      <c r="B17600" s="63" t="s">
        <v>8173</v>
      </c>
    </row>
    <row r="17601" spans="1:2" x14ac:dyDescent="0.25">
      <c r="A17601" s="62">
        <v>85122005</v>
      </c>
      <c r="B17601" s="63" t="s">
        <v>4431</v>
      </c>
    </row>
    <row r="17602" spans="1:2" x14ac:dyDescent="0.25">
      <c r="A17602" s="62">
        <v>85122101</v>
      </c>
      <c r="B17602" s="63" t="s">
        <v>7927</v>
      </c>
    </row>
    <row r="17603" spans="1:2" x14ac:dyDescent="0.25">
      <c r="A17603" s="62">
        <v>85122102</v>
      </c>
      <c r="B17603" s="63" t="s">
        <v>3057</v>
      </c>
    </row>
    <row r="17604" spans="1:2" x14ac:dyDescent="0.25">
      <c r="A17604" s="62">
        <v>85122103</v>
      </c>
      <c r="B17604" s="63" t="s">
        <v>5213</v>
      </c>
    </row>
    <row r="17605" spans="1:2" x14ac:dyDescent="0.25">
      <c r="A17605" s="62">
        <v>85122104</v>
      </c>
      <c r="B17605" s="63" t="s">
        <v>15076</v>
      </c>
    </row>
    <row r="17606" spans="1:2" x14ac:dyDescent="0.25">
      <c r="A17606" s="62">
        <v>85122105</v>
      </c>
      <c r="B17606" s="63" t="s">
        <v>3156</v>
      </c>
    </row>
    <row r="17607" spans="1:2" x14ac:dyDescent="0.25">
      <c r="A17607" s="62">
        <v>85122106</v>
      </c>
      <c r="B17607" s="63" t="s">
        <v>16493</v>
      </c>
    </row>
    <row r="17608" spans="1:2" x14ac:dyDescent="0.25">
      <c r="A17608" s="62">
        <v>85122107</v>
      </c>
      <c r="B17608" s="63" t="s">
        <v>7056</v>
      </c>
    </row>
    <row r="17609" spans="1:2" x14ac:dyDescent="0.25">
      <c r="A17609" s="62">
        <v>85122108</v>
      </c>
      <c r="B17609" s="63" t="s">
        <v>13966</v>
      </c>
    </row>
    <row r="17610" spans="1:2" x14ac:dyDescent="0.25">
      <c r="A17610" s="62">
        <v>85122109</v>
      </c>
      <c r="B17610" s="63" t="s">
        <v>9674</v>
      </c>
    </row>
    <row r="17611" spans="1:2" x14ac:dyDescent="0.25">
      <c r="A17611" s="62">
        <v>85122201</v>
      </c>
      <c r="B17611" s="63" t="s">
        <v>12282</v>
      </c>
    </row>
    <row r="17612" spans="1:2" x14ac:dyDescent="0.25">
      <c r="A17612" s="62">
        <v>85131501</v>
      </c>
      <c r="B17612" s="63" t="s">
        <v>3512</v>
      </c>
    </row>
    <row r="17613" spans="1:2" x14ac:dyDescent="0.25">
      <c r="A17613" s="62">
        <v>85131502</v>
      </c>
      <c r="B17613" s="63" t="s">
        <v>1330</v>
      </c>
    </row>
    <row r="17614" spans="1:2" x14ac:dyDescent="0.25">
      <c r="A17614" s="62">
        <v>85131503</v>
      </c>
      <c r="B17614" s="63" t="s">
        <v>15166</v>
      </c>
    </row>
    <row r="17615" spans="1:2" x14ac:dyDescent="0.25">
      <c r="A17615" s="62">
        <v>85131504</v>
      </c>
      <c r="B17615" s="63" t="s">
        <v>10646</v>
      </c>
    </row>
    <row r="17616" spans="1:2" x14ac:dyDescent="0.25">
      <c r="A17616" s="62">
        <v>85131505</v>
      </c>
      <c r="B17616" s="63" t="s">
        <v>4071</v>
      </c>
    </row>
    <row r="17617" spans="1:2" x14ac:dyDescent="0.25">
      <c r="A17617" s="62">
        <v>85131601</v>
      </c>
      <c r="B17617" s="63" t="s">
        <v>11839</v>
      </c>
    </row>
    <row r="17618" spans="1:2" x14ac:dyDescent="0.25">
      <c r="A17618" s="62">
        <v>85131602</v>
      </c>
      <c r="B17618" s="63" t="s">
        <v>9151</v>
      </c>
    </row>
    <row r="17619" spans="1:2" x14ac:dyDescent="0.25">
      <c r="A17619" s="62">
        <v>85131603</v>
      </c>
      <c r="B17619" s="63" t="s">
        <v>5767</v>
      </c>
    </row>
    <row r="17620" spans="1:2" x14ac:dyDescent="0.25">
      <c r="A17620" s="62">
        <v>85131604</v>
      </c>
      <c r="B17620" s="63" t="s">
        <v>11571</v>
      </c>
    </row>
    <row r="17621" spans="1:2" x14ac:dyDescent="0.25">
      <c r="A17621" s="62">
        <v>85131701</v>
      </c>
      <c r="B17621" s="63" t="s">
        <v>5173</v>
      </c>
    </row>
    <row r="17622" spans="1:2" x14ac:dyDescent="0.25">
      <c r="A17622" s="62">
        <v>85131702</v>
      </c>
      <c r="B17622" s="63" t="s">
        <v>3848</v>
      </c>
    </row>
    <row r="17623" spans="1:2" x14ac:dyDescent="0.25">
      <c r="A17623" s="62">
        <v>85131703</v>
      </c>
      <c r="B17623" s="63" t="s">
        <v>2196</v>
      </c>
    </row>
    <row r="17624" spans="1:2" x14ac:dyDescent="0.25">
      <c r="A17624" s="62">
        <v>85131704</v>
      </c>
      <c r="B17624" s="63" t="s">
        <v>1326</v>
      </c>
    </row>
    <row r="17625" spans="1:2" x14ac:dyDescent="0.25">
      <c r="A17625" s="62">
        <v>85131705</v>
      </c>
      <c r="B17625" s="63" t="s">
        <v>9723</v>
      </c>
    </row>
    <row r="17626" spans="1:2" x14ac:dyDescent="0.25">
      <c r="A17626" s="62">
        <v>85131706</v>
      </c>
      <c r="B17626" s="63" t="s">
        <v>15914</v>
      </c>
    </row>
    <row r="17627" spans="1:2" x14ac:dyDescent="0.25">
      <c r="A17627" s="62">
        <v>85131707</v>
      </c>
      <c r="B17627" s="63" t="s">
        <v>6340</v>
      </c>
    </row>
    <row r="17628" spans="1:2" x14ac:dyDescent="0.25">
      <c r="A17628" s="62">
        <v>85131708</v>
      </c>
      <c r="B17628" s="63" t="s">
        <v>5710</v>
      </c>
    </row>
    <row r="17629" spans="1:2" x14ac:dyDescent="0.25">
      <c r="A17629" s="62">
        <v>85131709</v>
      </c>
      <c r="B17629" s="63" t="s">
        <v>1032</v>
      </c>
    </row>
    <row r="17630" spans="1:2" x14ac:dyDescent="0.25">
      <c r="A17630" s="62">
        <v>85131710</v>
      </c>
      <c r="B17630" s="63" t="s">
        <v>2843</v>
      </c>
    </row>
    <row r="17631" spans="1:2" x14ac:dyDescent="0.25">
      <c r="A17631" s="62">
        <v>85131711</v>
      </c>
      <c r="B17631" s="63" t="s">
        <v>6517</v>
      </c>
    </row>
    <row r="17632" spans="1:2" x14ac:dyDescent="0.25">
      <c r="A17632" s="62">
        <v>85131712</v>
      </c>
      <c r="B17632" s="63" t="s">
        <v>2676</v>
      </c>
    </row>
    <row r="17633" spans="1:2" x14ac:dyDescent="0.25">
      <c r="A17633" s="62">
        <v>85131713</v>
      </c>
      <c r="B17633" s="63" t="s">
        <v>3948</v>
      </c>
    </row>
    <row r="17634" spans="1:2" x14ac:dyDescent="0.25">
      <c r="A17634" s="62">
        <v>85141501</v>
      </c>
      <c r="B17634" s="63" t="s">
        <v>12054</v>
      </c>
    </row>
    <row r="17635" spans="1:2" x14ac:dyDescent="0.25">
      <c r="A17635" s="62">
        <v>85141502</v>
      </c>
      <c r="B17635" s="63" t="s">
        <v>9527</v>
      </c>
    </row>
    <row r="17636" spans="1:2" x14ac:dyDescent="0.25">
      <c r="A17636" s="62">
        <v>85141503</v>
      </c>
      <c r="B17636" s="63" t="s">
        <v>9818</v>
      </c>
    </row>
    <row r="17637" spans="1:2" x14ac:dyDescent="0.25">
      <c r="A17637" s="62">
        <v>85141504</v>
      </c>
      <c r="B17637" s="63" t="s">
        <v>1423</v>
      </c>
    </row>
    <row r="17638" spans="1:2" x14ac:dyDescent="0.25">
      <c r="A17638" s="62">
        <v>85141601</v>
      </c>
      <c r="B17638" s="63" t="s">
        <v>606</v>
      </c>
    </row>
    <row r="17639" spans="1:2" x14ac:dyDescent="0.25">
      <c r="A17639" s="62">
        <v>85141602</v>
      </c>
      <c r="B17639" s="63" t="s">
        <v>8996</v>
      </c>
    </row>
    <row r="17640" spans="1:2" x14ac:dyDescent="0.25">
      <c r="A17640" s="62">
        <v>85141603</v>
      </c>
      <c r="B17640" s="63" t="s">
        <v>2246</v>
      </c>
    </row>
    <row r="17641" spans="1:2" x14ac:dyDescent="0.25">
      <c r="A17641" s="62">
        <v>85141701</v>
      </c>
      <c r="B17641" s="63" t="s">
        <v>10148</v>
      </c>
    </row>
    <row r="17642" spans="1:2" x14ac:dyDescent="0.25">
      <c r="A17642" s="62">
        <v>85141702</v>
      </c>
      <c r="B17642" s="63" t="s">
        <v>4567</v>
      </c>
    </row>
    <row r="17643" spans="1:2" x14ac:dyDescent="0.25">
      <c r="A17643" s="62">
        <v>85151501</v>
      </c>
      <c r="B17643" s="63" t="s">
        <v>4868</v>
      </c>
    </row>
    <row r="17644" spans="1:2" x14ac:dyDescent="0.25">
      <c r="A17644" s="62">
        <v>85151502</v>
      </c>
      <c r="B17644" s="63" t="s">
        <v>16085</v>
      </c>
    </row>
    <row r="17645" spans="1:2" x14ac:dyDescent="0.25">
      <c r="A17645" s="62">
        <v>85151503</v>
      </c>
      <c r="B17645" s="63" t="s">
        <v>14986</v>
      </c>
    </row>
    <row r="17646" spans="1:2" x14ac:dyDescent="0.25">
      <c r="A17646" s="62">
        <v>85151504</v>
      </c>
      <c r="B17646" s="63" t="s">
        <v>15467</v>
      </c>
    </row>
    <row r="17647" spans="1:2" x14ac:dyDescent="0.25">
      <c r="A17647" s="62">
        <v>85151505</v>
      </c>
      <c r="B17647" s="63" t="s">
        <v>9795</v>
      </c>
    </row>
    <row r="17648" spans="1:2" x14ac:dyDescent="0.25">
      <c r="A17648" s="62">
        <v>85151506</v>
      </c>
      <c r="B17648" s="63" t="s">
        <v>15373</v>
      </c>
    </row>
    <row r="17649" spans="1:2" x14ac:dyDescent="0.25">
      <c r="A17649" s="62">
        <v>85151507</v>
      </c>
      <c r="B17649" s="63" t="s">
        <v>10169</v>
      </c>
    </row>
    <row r="17650" spans="1:2" x14ac:dyDescent="0.25">
      <c r="A17650" s="62">
        <v>85151508</v>
      </c>
      <c r="B17650" s="63" t="s">
        <v>6666</v>
      </c>
    </row>
    <row r="17651" spans="1:2" x14ac:dyDescent="0.25">
      <c r="A17651" s="62">
        <v>85151509</v>
      </c>
      <c r="B17651" s="63" t="s">
        <v>2929</v>
      </c>
    </row>
    <row r="17652" spans="1:2" x14ac:dyDescent="0.25">
      <c r="A17652" s="62">
        <v>85151601</v>
      </c>
      <c r="B17652" s="63" t="s">
        <v>695</v>
      </c>
    </row>
    <row r="17653" spans="1:2" x14ac:dyDescent="0.25">
      <c r="A17653" s="62">
        <v>85151602</v>
      </c>
      <c r="B17653" s="63" t="s">
        <v>7141</v>
      </c>
    </row>
    <row r="17654" spans="1:2" x14ac:dyDescent="0.25">
      <c r="A17654" s="62">
        <v>85151603</v>
      </c>
      <c r="B17654" s="63" t="s">
        <v>823</v>
      </c>
    </row>
    <row r="17655" spans="1:2" x14ac:dyDescent="0.25">
      <c r="A17655" s="62">
        <v>85151604</v>
      </c>
      <c r="B17655" s="63" t="s">
        <v>3336</v>
      </c>
    </row>
    <row r="17656" spans="1:2" x14ac:dyDescent="0.25">
      <c r="A17656" s="62">
        <v>85151605</v>
      </c>
      <c r="B17656" s="63" t="s">
        <v>10203</v>
      </c>
    </row>
    <row r="17657" spans="1:2" x14ac:dyDescent="0.25">
      <c r="A17657" s="62">
        <v>85151606</v>
      </c>
      <c r="B17657" s="63" t="s">
        <v>1645</v>
      </c>
    </row>
    <row r="17658" spans="1:2" x14ac:dyDescent="0.25">
      <c r="A17658" s="62">
        <v>85151607</v>
      </c>
      <c r="B17658" s="63" t="s">
        <v>10823</v>
      </c>
    </row>
    <row r="17659" spans="1:2" x14ac:dyDescent="0.25">
      <c r="A17659" s="62">
        <v>85151701</v>
      </c>
      <c r="B17659" s="63" t="s">
        <v>6121</v>
      </c>
    </row>
    <row r="17660" spans="1:2" x14ac:dyDescent="0.25">
      <c r="A17660" s="62">
        <v>85151702</v>
      </c>
      <c r="B17660" s="63" t="s">
        <v>1915</v>
      </c>
    </row>
    <row r="17661" spans="1:2" x14ac:dyDescent="0.25">
      <c r="A17661" s="62">
        <v>85151703</v>
      </c>
      <c r="B17661" s="63" t="s">
        <v>7957</v>
      </c>
    </row>
    <row r="17662" spans="1:2" x14ac:dyDescent="0.25">
      <c r="A17662" s="62">
        <v>85151704</v>
      </c>
      <c r="B17662" s="63" t="s">
        <v>4338</v>
      </c>
    </row>
    <row r="17663" spans="1:2" x14ac:dyDescent="0.25">
      <c r="A17663" s="62">
        <v>85151705</v>
      </c>
      <c r="B17663" s="63" t="s">
        <v>9664</v>
      </c>
    </row>
    <row r="17664" spans="1:2" x14ac:dyDescent="0.25">
      <c r="A17664" s="62">
        <v>86101501</v>
      </c>
      <c r="B17664" s="63" t="s">
        <v>17243</v>
      </c>
    </row>
    <row r="17665" spans="1:2" x14ac:dyDescent="0.25">
      <c r="A17665" s="62">
        <v>86101502</v>
      </c>
      <c r="B17665" s="63" t="s">
        <v>9809</v>
      </c>
    </row>
    <row r="17666" spans="1:2" x14ac:dyDescent="0.25">
      <c r="A17666" s="62">
        <v>86101503</v>
      </c>
      <c r="B17666" s="63" t="s">
        <v>1687</v>
      </c>
    </row>
    <row r="17667" spans="1:2" x14ac:dyDescent="0.25">
      <c r="A17667" s="62">
        <v>86101504</v>
      </c>
      <c r="B17667" s="63" t="s">
        <v>2505</v>
      </c>
    </row>
    <row r="17668" spans="1:2" x14ac:dyDescent="0.25">
      <c r="A17668" s="62">
        <v>86101505</v>
      </c>
      <c r="B17668" s="63" t="s">
        <v>2368</v>
      </c>
    </row>
    <row r="17669" spans="1:2" x14ac:dyDescent="0.25">
      <c r="A17669" s="62">
        <v>86101506</v>
      </c>
      <c r="B17669" s="63" t="s">
        <v>11180</v>
      </c>
    </row>
    <row r="17670" spans="1:2" x14ac:dyDescent="0.25">
      <c r="A17670" s="62">
        <v>86101507</v>
      </c>
      <c r="B17670" s="63" t="s">
        <v>9408</v>
      </c>
    </row>
    <row r="17671" spans="1:2" x14ac:dyDescent="0.25">
      <c r="A17671" s="62">
        <v>86101508</v>
      </c>
      <c r="B17671" s="63" t="s">
        <v>13921</v>
      </c>
    </row>
    <row r="17672" spans="1:2" x14ac:dyDescent="0.25">
      <c r="A17672" s="62">
        <v>86101509</v>
      </c>
      <c r="B17672" s="63" t="s">
        <v>9329</v>
      </c>
    </row>
    <row r="17673" spans="1:2" x14ac:dyDescent="0.25">
      <c r="A17673" s="62">
        <v>86101601</v>
      </c>
      <c r="B17673" s="63" t="s">
        <v>4705</v>
      </c>
    </row>
    <row r="17674" spans="1:2" x14ac:dyDescent="0.25">
      <c r="A17674" s="62">
        <v>86101602</v>
      </c>
      <c r="B17674" s="63" t="s">
        <v>9204</v>
      </c>
    </row>
    <row r="17675" spans="1:2" x14ac:dyDescent="0.25">
      <c r="A17675" s="62">
        <v>86101603</v>
      </c>
      <c r="B17675" s="63" t="s">
        <v>16126</v>
      </c>
    </row>
    <row r="17676" spans="1:2" x14ac:dyDescent="0.25">
      <c r="A17676" s="62">
        <v>86101604</v>
      </c>
      <c r="B17676" s="63" t="s">
        <v>16915</v>
      </c>
    </row>
    <row r="17677" spans="1:2" x14ac:dyDescent="0.25">
      <c r="A17677" s="62">
        <v>86101605</v>
      </c>
      <c r="B17677" s="63" t="s">
        <v>12576</v>
      </c>
    </row>
    <row r="17678" spans="1:2" x14ac:dyDescent="0.25">
      <c r="A17678" s="62">
        <v>86101606</v>
      </c>
      <c r="B17678" s="63" t="s">
        <v>10703</v>
      </c>
    </row>
    <row r="17679" spans="1:2" x14ac:dyDescent="0.25">
      <c r="A17679" s="62">
        <v>86101607</v>
      </c>
      <c r="B17679" s="63" t="s">
        <v>11432</v>
      </c>
    </row>
    <row r="17680" spans="1:2" x14ac:dyDescent="0.25">
      <c r="A17680" s="62">
        <v>86101608</v>
      </c>
      <c r="B17680" s="63" t="s">
        <v>1577</v>
      </c>
    </row>
    <row r="17681" spans="1:2" x14ac:dyDescent="0.25">
      <c r="A17681" s="62">
        <v>86101609</v>
      </c>
      <c r="B17681" s="63" t="s">
        <v>3505</v>
      </c>
    </row>
    <row r="17682" spans="1:2" x14ac:dyDescent="0.25">
      <c r="A17682" s="62">
        <v>86101610</v>
      </c>
      <c r="B17682" s="63" t="s">
        <v>6099</v>
      </c>
    </row>
    <row r="17683" spans="1:2" x14ac:dyDescent="0.25">
      <c r="A17683" s="62">
        <v>86101701</v>
      </c>
      <c r="B17683" s="63" t="s">
        <v>2551</v>
      </c>
    </row>
    <row r="17684" spans="1:2" x14ac:dyDescent="0.25">
      <c r="A17684" s="62">
        <v>86101702</v>
      </c>
      <c r="B17684" s="63" t="s">
        <v>2396</v>
      </c>
    </row>
    <row r="17685" spans="1:2" x14ac:dyDescent="0.25">
      <c r="A17685" s="62">
        <v>86101703</v>
      </c>
      <c r="B17685" s="63" t="s">
        <v>10345</v>
      </c>
    </row>
    <row r="17686" spans="1:2" x14ac:dyDescent="0.25">
      <c r="A17686" s="62">
        <v>86101704</v>
      </c>
      <c r="B17686" s="63" t="s">
        <v>13184</v>
      </c>
    </row>
    <row r="17687" spans="1:2" x14ac:dyDescent="0.25">
      <c r="A17687" s="62">
        <v>86101705</v>
      </c>
      <c r="B17687" s="63" t="s">
        <v>10994</v>
      </c>
    </row>
    <row r="17688" spans="1:2" x14ac:dyDescent="0.25">
      <c r="A17688" s="62">
        <v>86101706</v>
      </c>
      <c r="B17688" s="63" t="s">
        <v>12581</v>
      </c>
    </row>
    <row r="17689" spans="1:2" x14ac:dyDescent="0.25">
      <c r="A17689" s="62">
        <v>86101707</v>
      </c>
      <c r="B17689" s="63" t="s">
        <v>5371</v>
      </c>
    </row>
    <row r="17690" spans="1:2" x14ac:dyDescent="0.25">
      <c r="A17690" s="62">
        <v>86101708</v>
      </c>
      <c r="B17690" s="63" t="s">
        <v>2068</v>
      </c>
    </row>
    <row r="17691" spans="1:2" x14ac:dyDescent="0.25">
      <c r="A17691" s="62">
        <v>86101709</v>
      </c>
      <c r="B17691" s="63" t="s">
        <v>3714</v>
      </c>
    </row>
    <row r="17692" spans="1:2" x14ac:dyDescent="0.25">
      <c r="A17692" s="62">
        <v>86101710</v>
      </c>
      <c r="B17692" s="63" t="s">
        <v>15951</v>
      </c>
    </row>
    <row r="17693" spans="1:2" x14ac:dyDescent="0.25">
      <c r="A17693" s="62">
        <v>86101711</v>
      </c>
      <c r="B17693" s="63" t="s">
        <v>2856</v>
      </c>
    </row>
    <row r="17694" spans="1:2" x14ac:dyDescent="0.25">
      <c r="A17694" s="62">
        <v>86101712</v>
      </c>
      <c r="B17694" s="63" t="s">
        <v>3364</v>
      </c>
    </row>
    <row r="17695" spans="1:2" x14ac:dyDescent="0.25">
      <c r="A17695" s="62">
        <v>86101713</v>
      </c>
      <c r="B17695" s="63" t="s">
        <v>5491</v>
      </c>
    </row>
    <row r="17696" spans="1:2" x14ac:dyDescent="0.25">
      <c r="A17696" s="62">
        <v>86101714</v>
      </c>
      <c r="B17696" s="63" t="s">
        <v>15933</v>
      </c>
    </row>
    <row r="17697" spans="1:2" x14ac:dyDescent="0.25">
      <c r="A17697" s="62">
        <v>86101715</v>
      </c>
      <c r="B17697" s="63" t="s">
        <v>15976</v>
      </c>
    </row>
    <row r="17698" spans="1:2" x14ac:dyDescent="0.25">
      <c r="A17698" s="62">
        <v>86101716</v>
      </c>
      <c r="B17698" s="63" t="s">
        <v>16215</v>
      </c>
    </row>
    <row r="17699" spans="1:2" x14ac:dyDescent="0.25">
      <c r="A17699" s="62">
        <v>86101801</v>
      </c>
      <c r="B17699" s="63" t="s">
        <v>9512</v>
      </c>
    </row>
    <row r="17700" spans="1:2" x14ac:dyDescent="0.25">
      <c r="A17700" s="62">
        <v>86101802</v>
      </c>
      <c r="B17700" s="63" t="s">
        <v>7940</v>
      </c>
    </row>
    <row r="17701" spans="1:2" x14ac:dyDescent="0.25">
      <c r="A17701" s="62">
        <v>86101803</v>
      </c>
      <c r="B17701" s="63" t="s">
        <v>10284</v>
      </c>
    </row>
    <row r="17702" spans="1:2" x14ac:dyDescent="0.25">
      <c r="A17702" s="62">
        <v>86101804</v>
      </c>
      <c r="B17702" s="63" t="s">
        <v>2357</v>
      </c>
    </row>
    <row r="17703" spans="1:2" x14ac:dyDescent="0.25">
      <c r="A17703" s="62">
        <v>86101805</v>
      </c>
      <c r="B17703" s="63" t="s">
        <v>2435</v>
      </c>
    </row>
    <row r="17704" spans="1:2" x14ac:dyDescent="0.25">
      <c r="A17704" s="62">
        <v>86101806</v>
      </c>
      <c r="B17704" s="63" t="s">
        <v>3280</v>
      </c>
    </row>
    <row r="17705" spans="1:2" x14ac:dyDescent="0.25">
      <c r="A17705" s="62">
        <v>86101807</v>
      </c>
      <c r="B17705" s="63" t="s">
        <v>12746</v>
      </c>
    </row>
    <row r="17706" spans="1:2" x14ac:dyDescent="0.25">
      <c r="A17706" s="62">
        <v>86101808</v>
      </c>
      <c r="B17706" s="63" t="s">
        <v>13511</v>
      </c>
    </row>
    <row r="17707" spans="1:2" x14ac:dyDescent="0.25">
      <c r="A17707" s="62">
        <v>86101809</v>
      </c>
      <c r="B17707" s="63" t="s">
        <v>4624</v>
      </c>
    </row>
    <row r="17708" spans="1:2" x14ac:dyDescent="0.25">
      <c r="A17708" s="62">
        <v>86111501</v>
      </c>
      <c r="B17708" s="63" t="s">
        <v>12008</v>
      </c>
    </row>
    <row r="17709" spans="1:2" x14ac:dyDescent="0.25">
      <c r="A17709" s="62">
        <v>86111502</v>
      </c>
      <c r="B17709" s="63" t="s">
        <v>11688</v>
      </c>
    </row>
    <row r="17710" spans="1:2" x14ac:dyDescent="0.25">
      <c r="A17710" s="62">
        <v>86111503</v>
      </c>
      <c r="B17710" s="63" t="s">
        <v>4709</v>
      </c>
    </row>
    <row r="17711" spans="1:2" x14ac:dyDescent="0.25">
      <c r="A17711" s="62">
        <v>86111504</v>
      </c>
      <c r="B17711" s="63" t="s">
        <v>1220</v>
      </c>
    </row>
    <row r="17712" spans="1:2" x14ac:dyDescent="0.25">
      <c r="A17712" s="62">
        <v>86111505</v>
      </c>
      <c r="B17712" s="63" t="s">
        <v>4512</v>
      </c>
    </row>
    <row r="17713" spans="1:2" x14ac:dyDescent="0.25">
      <c r="A17713" s="62">
        <v>86111601</v>
      </c>
      <c r="B17713" s="63" t="s">
        <v>8147</v>
      </c>
    </row>
    <row r="17714" spans="1:2" x14ac:dyDescent="0.25">
      <c r="A17714" s="62">
        <v>86111602</v>
      </c>
      <c r="B17714" s="63" t="s">
        <v>14328</v>
      </c>
    </row>
    <row r="17715" spans="1:2" x14ac:dyDescent="0.25">
      <c r="A17715" s="62">
        <v>86111603</v>
      </c>
      <c r="B17715" s="63" t="s">
        <v>9863</v>
      </c>
    </row>
    <row r="17716" spans="1:2" x14ac:dyDescent="0.25">
      <c r="A17716" s="62">
        <v>86111604</v>
      </c>
      <c r="B17716" s="63" t="s">
        <v>17541</v>
      </c>
    </row>
    <row r="17717" spans="1:2" x14ac:dyDescent="0.25">
      <c r="A17717" s="62">
        <v>86111701</v>
      </c>
      <c r="B17717" s="63" t="s">
        <v>2204</v>
      </c>
    </row>
    <row r="17718" spans="1:2" x14ac:dyDescent="0.25">
      <c r="A17718" s="62">
        <v>86111702</v>
      </c>
      <c r="B17718" s="63" t="s">
        <v>6380</v>
      </c>
    </row>
    <row r="17719" spans="1:2" x14ac:dyDescent="0.25">
      <c r="A17719" s="62">
        <v>86111801</v>
      </c>
      <c r="B17719" s="63" t="s">
        <v>13300</v>
      </c>
    </row>
    <row r="17720" spans="1:2" x14ac:dyDescent="0.25">
      <c r="A17720" s="62">
        <v>86111802</v>
      </c>
      <c r="B17720" s="63" t="s">
        <v>14231</v>
      </c>
    </row>
    <row r="17721" spans="1:2" x14ac:dyDescent="0.25">
      <c r="A17721" s="62">
        <v>86121501</v>
      </c>
      <c r="B17721" s="63" t="s">
        <v>1496</v>
      </c>
    </row>
    <row r="17722" spans="1:2" x14ac:dyDescent="0.25">
      <c r="A17722" s="62">
        <v>86121502</v>
      </c>
      <c r="B17722" s="63" t="s">
        <v>8440</v>
      </c>
    </row>
    <row r="17723" spans="1:2" x14ac:dyDescent="0.25">
      <c r="A17723" s="62">
        <v>86121503</v>
      </c>
      <c r="B17723" s="63" t="s">
        <v>1508</v>
      </c>
    </row>
    <row r="17724" spans="1:2" x14ac:dyDescent="0.25">
      <c r="A17724" s="62">
        <v>86121504</v>
      </c>
      <c r="B17724" s="63" t="s">
        <v>11722</v>
      </c>
    </row>
    <row r="17725" spans="1:2" x14ac:dyDescent="0.25">
      <c r="A17725" s="62">
        <v>86121601</v>
      </c>
      <c r="B17725" s="63" t="s">
        <v>2637</v>
      </c>
    </row>
    <row r="17726" spans="1:2" x14ac:dyDescent="0.25">
      <c r="A17726" s="62">
        <v>86121602</v>
      </c>
      <c r="B17726" s="63" t="s">
        <v>10030</v>
      </c>
    </row>
    <row r="17727" spans="1:2" x14ac:dyDescent="0.25">
      <c r="A17727" s="62">
        <v>86121701</v>
      </c>
      <c r="B17727" s="63" t="s">
        <v>14893</v>
      </c>
    </row>
    <row r="17728" spans="1:2" x14ac:dyDescent="0.25">
      <c r="A17728" s="62">
        <v>86121702</v>
      </c>
      <c r="B17728" s="63" t="s">
        <v>17153</v>
      </c>
    </row>
    <row r="17729" spans="1:2" x14ac:dyDescent="0.25">
      <c r="A17729" s="62">
        <v>86121802</v>
      </c>
      <c r="B17729" s="63" t="s">
        <v>9313</v>
      </c>
    </row>
    <row r="17730" spans="1:2" x14ac:dyDescent="0.25">
      <c r="A17730" s="62">
        <v>86121803</v>
      </c>
      <c r="B17730" s="63" t="s">
        <v>15787</v>
      </c>
    </row>
    <row r="17731" spans="1:2" x14ac:dyDescent="0.25">
      <c r="A17731" s="62">
        <v>86121804</v>
      </c>
      <c r="B17731" s="63" t="s">
        <v>16390</v>
      </c>
    </row>
    <row r="17732" spans="1:2" x14ac:dyDescent="0.25">
      <c r="A17732" s="62">
        <v>86131501</v>
      </c>
      <c r="B17732" s="63" t="s">
        <v>2591</v>
      </c>
    </row>
    <row r="17733" spans="1:2" x14ac:dyDescent="0.25">
      <c r="A17733" s="62">
        <v>86131502</v>
      </c>
      <c r="B17733" s="63" t="s">
        <v>4100</v>
      </c>
    </row>
    <row r="17734" spans="1:2" x14ac:dyDescent="0.25">
      <c r="A17734" s="62">
        <v>86131503</v>
      </c>
      <c r="B17734" s="63" t="s">
        <v>6820</v>
      </c>
    </row>
    <row r="17735" spans="1:2" x14ac:dyDescent="0.25">
      <c r="A17735" s="62">
        <v>86131504</v>
      </c>
      <c r="B17735" s="63" t="s">
        <v>2905</v>
      </c>
    </row>
    <row r="17736" spans="1:2" x14ac:dyDescent="0.25">
      <c r="A17736" s="62">
        <v>86131601</v>
      </c>
      <c r="B17736" s="63" t="s">
        <v>5238</v>
      </c>
    </row>
    <row r="17737" spans="1:2" x14ac:dyDescent="0.25">
      <c r="A17737" s="62">
        <v>86131602</v>
      </c>
      <c r="B17737" s="63" t="s">
        <v>2120</v>
      </c>
    </row>
    <row r="17738" spans="1:2" x14ac:dyDescent="0.25">
      <c r="A17738" s="62">
        <v>86131603</v>
      </c>
      <c r="B17738" s="63" t="s">
        <v>10296</v>
      </c>
    </row>
    <row r="17739" spans="1:2" x14ac:dyDescent="0.25">
      <c r="A17739" s="62">
        <v>86131701</v>
      </c>
      <c r="B17739" s="63" t="s">
        <v>15919</v>
      </c>
    </row>
    <row r="17740" spans="1:2" x14ac:dyDescent="0.25">
      <c r="A17740" s="62">
        <v>86131702</v>
      </c>
      <c r="B17740" s="63" t="s">
        <v>6775</v>
      </c>
    </row>
    <row r="17741" spans="1:2" x14ac:dyDescent="0.25">
      <c r="A17741" s="62">
        <v>86131703</v>
      </c>
      <c r="B17741" s="63" t="s">
        <v>11439</v>
      </c>
    </row>
    <row r="17742" spans="1:2" x14ac:dyDescent="0.25">
      <c r="A17742" s="62">
        <v>86131801</v>
      </c>
      <c r="B17742" s="63" t="s">
        <v>10875</v>
      </c>
    </row>
    <row r="17743" spans="1:2" x14ac:dyDescent="0.25">
      <c r="A17743" s="62">
        <v>86131802</v>
      </c>
      <c r="B17743" s="63" t="s">
        <v>10992</v>
      </c>
    </row>
    <row r="17744" spans="1:2" x14ac:dyDescent="0.25">
      <c r="A17744" s="62">
        <v>86131803</v>
      </c>
      <c r="B17744" s="63" t="s">
        <v>6196</v>
      </c>
    </row>
    <row r="17745" spans="1:2" x14ac:dyDescent="0.25">
      <c r="A17745" s="62">
        <v>86131804</v>
      </c>
      <c r="B17745" s="63" t="s">
        <v>11181</v>
      </c>
    </row>
    <row r="17746" spans="1:2" x14ac:dyDescent="0.25">
      <c r="A17746" s="62">
        <v>86131901</v>
      </c>
      <c r="B17746" s="63" t="s">
        <v>7744</v>
      </c>
    </row>
    <row r="17747" spans="1:2" x14ac:dyDescent="0.25">
      <c r="A17747" s="62">
        <v>86131902</v>
      </c>
      <c r="B17747" s="63" t="s">
        <v>7021</v>
      </c>
    </row>
    <row r="17748" spans="1:2" x14ac:dyDescent="0.25">
      <c r="A17748" s="62">
        <v>86131903</v>
      </c>
      <c r="B17748" s="63" t="s">
        <v>15437</v>
      </c>
    </row>
    <row r="17749" spans="1:2" x14ac:dyDescent="0.25">
      <c r="A17749" s="62">
        <v>86131904</v>
      </c>
      <c r="B17749" s="63" t="s">
        <v>13000</v>
      </c>
    </row>
    <row r="17750" spans="1:2" x14ac:dyDescent="0.25">
      <c r="A17750" s="62">
        <v>86141501</v>
      </c>
      <c r="B17750" s="63" t="s">
        <v>10362</v>
      </c>
    </row>
    <row r="17751" spans="1:2" x14ac:dyDescent="0.25">
      <c r="A17751" s="62">
        <v>86141502</v>
      </c>
      <c r="B17751" s="63" t="s">
        <v>13087</v>
      </c>
    </row>
    <row r="17752" spans="1:2" x14ac:dyDescent="0.25">
      <c r="A17752" s="62">
        <v>86141503</v>
      </c>
      <c r="B17752" s="63" t="s">
        <v>9040</v>
      </c>
    </row>
    <row r="17753" spans="1:2" x14ac:dyDescent="0.25">
      <c r="A17753" s="62">
        <v>86141504</v>
      </c>
      <c r="B17753" s="63" t="s">
        <v>8899</v>
      </c>
    </row>
    <row r="17754" spans="1:2" x14ac:dyDescent="0.25">
      <c r="A17754" s="62">
        <v>86141601</v>
      </c>
      <c r="B17754" s="63" t="s">
        <v>10157</v>
      </c>
    </row>
    <row r="17755" spans="1:2" x14ac:dyDescent="0.25">
      <c r="A17755" s="62">
        <v>86141602</v>
      </c>
      <c r="B17755" s="63" t="s">
        <v>3746</v>
      </c>
    </row>
    <row r="17756" spans="1:2" x14ac:dyDescent="0.25">
      <c r="A17756" s="62">
        <v>86141603</v>
      </c>
      <c r="B17756" s="63" t="s">
        <v>13496</v>
      </c>
    </row>
    <row r="17757" spans="1:2" x14ac:dyDescent="0.25">
      <c r="A17757" s="62">
        <v>86141701</v>
      </c>
      <c r="B17757" s="63" t="s">
        <v>14535</v>
      </c>
    </row>
    <row r="17758" spans="1:2" x14ac:dyDescent="0.25">
      <c r="A17758" s="62">
        <v>86141702</v>
      </c>
      <c r="B17758" s="63" t="s">
        <v>4561</v>
      </c>
    </row>
    <row r="17759" spans="1:2" x14ac:dyDescent="0.25">
      <c r="A17759" s="62">
        <v>86141703</v>
      </c>
      <c r="B17759" s="63" t="s">
        <v>6681</v>
      </c>
    </row>
    <row r="17760" spans="1:2" x14ac:dyDescent="0.25">
      <c r="A17760" s="62">
        <v>86141704</v>
      </c>
      <c r="B17760" s="63" t="s">
        <v>9336</v>
      </c>
    </row>
    <row r="17761" spans="1:2" x14ac:dyDescent="0.25">
      <c r="A17761" s="62">
        <v>90101501</v>
      </c>
      <c r="B17761" s="63" t="s">
        <v>11036</v>
      </c>
    </row>
    <row r="17762" spans="1:2" x14ac:dyDescent="0.25">
      <c r="A17762" s="62">
        <v>90101502</v>
      </c>
      <c r="B17762" s="63" t="s">
        <v>3310</v>
      </c>
    </row>
    <row r="17763" spans="1:2" x14ac:dyDescent="0.25">
      <c r="A17763" s="62">
        <v>90101503</v>
      </c>
      <c r="B17763" s="63" t="s">
        <v>12317</v>
      </c>
    </row>
    <row r="17764" spans="1:2" x14ac:dyDescent="0.25">
      <c r="A17764" s="62">
        <v>90101504</v>
      </c>
      <c r="B17764" s="63" t="s">
        <v>1722</v>
      </c>
    </row>
    <row r="17765" spans="1:2" x14ac:dyDescent="0.25">
      <c r="A17765" s="62">
        <v>90101601</v>
      </c>
      <c r="B17765" s="63" t="s">
        <v>9992</v>
      </c>
    </row>
    <row r="17766" spans="1:2" x14ac:dyDescent="0.25">
      <c r="A17766" s="62">
        <v>90101602</v>
      </c>
      <c r="B17766" s="63" t="s">
        <v>3584</v>
      </c>
    </row>
    <row r="17767" spans="1:2" x14ac:dyDescent="0.25">
      <c r="A17767" s="62">
        <v>90101603</v>
      </c>
      <c r="B17767" s="63" t="s">
        <v>16679</v>
      </c>
    </row>
    <row r="17768" spans="1:2" x14ac:dyDescent="0.25">
      <c r="A17768" s="62">
        <v>90101604</v>
      </c>
      <c r="B17768" s="63" t="s">
        <v>16354</v>
      </c>
    </row>
    <row r="17769" spans="1:2" x14ac:dyDescent="0.25">
      <c r="A17769" s="62">
        <v>90101701</v>
      </c>
      <c r="B17769" s="63" t="s">
        <v>16171</v>
      </c>
    </row>
    <row r="17770" spans="1:2" x14ac:dyDescent="0.25">
      <c r="A17770" s="62">
        <v>90101801</v>
      </c>
      <c r="B17770" s="63" t="s">
        <v>8683</v>
      </c>
    </row>
    <row r="17771" spans="1:2" x14ac:dyDescent="0.25">
      <c r="A17771" s="62">
        <v>90101802</v>
      </c>
      <c r="B17771" s="63" t="s">
        <v>5505</v>
      </c>
    </row>
    <row r="17772" spans="1:2" x14ac:dyDescent="0.25">
      <c r="A17772" s="62">
        <v>90111501</v>
      </c>
      <c r="B17772" s="63" t="s">
        <v>10389</v>
      </c>
    </row>
    <row r="17773" spans="1:2" x14ac:dyDescent="0.25">
      <c r="A17773" s="62">
        <v>90111502</v>
      </c>
      <c r="B17773" s="63" t="s">
        <v>4950</v>
      </c>
    </row>
    <row r="17774" spans="1:2" x14ac:dyDescent="0.25">
      <c r="A17774" s="62">
        <v>90111503</v>
      </c>
      <c r="B17774" s="63" t="s">
        <v>4766</v>
      </c>
    </row>
    <row r="17775" spans="1:2" x14ac:dyDescent="0.25">
      <c r="A17775" s="62">
        <v>90111504</v>
      </c>
      <c r="B17775" s="63" t="s">
        <v>16053</v>
      </c>
    </row>
    <row r="17776" spans="1:2" x14ac:dyDescent="0.25">
      <c r="A17776" s="62">
        <v>90111601</v>
      </c>
      <c r="B17776" s="63" t="s">
        <v>1984</v>
      </c>
    </row>
    <row r="17777" spans="1:2" x14ac:dyDescent="0.25">
      <c r="A17777" s="62">
        <v>90111602</v>
      </c>
      <c r="B17777" s="63" t="s">
        <v>12009</v>
      </c>
    </row>
    <row r="17778" spans="1:2" x14ac:dyDescent="0.25">
      <c r="A17778" s="62">
        <v>90111603</v>
      </c>
      <c r="B17778" s="63" t="s">
        <v>14278</v>
      </c>
    </row>
    <row r="17779" spans="1:2" x14ac:dyDescent="0.25">
      <c r="A17779" s="62">
        <v>90111604</v>
      </c>
      <c r="B17779" s="63" t="s">
        <v>8060</v>
      </c>
    </row>
    <row r="17780" spans="1:2" x14ac:dyDescent="0.25">
      <c r="A17780" s="62">
        <v>90111701</v>
      </c>
      <c r="B17780" s="63" t="s">
        <v>15433</v>
      </c>
    </row>
    <row r="17781" spans="1:2" x14ac:dyDescent="0.25">
      <c r="A17781" s="62">
        <v>90111702</v>
      </c>
      <c r="B17781" s="63" t="s">
        <v>9577</v>
      </c>
    </row>
    <row r="17782" spans="1:2" x14ac:dyDescent="0.25">
      <c r="A17782" s="62">
        <v>90111703</v>
      </c>
      <c r="B17782" s="63" t="s">
        <v>14996</v>
      </c>
    </row>
    <row r="17783" spans="1:2" x14ac:dyDescent="0.25">
      <c r="A17783" s="62">
        <v>90111801</v>
      </c>
      <c r="B17783" s="63" t="s">
        <v>10744</v>
      </c>
    </row>
    <row r="17784" spans="1:2" x14ac:dyDescent="0.25">
      <c r="A17784" s="62">
        <v>90111802</v>
      </c>
      <c r="B17784" s="63" t="s">
        <v>12758</v>
      </c>
    </row>
    <row r="17785" spans="1:2" x14ac:dyDescent="0.25">
      <c r="A17785" s="62">
        <v>90111803</v>
      </c>
      <c r="B17785" s="63" t="s">
        <v>2338</v>
      </c>
    </row>
    <row r="17786" spans="1:2" x14ac:dyDescent="0.25">
      <c r="A17786" s="62">
        <v>90121501</v>
      </c>
      <c r="B17786" s="63" t="s">
        <v>1580</v>
      </c>
    </row>
    <row r="17787" spans="1:2" x14ac:dyDescent="0.25">
      <c r="A17787" s="62">
        <v>90121502</v>
      </c>
      <c r="B17787" s="63" t="s">
        <v>2860</v>
      </c>
    </row>
    <row r="17788" spans="1:2" x14ac:dyDescent="0.25">
      <c r="A17788" s="62">
        <v>90121503</v>
      </c>
      <c r="B17788" s="63" t="s">
        <v>4133</v>
      </c>
    </row>
    <row r="17789" spans="1:2" x14ac:dyDescent="0.25">
      <c r="A17789" s="62">
        <v>90121601</v>
      </c>
      <c r="B17789" s="63" t="s">
        <v>12108</v>
      </c>
    </row>
    <row r="17790" spans="1:2" x14ac:dyDescent="0.25">
      <c r="A17790" s="62">
        <v>90121602</v>
      </c>
      <c r="B17790" s="63" t="s">
        <v>4823</v>
      </c>
    </row>
    <row r="17791" spans="1:2" x14ac:dyDescent="0.25">
      <c r="A17791" s="62">
        <v>90121701</v>
      </c>
      <c r="B17791" s="63" t="s">
        <v>14267</v>
      </c>
    </row>
    <row r="17792" spans="1:2" x14ac:dyDescent="0.25">
      <c r="A17792" s="62">
        <v>90121702</v>
      </c>
      <c r="B17792" s="63" t="s">
        <v>340</v>
      </c>
    </row>
    <row r="17793" spans="1:2" x14ac:dyDescent="0.25">
      <c r="A17793" s="62">
        <v>90131501</v>
      </c>
      <c r="B17793" s="63" t="s">
        <v>18422</v>
      </c>
    </row>
    <row r="17794" spans="1:2" x14ac:dyDescent="0.25">
      <c r="A17794" s="62">
        <v>90131502</v>
      </c>
      <c r="B17794" s="63" t="s">
        <v>2775</v>
      </c>
    </row>
    <row r="17795" spans="1:2" x14ac:dyDescent="0.25">
      <c r="A17795" s="62">
        <v>90131503</v>
      </c>
      <c r="B17795" s="63" t="s">
        <v>12298</v>
      </c>
    </row>
    <row r="17796" spans="1:2" x14ac:dyDescent="0.25">
      <c r="A17796" s="62">
        <v>90131504</v>
      </c>
      <c r="B17796" s="63" t="s">
        <v>2442</v>
      </c>
    </row>
    <row r="17797" spans="1:2" x14ac:dyDescent="0.25">
      <c r="A17797" s="62">
        <v>90131601</v>
      </c>
      <c r="B17797" s="63" t="s">
        <v>6262</v>
      </c>
    </row>
    <row r="17798" spans="1:2" x14ac:dyDescent="0.25">
      <c r="A17798" s="62">
        <v>90131602</v>
      </c>
      <c r="B17798" s="63" t="s">
        <v>14315</v>
      </c>
    </row>
    <row r="17799" spans="1:2" x14ac:dyDescent="0.25">
      <c r="A17799" s="62">
        <v>90141501</v>
      </c>
      <c r="B17799" s="63" t="s">
        <v>14263</v>
      </c>
    </row>
    <row r="17800" spans="1:2" x14ac:dyDescent="0.25">
      <c r="A17800" s="62">
        <v>90141502</v>
      </c>
      <c r="B17800" s="63" t="s">
        <v>4569</v>
      </c>
    </row>
    <row r="17801" spans="1:2" x14ac:dyDescent="0.25">
      <c r="A17801" s="62">
        <v>90141503</v>
      </c>
      <c r="B17801" s="63" t="s">
        <v>7160</v>
      </c>
    </row>
    <row r="17802" spans="1:2" x14ac:dyDescent="0.25">
      <c r="A17802" s="62">
        <v>90141601</v>
      </c>
      <c r="B17802" s="63" t="s">
        <v>8803</v>
      </c>
    </row>
    <row r="17803" spans="1:2" x14ac:dyDescent="0.25">
      <c r="A17803" s="62">
        <v>90141602</v>
      </c>
      <c r="B17803" s="63" t="s">
        <v>14903</v>
      </c>
    </row>
    <row r="17804" spans="1:2" x14ac:dyDescent="0.25">
      <c r="A17804" s="62">
        <v>90141603</v>
      </c>
      <c r="B17804" s="63" t="s">
        <v>2159</v>
      </c>
    </row>
    <row r="17805" spans="1:2" x14ac:dyDescent="0.25">
      <c r="A17805" s="62">
        <v>90141701</v>
      </c>
      <c r="B17805" s="63" t="s">
        <v>9838</v>
      </c>
    </row>
    <row r="17806" spans="1:2" x14ac:dyDescent="0.25">
      <c r="A17806" s="62">
        <v>90141702</v>
      </c>
      <c r="B17806" s="63" t="s">
        <v>738</v>
      </c>
    </row>
    <row r="17807" spans="1:2" x14ac:dyDescent="0.25">
      <c r="A17807" s="62">
        <v>90141703</v>
      </c>
      <c r="B17807" s="63" t="s">
        <v>13886</v>
      </c>
    </row>
    <row r="17808" spans="1:2" x14ac:dyDescent="0.25">
      <c r="A17808" s="62">
        <v>90151501</v>
      </c>
      <c r="B17808" s="63" t="s">
        <v>643</v>
      </c>
    </row>
    <row r="17809" spans="1:2" x14ac:dyDescent="0.25">
      <c r="A17809" s="62">
        <v>90151502</v>
      </c>
      <c r="B17809" s="63" t="s">
        <v>6172</v>
      </c>
    </row>
    <row r="17810" spans="1:2" x14ac:dyDescent="0.25">
      <c r="A17810" s="62">
        <v>90151503</v>
      </c>
      <c r="B17810" s="63" t="s">
        <v>15804</v>
      </c>
    </row>
    <row r="17811" spans="1:2" x14ac:dyDescent="0.25">
      <c r="A17811" s="62">
        <v>90151601</v>
      </c>
      <c r="B17811" s="63" t="s">
        <v>8829</v>
      </c>
    </row>
    <row r="17812" spans="1:2" x14ac:dyDescent="0.25">
      <c r="A17812" s="62">
        <v>90151602</v>
      </c>
      <c r="B17812" s="63" t="s">
        <v>15753</v>
      </c>
    </row>
    <row r="17813" spans="1:2" x14ac:dyDescent="0.25">
      <c r="A17813" s="62">
        <v>90151603</v>
      </c>
      <c r="B17813" s="63" t="s">
        <v>8881</v>
      </c>
    </row>
    <row r="17814" spans="1:2" x14ac:dyDescent="0.25">
      <c r="A17814" s="62">
        <v>90151701</v>
      </c>
      <c r="B17814" s="63" t="s">
        <v>4682</v>
      </c>
    </row>
    <row r="17815" spans="1:2" x14ac:dyDescent="0.25">
      <c r="A17815" s="62">
        <v>90151702</v>
      </c>
      <c r="B17815" s="63" t="s">
        <v>9834</v>
      </c>
    </row>
    <row r="17816" spans="1:2" x14ac:dyDescent="0.25">
      <c r="A17816" s="62">
        <v>90151703</v>
      </c>
      <c r="B17816" s="63" t="s">
        <v>8356</v>
      </c>
    </row>
    <row r="17817" spans="1:2" x14ac:dyDescent="0.25">
      <c r="A17817" s="62">
        <v>90151801</v>
      </c>
      <c r="B17817" s="63" t="s">
        <v>2292</v>
      </c>
    </row>
    <row r="17818" spans="1:2" x14ac:dyDescent="0.25">
      <c r="A17818" s="62">
        <v>90151802</v>
      </c>
      <c r="B17818" s="63" t="s">
        <v>3588</v>
      </c>
    </row>
    <row r="17819" spans="1:2" x14ac:dyDescent="0.25">
      <c r="A17819" s="62">
        <v>90151803</v>
      </c>
      <c r="B17819" s="63" t="s">
        <v>16160</v>
      </c>
    </row>
    <row r="17820" spans="1:2" x14ac:dyDescent="0.25">
      <c r="A17820" s="62">
        <v>90151901</v>
      </c>
      <c r="B17820" s="63" t="s">
        <v>11695</v>
      </c>
    </row>
    <row r="17821" spans="1:2" x14ac:dyDescent="0.25">
      <c r="A17821" s="62">
        <v>90151902</v>
      </c>
      <c r="B17821" s="63" t="s">
        <v>11311</v>
      </c>
    </row>
    <row r="17822" spans="1:2" x14ac:dyDescent="0.25">
      <c r="A17822" s="62">
        <v>90151903</v>
      </c>
      <c r="B17822" s="63" t="s">
        <v>15937</v>
      </c>
    </row>
    <row r="17823" spans="1:2" x14ac:dyDescent="0.25">
      <c r="A17823" s="62">
        <v>90152001</v>
      </c>
      <c r="B17823" s="63" t="s">
        <v>10829</v>
      </c>
    </row>
    <row r="17824" spans="1:2" x14ac:dyDescent="0.25">
      <c r="A17824" s="62">
        <v>90152002</v>
      </c>
      <c r="B17824" s="63" t="s">
        <v>7808</v>
      </c>
    </row>
    <row r="17825" spans="1:2" x14ac:dyDescent="0.25">
      <c r="A17825" s="62">
        <v>90152101</v>
      </c>
      <c r="B17825" s="63" t="s">
        <v>5311</v>
      </c>
    </row>
    <row r="17826" spans="1:2" x14ac:dyDescent="0.25">
      <c r="A17826" s="62">
        <v>91101501</v>
      </c>
      <c r="B17826" s="63" t="s">
        <v>9374</v>
      </c>
    </row>
    <row r="17827" spans="1:2" x14ac:dyDescent="0.25">
      <c r="A17827" s="62">
        <v>91101502</v>
      </c>
      <c r="B17827" s="63" t="s">
        <v>4863</v>
      </c>
    </row>
    <row r="17828" spans="1:2" x14ac:dyDescent="0.25">
      <c r="A17828" s="62">
        <v>91101503</v>
      </c>
      <c r="B17828" s="63" t="s">
        <v>7709</v>
      </c>
    </row>
    <row r="17829" spans="1:2" x14ac:dyDescent="0.25">
      <c r="A17829" s="62">
        <v>91101504</v>
      </c>
      <c r="B17829" s="63" t="s">
        <v>7422</v>
      </c>
    </row>
    <row r="17830" spans="1:2" x14ac:dyDescent="0.25">
      <c r="A17830" s="62">
        <v>91101505</v>
      </c>
      <c r="B17830" s="63" t="s">
        <v>8296</v>
      </c>
    </row>
    <row r="17831" spans="1:2" x14ac:dyDescent="0.25">
      <c r="A17831" s="62">
        <v>91101601</v>
      </c>
      <c r="B17831" s="63" t="s">
        <v>5071</v>
      </c>
    </row>
    <row r="17832" spans="1:2" x14ac:dyDescent="0.25">
      <c r="A17832" s="62">
        <v>91101602</v>
      </c>
      <c r="B17832" s="63" t="s">
        <v>6610</v>
      </c>
    </row>
    <row r="17833" spans="1:2" x14ac:dyDescent="0.25">
      <c r="A17833" s="62">
        <v>91101603</v>
      </c>
      <c r="B17833" s="63" t="s">
        <v>11341</v>
      </c>
    </row>
    <row r="17834" spans="1:2" x14ac:dyDescent="0.25">
      <c r="A17834" s="62">
        <v>91101604</v>
      </c>
      <c r="B17834" s="63" t="s">
        <v>8907</v>
      </c>
    </row>
    <row r="17835" spans="1:2" x14ac:dyDescent="0.25">
      <c r="A17835" s="62">
        <v>91101605</v>
      </c>
      <c r="B17835" s="63" t="s">
        <v>18065</v>
      </c>
    </row>
    <row r="17836" spans="1:2" x14ac:dyDescent="0.25">
      <c r="A17836" s="62">
        <v>91101701</v>
      </c>
      <c r="B17836" s="63" t="s">
        <v>2721</v>
      </c>
    </row>
    <row r="17837" spans="1:2" x14ac:dyDescent="0.25">
      <c r="A17837" s="62">
        <v>91101702</v>
      </c>
      <c r="B17837" s="63" t="s">
        <v>8324</v>
      </c>
    </row>
    <row r="17838" spans="1:2" x14ac:dyDescent="0.25">
      <c r="A17838" s="62">
        <v>91101801</v>
      </c>
      <c r="B17838" s="63" t="s">
        <v>6854</v>
      </c>
    </row>
    <row r="17839" spans="1:2" x14ac:dyDescent="0.25">
      <c r="A17839" s="62">
        <v>91101802</v>
      </c>
      <c r="B17839" s="63" t="s">
        <v>8249</v>
      </c>
    </row>
    <row r="17840" spans="1:2" x14ac:dyDescent="0.25">
      <c r="A17840" s="62">
        <v>91101803</v>
      </c>
      <c r="B17840" s="63" t="s">
        <v>125</v>
      </c>
    </row>
    <row r="17841" spans="1:2" x14ac:dyDescent="0.25">
      <c r="A17841" s="62">
        <v>91101901</v>
      </c>
      <c r="B17841" s="63" t="s">
        <v>8450</v>
      </c>
    </row>
    <row r="17842" spans="1:2" x14ac:dyDescent="0.25">
      <c r="A17842" s="62">
        <v>91101902</v>
      </c>
      <c r="B17842" s="63" t="s">
        <v>11463</v>
      </c>
    </row>
    <row r="17843" spans="1:2" x14ac:dyDescent="0.25">
      <c r="A17843" s="62">
        <v>91101903</v>
      </c>
      <c r="B17843" s="63" t="s">
        <v>14149</v>
      </c>
    </row>
    <row r="17844" spans="1:2" x14ac:dyDescent="0.25">
      <c r="A17844" s="62">
        <v>91111501</v>
      </c>
      <c r="B17844" s="63" t="s">
        <v>94</v>
      </c>
    </row>
    <row r="17845" spans="1:2" x14ac:dyDescent="0.25">
      <c r="A17845" s="62">
        <v>91111502</v>
      </c>
      <c r="B17845" s="63" t="s">
        <v>9300</v>
      </c>
    </row>
    <row r="17846" spans="1:2" x14ac:dyDescent="0.25">
      <c r="A17846" s="62">
        <v>91111503</v>
      </c>
      <c r="B17846" s="63" t="s">
        <v>2205</v>
      </c>
    </row>
    <row r="17847" spans="1:2" x14ac:dyDescent="0.25">
      <c r="A17847" s="62">
        <v>91111504</v>
      </c>
      <c r="B17847" s="63" t="s">
        <v>4076</v>
      </c>
    </row>
    <row r="17848" spans="1:2" x14ac:dyDescent="0.25">
      <c r="A17848" s="62">
        <v>91111601</v>
      </c>
      <c r="B17848" s="63" t="s">
        <v>12859</v>
      </c>
    </row>
    <row r="17849" spans="1:2" x14ac:dyDescent="0.25">
      <c r="A17849" s="62">
        <v>91111602</v>
      </c>
      <c r="B17849" s="63" t="s">
        <v>7955</v>
      </c>
    </row>
    <row r="17850" spans="1:2" x14ac:dyDescent="0.25">
      <c r="A17850" s="62">
        <v>91111603</v>
      </c>
      <c r="B17850" s="63" t="s">
        <v>14076</v>
      </c>
    </row>
    <row r="17851" spans="1:2" x14ac:dyDescent="0.25">
      <c r="A17851" s="62">
        <v>91111701</v>
      </c>
      <c r="B17851" s="63" t="s">
        <v>5247</v>
      </c>
    </row>
    <row r="17852" spans="1:2" x14ac:dyDescent="0.25">
      <c r="A17852" s="62">
        <v>91111702</v>
      </c>
      <c r="B17852" s="63" t="s">
        <v>17365</v>
      </c>
    </row>
    <row r="17853" spans="1:2" x14ac:dyDescent="0.25">
      <c r="A17853" s="62">
        <v>91111703</v>
      </c>
      <c r="B17853" s="63" t="s">
        <v>13930</v>
      </c>
    </row>
    <row r="17854" spans="1:2" x14ac:dyDescent="0.25">
      <c r="A17854" s="62">
        <v>91111801</v>
      </c>
      <c r="B17854" s="63" t="s">
        <v>13951</v>
      </c>
    </row>
    <row r="17855" spans="1:2" x14ac:dyDescent="0.25">
      <c r="A17855" s="62">
        <v>91111802</v>
      </c>
      <c r="B17855" s="63" t="s">
        <v>12331</v>
      </c>
    </row>
    <row r="17856" spans="1:2" x14ac:dyDescent="0.25">
      <c r="A17856" s="62">
        <v>91111803</v>
      </c>
      <c r="B17856" s="63" t="s">
        <v>1669</v>
      </c>
    </row>
    <row r="17857" spans="1:2" x14ac:dyDescent="0.25">
      <c r="A17857" s="62">
        <v>91111804</v>
      </c>
      <c r="B17857" s="63" t="s">
        <v>12477</v>
      </c>
    </row>
    <row r="17858" spans="1:2" x14ac:dyDescent="0.25">
      <c r="A17858" s="62">
        <v>91111901</v>
      </c>
      <c r="B17858" s="63" t="s">
        <v>10790</v>
      </c>
    </row>
    <row r="17859" spans="1:2" x14ac:dyDescent="0.25">
      <c r="A17859" s="62">
        <v>91111902</v>
      </c>
      <c r="B17859" s="63" t="s">
        <v>9923</v>
      </c>
    </row>
    <row r="17860" spans="1:2" x14ac:dyDescent="0.25">
      <c r="A17860" s="62">
        <v>91111903</v>
      </c>
      <c r="B17860" s="63" t="s">
        <v>7523</v>
      </c>
    </row>
    <row r="17861" spans="1:2" x14ac:dyDescent="0.25">
      <c r="A17861" s="62">
        <v>91111904</v>
      </c>
      <c r="B17861" s="63" t="s">
        <v>12168</v>
      </c>
    </row>
    <row r="17862" spans="1:2" x14ac:dyDescent="0.25">
      <c r="A17862" s="62">
        <v>92101501</v>
      </c>
      <c r="B17862" s="63" t="s">
        <v>11585</v>
      </c>
    </row>
    <row r="17863" spans="1:2" x14ac:dyDescent="0.25">
      <c r="A17863" s="62">
        <v>92101502</v>
      </c>
      <c r="B17863" s="63" t="s">
        <v>13831</v>
      </c>
    </row>
    <row r="17864" spans="1:2" x14ac:dyDescent="0.25">
      <c r="A17864" s="62">
        <v>92101503</v>
      </c>
      <c r="B17864" s="63" t="s">
        <v>2335</v>
      </c>
    </row>
    <row r="17865" spans="1:2" x14ac:dyDescent="0.25">
      <c r="A17865" s="62">
        <v>92101504</v>
      </c>
      <c r="B17865" s="63" t="s">
        <v>7593</v>
      </c>
    </row>
    <row r="17866" spans="1:2" x14ac:dyDescent="0.25">
      <c r="A17866" s="62">
        <v>92101601</v>
      </c>
      <c r="B17866" s="63" t="s">
        <v>16252</v>
      </c>
    </row>
    <row r="17867" spans="1:2" x14ac:dyDescent="0.25">
      <c r="A17867" s="62">
        <v>92101602</v>
      </c>
      <c r="B17867" s="63" t="s">
        <v>17462</v>
      </c>
    </row>
    <row r="17868" spans="1:2" x14ac:dyDescent="0.25">
      <c r="A17868" s="62">
        <v>92101603</v>
      </c>
      <c r="B17868" s="63" t="s">
        <v>6465</v>
      </c>
    </row>
    <row r="17869" spans="1:2" x14ac:dyDescent="0.25">
      <c r="A17869" s="62">
        <v>92101604</v>
      </c>
      <c r="B17869" s="63" t="s">
        <v>3420</v>
      </c>
    </row>
    <row r="17870" spans="1:2" x14ac:dyDescent="0.25">
      <c r="A17870" s="62">
        <v>92101701</v>
      </c>
      <c r="B17870" s="63" t="s">
        <v>7258</v>
      </c>
    </row>
    <row r="17871" spans="1:2" x14ac:dyDescent="0.25">
      <c r="A17871" s="62">
        <v>92101702</v>
      </c>
      <c r="B17871" s="63" t="s">
        <v>18256</v>
      </c>
    </row>
    <row r="17872" spans="1:2" x14ac:dyDescent="0.25">
      <c r="A17872" s="62">
        <v>92101703</v>
      </c>
      <c r="B17872" s="63" t="s">
        <v>6929</v>
      </c>
    </row>
    <row r="17873" spans="1:2" x14ac:dyDescent="0.25">
      <c r="A17873" s="62">
        <v>92101704</v>
      </c>
      <c r="B17873" s="63" t="s">
        <v>16209</v>
      </c>
    </row>
    <row r="17874" spans="1:2" x14ac:dyDescent="0.25">
      <c r="A17874" s="62">
        <v>92101801</v>
      </c>
      <c r="B17874" s="63" t="s">
        <v>16379</v>
      </c>
    </row>
    <row r="17875" spans="1:2" x14ac:dyDescent="0.25">
      <c r="A17875" s="62">
        <v>92101802</v>
      </c>
      <c r="B17875" s="63" t="s">
        <v>13683</v>
      </c>
    </row>
    <row r="17876" spans="1:2" x14ac:dyDescent="0.25">
      <c r="A17876" s="62">
        <v>92101803</v>
      </c>
      <c r="B17876" s="63" t="s">
        <v>4138</v>
      </c>
    </row>
    <row r="17877" spans="1:2" x14ac:dyDescent="0.25">
      <c r="A17877" s="62">
        <v>92101804</v>
      </c>
      <c r="B17877" s="63" t="s">
        <v>18790</v>
      </c>
    </row>
    <row r="17878" spans="1:2" x14ac:dyDescent="0.25">
      <c r="A17878" s="62">
        <v>92101805</v>
      </c>
      <c r="B17878" s="63" t="s">
        <v>10662</v>
      </c>
    </row>
    <row r="17879" spans="1:2" x14ac:dyDescent="0.25">
      <c r="A17879" s="62">
        <v>92101901</v>
      </c>
      <c r="B17879" s="63" t="s">
        <v>11618</v>
      </c>
    </row>
    <row r="17880" spans="1:2" x14ac:dyDescent="0.25">
      <c r="A17880" s="62">
        <v>92101902</v>
      </c>
      <c r="B17880" s="63" t="s">
        <v>12640</v>
      </c>
    </row>
    <row r="17881" spans="1:2" x14ac:dyDescent="0.25">
      <c r="A17881" s="62">
        <v>92101903</v>
      </c>
      <c r="B17881" s="63" t="s">
        <v>11703</v>
      </c>
    </row>
    <row r="17882" spans="1:2" x14ac:dyDescent="0.25">
      <c r="A17882" s="62">
        <v>92101904</v>
      </c>
      <c r="B17882" s="63" t="s">
        <v>3106</v>
      </c>
    </row>
    <row r="17883" spans="1:2" x14ac:dyDescent="0.25">
      <c r="A17883" s="62">
        <v>92111501</v>
      </c>
      <c r="B17883" s="63" t="s">
        <v>7273</v>
      </c>
    </row>
    <row r="17884" spans="1:2" x14ac:dyDescent="0.25">
      <c r="A17884" s="62">
        <v>92111502</v>
      </c>
      <c r="B17884" s="63" t="s">
        <v>14417</v>
      </c>
    </row>
    <row r="17885" spans="1:2" x14ac:dyDescent="0.25">
      <c r="A17885" s="62">
        <v>92111503</v>
      </c>
      <c r="B17885" s="63" t="s">
        <v>14415</v>
      </c>
    </row>
    <row r="17886" spans="1:2" x14ac:dyDescent="0.25">
      <c r="A17886" s="62">
        <v>92111504</v>
      </c>
      <c r="B17886" s="63" t="s">
        <v>15516</v>
      </c>
    </row>
    <row r="17887" spans="1:2" x14ac:dyDescent="0.25">
      <c r="A17887" s="62">
        <v>92111505</v>
      </c>
      <c r="B17887" s="63" t="s">
        <v>1042</v>
      </c>
    </row>
    <row r="17888" spans="1:2" x14ac:dyDescent="0.25">
      <c r="A17888" s="62">
        <v>92111506</v>
      </c>
      <c r="B17888" s="63" t="s">
        <v>7804</v>
      </c>
    </row>
    <row r="17889" spans="1:2" x14ac:dyDescent="0.25">
      <c r="A17889" s="62">
        <v>92111507</v>
      </c>
      <c r="B17889" s="63" t="s">
        <v>8783</v>
      </c>
    </row>
    <row r="17890" spans="1:2" x14ac:dyDescent="0.25">
      <c r="A17890" s="62">
        <v>92111601</v>
      </c>
      <c r="B17890" s="63" t="s">
        <v>18575</v>
      </c>
    </row>
    <row r="17891" spans="1:2" x14ac:dyDescent="0.25">
      <c r="A17891" s="62">
        <v>92111602</v>
      </c>
      <c r="B17891" s="63" t="s">
        <v>321</v>
      </c>
    </row>
    <row r="17892" spans="1:2" x14ac:dyDescent="0.25">
      <c r="A17892" s="62">
        <v>92111603</v>
      </c>
      <c r="B17892" s="63" t="s">
        <v>7863</v>
      </c>
    </row>
    <row r="17893" spans="1:2" x14ac:dyDescent="0.25">
      <c r="A17893" s="62">
        <v>92111604</v>
      </c>
      <c r="B17893" s="63" t="s">
        <v>4508</v>
      </c>
    </row>
    <row r="17894" spans="1:2" x14ac:dyDescent="0.25">
      <c r="A17894" s="62">
        <v>92111605</v>
      </c>
      <c r="B17894" s="63" t="s">
        <v>1312</v>
      </c>
    </row>
    <row r="17895" spans="1:2" x14ac:dyDescent="0.25">
      <c r="A17895" s="62">
        <v>92111606</v>
      </c>
      <c r="B17895" s="63" t="s">
        <v>12468</v>
      </c>
    </row>
    <row r="17896" spans="1:2" x14ac:dyDescent="0.25">
      <c r="A17896" s="62">
        <v>92111701</v>
      </c>
      <c r="B17896" s="63" t="s">
        <v>7721</v>
      </c>
    </row>
    <row r="17897" spans="1:2" x14ac:dyDescent="0.25">
      <c r="A17897" s="62">
        <v>92111702</v>
      </c>
      <c r="B17897" s="63" t="s">
        <v>8071</v>
      </c>
    </row>
    <row r="17898" spans="1:2" x14ac:dyDescent="0.25">
      <c r="A17898" s="62">
        <v>92111703</v>
      </c>
      <c r="B17898" s="63" t="s">
        <v>18164</v>
      </c>
    </row>
    <row r="17899" spans="1:2" x14ac:dyDescent="0.25">
      <c r="A17899" s="62">
        <v>92111704</v>
      </c>
      <c r="B17899" s="63" t="s">
        <v>7198</v>
      </c>
    </row>
    <row r="17900" spans="1:2" x14ac:dyDescent="0.25">
      <c r="A17900" s="62">
        <v>92111705</v>
      </c>
      <c r="B17900" s="63" t="s">
        <v>8424</v>
      </c>
    </row>
    <row r="17901" spans="1:2" x14ac:dyDescent="0.25">
      <c r="A17901" s="62">
        <v>92111706</v>
      </c>
      <c r="B17901" s="63" t="s">
        <v>4812</v>
      </c>
    </row>
    <row r="17902" spans="1:2" x14ac:dyDescent="0.25">
      <c r="A17902" s="62">
        <v>92111707</v>
      </c>
      <c r="B17902" s="63" t="s">
        <v>2769</v>
      </c>
    </row>
    <row r="17903" spans="1:2" x14ac:dyDescent="0.25">
      <c r="A17903" s="62">
        <v>92111708</v>
      </c>
      <c r="B17903" s="63" t="s">
        <v>7880</v>
      </c>
    </row>
    <row r="17904" spans="1:2" x14ac:dyDescent="0.25">
      <c r="A17904" s="62">
        <v>92111801</v>
      </c>
      <c r="B17904" s="63" t="s">
        <v>13378</v>
      </c>
    </row>
    <row r="17905" spans="1:2" x14ac:dyDescent="0.25">
      <c r="A17905" s="62">
        <v>92111802</v>
      </c>
      <c r="B17905" s="63" t="s">
        <v>4069</v>
      </c>
    </row>
    <row r="17906" spans="1:2" x14ac:dyDescent="0.25">
      <c r="A17906" s="62">
        <v>92111803</v>
      </c>
      <c r="B17906" s="63" t="s">
        <v>9555</v>
      </c>
    </row>
    <row r="17907" spans="1:2" x14ac:dyDescent="0.25">
      <c r="A17907" s="62">
        <v>92111804</v>
      </c>
      <c r="B17907" s="63" t="s">
        <v>6395</v>
      </c>
    </row>
    <row r="17908" spans="1:2" x14ac:dyDescent="0.25">
      <c r="A17908" s="62">
        <v>92111805</v>
      </c>
      <c r="B17908" s="63" t="s">
        <v>6271</v>
      </c>
    </row>
    <row r="17909" spans="1:2" x14ac:dyDescent="0.25">
      <c r="A17909" s="62">
        <v>92111806</v>
      </c>
      <c r="B17909" s="63" t="s">
        <v>2493</v>
      </c>
    </row>
    <row r="17910" spans="1:2" x14ac:dyDescent="0.25">
      <c r="A17910" s="62">
        <v>92111807</v>
      </c>
      <c r="B17910" s="63" t="s">
        <v>15541</v>
      </c>
    </row>
    <row r="17911" spans="1:2" x14ac:dyDescent="0.25">
      <c r="A17911" s="62">
        <v>92111808</v>
      </c>
      <c r="B17911" s="63" t="s">
        <v>13832</v>
      </c>
    </row>
    <row r="17912" spans="1:2" x14ac:dyDescent="0.25">
      <c r="A17912" s="62">
        <v>92111809</v>
      </c>
      <c r="B17912" s="63" t="s">
        <v>11320</v>
      </c>
    </row>
    <row r="17913" spans="1:2" x14ac:dyDescent="0.25">
      <c r="A17913" s="62">
        <v>92111810</v>
      </c>
      <c r="B17913" s="63" t="s">
        <v>17033</v>
      </c>
    </row>
    <row r="17914" spans="1:2" x14ac:dyDescent="0.25">
      <c r="A17914" s="62">
        <v>92111901</v>
      </c>
      <c r="B17914" s="63" t="s">
        <v>15679</v>
      </c>
    </row>
    <row r="17915" spans="1:2" x14ac:dyDescent="0.25">
      <c r="A17915" s="62">
        <v>92111902</v>
      </c>
      <c r="B17915" s="63" t="s">
        <v>14204</v>
      </c>
    </row>
    <row r="17916" spans="1:2" x14ac:dyDescent="0.25">
      <c r="A17916" s="62">
        <v>92111903</v>
      </c>
      <c r="B17916" s="63" t="s">
        <v>7295</v>
      </c>
    </row>
    <row r="17917" spans="1:2" x14ac:dyDescent="0.25">
      <c r="A17917" s="62">
        <v>92111904</v>
      </c>
      <c r="B17917" s="63" t="s">
        <v>6944</v>
      </c>
    </row>
    <row r="17918" spans="1:2" x14ac:dyDescent="0.25">
      <c r="A17918" s="62">
        <v>92111905</v>
      </c>
      <c r="B17918" s="63" t="s">
        <v>16105</v>
      </c>
    </row>
    <row r="17919" spans="1:2" x14ac:dyDescent="0.25">
      <c r="A17919" s="62">
        <v>92112001</v>
      </c>
      <c r="B17919" s="63" t="s">
        <v>4332</v>
      </c>
    </row>
    <row r="17920" spans="1:2" x14ac:dyDescent="0.25">
      <c r="A17920" s="62">
        <v>92112002</v>
      </c>
      <c r="B17920" s="63" t="s">
        <v>1365</v>
      </c>
    </row>
    <row r="17921" spans="1:2" x14ac:dyDescent="0.25">
      <c r="A17921" s="62">
        <v>92112003</v>
      </c>
      <c r="B17921" s="63" t="s">
        <v>11429</v>
      </c>
    </row>
    <row r="17922" spans="1:2" x14ac:dyDescent="0.25">
      <c r="A17922" s="62">
        <v>92112004</v>
      </c>
      <c r="B17922" s="63" t="s">
        <v>1132</v>
      </c>
    </row>
    <row r="17923" spans="1:2" x14ac:dyDescent="0.25">
      <c r="A17923" s="62">
        <v>92112101</v>
      </c>
      <c r="B17923" s="63" t="s">
        <v>8481</v>
      </c>
    </row>
    <row r="17924" spans="1:2" x14ac:dyDescent="0.25">
      <c r="A17924" s="62">
        <v>92112102</v>
      </c>
      <c r="B17924" s="63" t="s">
        <v>18827</v>
      </c>
    </row>
    <row r="17925" spans="1:2" x14ac:dyDescent="0.25">
      <c r="A17925" s="62">
        <v>92112103</v>
      </c>
      <c r="B17925" s="63" t="s">
        <v>2944</v>
      </c>
    </row>
    <row r="17926" spans="1:2" x14ac:dyDescent="0.25">
      <c r="A17926" s="62">
        <v>92112201</v>
      </c>
      <c r="B17926" s="63" t="s">
        <v>7618</v>
      </c>
    </row>
    <row r="17927" spans="1:2" x14ac:dyDescent="0.25">
      <c r="A17927" s="62">
        <v>92112202</v>
      </c>
      <c r="B17927" s="63" t="s">
        <v>15266</v>
      </c>
    </row>
    <row r="17928" spans="1:2" x14ac:dyDescent="0.25">
      <c r="A17928" s="62">
        <v>92112203</v>
      </c>
      <c r="B17928" s="63" t="s">
        <v>9034</v>
      </c>
    </row>
    <row r="17929" spans="1:2" x14ac:dyDescent="0.25">
      <c r="A17929" s="62">
        <v>92112204</v>
      </c>
      <c r="B17929" s="63" t="s">
        <v>7065</v>
      </c>
    </row>
    <row r="17930" spans="1:2" x14ac:dyDescent="0.25">
      <c r="A17930" s="62">
        <v>92112205</v>
      </c>
      <c r="B17930" s="63" t="s">
        <v>10328</v>
      </c>
    </row>
    <row r="17931" spans="1:2" x14ac:dyDescent="0.25">
      <c r="A17931" s="62">
        <v>92112206</v>
      </c>
      <c r="B17931" s="63" t="s">
        <v>6734</v>
      </c>
    </row>
    <row r="17932" spans="1:2" x14ac:dyDescent="0.25">
      <c r="A17932" s="62">
        <v>92112207</v>
      </c>
      <c r="B17932" s="63" t="s">
        <v>1025</v>
      </c>
    </row>
    <row r="17933" spans="1:2" x14ac:dyDescent="0.25">
      <c r="A17933" s="62">
        <v>92112301</v>
      </c>
      <c r="B17933" s="63" t="s">
        <v>4190</v>
      </c>
    </row>
    <row r="17934" spans="1:2" x14ac:dyDescent="0.25">
      <c r="A17934" s="62">
        <v>92112302</v>
      </c>
      <c r="B17934" s="63" t="s">
        <v>15180</v>
      </c>
    </row>
    <row r="17935" spans="1:2" x14ac:dyDescent="0.25">
      <c r="A17935" s="62">
        <v>92112303</v>
      </c>
      <c r="B17935" s="63" t="s">
        <v>13736</v>
      </c>
    </row>
    <row r="17936" spans="1:2" x14ac:dyDescent="0.25">
      <c r="A17936" s="62">
        <v>92112401</v>
      </c>
      <c r="B17936" s="63" t="s">
        <v>10324</v>
      </c>
    </row>
    <row r="17937" spans="1:2" x14ac:dyDescent="0.25">
      <c r="A17937" s="62">
        <v>92112402</v>
      </c>
      <c r="B17937" s="63" t="s">
        <v>458</v>
      </c>
    </row>
    <row r="17938" spans="1:2" x14ac:dyDescent="0.25">
      <c r="A17938" s="62">
        <v>92112403</v>
      </c>
      <c r="B17938" s="63" t="s">
        <v>12881</v>
      </c>
    </row>
    <row r="17939" spans="1:2" x14ac:dyDescent="0.25">
      <c r="A17939" s="62">
        <v>92112404</v>
      </c>
      <c r="B17939" s="63" t="s">
        <v>13785</v>
      </c>
    </row>
    <row r="17940" spans="1:2" x14ac:dyDescent="0.25">
      <c r="A17940" s="62">
        <v>92112405</v>
      </c>
      <c r="B17940" s="63" t="s">
        <v>8966</v>
      </c>
    </row>
    <row r="17941" spans="1:2" x14ac:dyDescent="0.25">
      <c r="A17941" s="62">
        <v>92121501</v>
      </c>
      <c r="B17941" s="63" t="s">
        <v>6934</v>
      </c>
    </row>
    <row r="17942" spans="1:2" x14ac:dyDescent="0.25">
      <c r="A17942" s="62">
        <v>92121502</v>
      </c>
      <c r="B17942" s="63" t="s">
        <v>14432</v>
      </c>
    </row>
    <row r="17943" spans="1:2" x14ac:dyDescent="0.25">
      <c r="A17943" s="62">
        <v>92121503</v>
      </c>
      <c r="B17943" s="63" t="s">
        <v>11957</v>
      </c>
    </row>
    <row r="17944" spans="1:2" x14ac:dyDescent="0.25">
      <c r="A17944" s="62">
        <v>92121504</v>
      </c>
      <c r="B17944" s="63" t="s">
        <v>2397</v>
      </c>
    </row>
    <row r="17945" spans="1:2" x14ac:dyDescent="0.25">
      <c r="A17945" s="62">
        <v>92121601</v>
      </c>
      <c r="B17945" s="63" t="s">
        <v>11757</v>
      </c>
    </row>
    <row r="17946" spans="1:2" x14ac:dyDescent="0.25">
      <c r="A17946" s="62">
        <v>92121602</v>
      </c>
      <c r="B17946" s="63" t="s">
        <v>11108</v>
      </c>
    </row>
    <row r="17947" spans="1:2" x14ac:dyDescent="0.25">
      <c r="A17947" s="62">
        <v>92121603</v>
      </c>
      <c r="B17947" s="63" t="s">
        <v>3594</v>
      </c>
    </row>
    <row r="17948" spans="1:2" x14ac:dyDescent="0.25">
      <c r="A17948" s="62">
        <v>92121604</v>
      </c>
      <c r="B17948" s="63" t="s">
        <v>11178</v>
      </c>
    </row>
    <row r="17949" spans="1:2" x14ac:dyDescent="0.25">
      <c r="A17949" s="62">
        <v>92121701</v>
      </c>
      <c r="B17949" s="63" t="s">
        <v>585</v>
      </c>
    </row>
    <row r="17950" spans="1:2" x14ac:dyDescent="0.25">
      <c r="A17950" s="62">
        <v>92121702</v>
      </c>
      <c r="B17950" s="63" t="s">
        <v>1864</v>
      </c>
    </row>
    <row r="17951" spans="1:2" x14ac:dyDescent="0.25">
      <c r="A17951" s="62">
        <v>92121703</v>
      </c>
      <c r="B17951" s="63" t="s">
        <v>6326</v>
      </c>
    </row>
    <row r="17952" spans="1:2" x14ac:dyDescent="0.25">
      <c r="A17952" s="62">
        <v>92121704</v>
      </c>
      <c r="B17952" s="63" t="s">
        <v>14950</v>
      </c>
    </row>
    <row r="17953" spans="1:2" x14ac:dyDescent="0.25">
      <c r="A17953" s="62">
        <v>93101501</v>
      </c>
      <c r="B17953" s="63" t="s">
        <v>11668</v>
      </c>
    </row>
    <row r="17954" spans="1:2" x14ac:dyDescent="0.25">
      <c r="A17954" s="62">
        <v>93101502</v>
      </c>
      <c r="B17954" s="63" t="s">
        <v>5138</v>
      </c>
    </row>
    <row r="17955" spans="1:2" x14ac:dyDescent="0.25">
      <c r="A17955" s="62">
        <v>93101503</v>
      </c>
      <c r="B17955" s="63" t="s">
        <v>6663</v>
      </c>
    </row>
    <row r="17956" spans="1:2" x14ac:dyDescent="0.25">
      <c r="A17956" s="62">
        <v>93101504</v>
      </c>
      <c r="B17956" s="63" t="s">
        <v>17594</v>
      </c>
    </row>
    <row r="17957" spans="1:2" x14ac:dyDescent="0.25">
      <c r="A17957" s="62">
        <v>93101505</v>
      </c>
      <c r="B17957" s="63" t="s">
        <v>4396</v>
      </c>
    </row>
    <row r="17958" spans="1:2" x14ac:dyDescent="0.25">
      <c r="A17958" s="62">
        <v>93101506</v>
      </c>
      <c r="B17958" s="63" t="s">
        <v>12311</v>
      </c>
    </row>
    <row r="17959" spans="1:2" x14ac:dyDescent="0.25">
      <c r="A17959" s="62">
        <v>93101601</v>
      </c>
      <c r="B17959" s="63" t="s">
        <v>5605</v>
      </c>
    </row>
    <row r="17960" spans="1:2" x14ac:dyDescent="0.25">
      <c r="A17960" s="62">
        <v>93101602</v>
      </c>
      <c r="B17960" s="63" t="s">
        <v>911</v>
      </c>
    </row>
    <row r="17961" spans="1:2" x14ac:dyDescent="0.25">
      <c r="A17961" s="62">
        <v>93101603</v>
      </c>
      <c r="B17961" s="63" t="s">
        <v>10895</v>
      </c>
    </row>
    <row r="17962" spans="1:2" x14ac:dyDescent="0.25">
      <c r="A17962" s="62">
        <v>93101604</v>
      </c>
      <c r="B17962" s="63" t="s">
        <v>13373</v>
      </c>
    </row>
    <row r="17963" spans="1:2" x14ac:dyDescent="0.25">
      <c r="A17963" s="62">
        <v>93101605</v>
      </c>
      <c r="B17963" s="63" t="s">
        <v>7809</v>
      </c>
    </row>
    <row r="17964" spans="1:2" x14ac:dyDescent="0.25">
      <c r="A17964" s="62">
        <v>93101606</v>
      </c>
      <c r="B17964" s="63" t="s">
        <v>13479</v>
      </c>
    </row>
    <row r="17965" spans="1:2" x14ac:dyDescent="0.25">
      <c r="A17965" s="62">
        <v>93101607</v>
      </c>
      <c r="B17965" s="63" t="s">
        <v>11811</v>
      </c>
    </row>
    <row r="17966" spans="1:2" x14ac:dyDescent="0.25">
      <c r="A17966" s="62">
        <v>93101608</v>
      </c>
      <c r="B17966" s="63" t="s">
        <v>8853</v>
      </c>
    </row>
    <row r="17967" spans="1:2" x14ac:dyDescent="0.25">
      <c r="A17967" s="62">
        <v>93101701</v>
      </c>
      <c r="B17967" s="63" t="s">
        <v>17205</v>
      </c>
    </row>
    <row r="17968" spans="1:2" x14ac:dyDescent="0.25">
      <c r="A17968" s="62">
        <v>93101702</v>
      </c>
      <c r="B17968" s="63" t="s">
        <v>9970</v>
      </c>
    </row>
    <row r="17969" spans="1:2" x14ac:dyDescent="0.25">
      <c r="A17969" s="62">
        <v>93101703</v>
      </c>
      <c r="B17969" s="63" t="s">
        <v>13041</v>
      </c>
    </row>
    <row r="17970" spans="1:2" x14ac:dyDescent="0.25">
      <c r="A17970" s="62">
        <v>93101704</v>
      </c>
      <c r="B17970" s="63" t="s">
        <v>851</v>
      </c>
    </row>
    <row r="17971" spans="1:2" x14ac:dyDescent="0.25">
      <c r="A17971" s="62">
        <v>93101705</v>
      </c>
      <c r="B17971" s="63" t="s">
        <v>15300</v>
      </c>
    </row>
    <row r="17972" spans="1:2" x14ac:dyDescent="0.25">
      <c r="A17972" s="62">
        <v>93101706</v>
      </c>
      <c r="B17972" s="63" t="s">
        <v>4590</v>
      </c>
    </row>
    <row r="17973" spans="1:2" x14ac:dyDescent="0.25">
      <c r="A17973" s="62">
        <v>93101707</v>
      </c>
      <c r="B17973" s="63" t="s">
        <v>9640</v>
      </c>
    </row>
    <row r="17974" spans="1:2" x14ac:dyDescent="0.25">
      <c r="A17974" s="62">
        <v>93111501</v>
      </c>
      <c r="B17974" s="63" t="s">
        <v>8800</v>
      </c>
    </row>
    <row r="17975" spans="1:2" x14ac:dyDescent="0.25">
      <c r="A17975" s="62">
        <v>93111502</v>
      </c>
      <c r="B17975" s="63" t="s">
        <v>6303</v>
      </c>
    </row>
    <row r="17976" spans="1:2" x14ac:dyDescent="0.25">
      <c r="A17976" s="62">
        <v>93111503</v>
      </c>
      <c r="B17976" s="63" t="s">
        <v>8570</v>
      </c>
    </row>
    <row r="17977" spans="1:2" x14ac:dyDescent="0.25">
      <c r="A17977" s="62">
        <v>93111504</v>
      </c>
      <c r="B17977" s="63" t="s">
        <v>2735</v>
      </c>
    </row>
    <row r="17978" spans="1:2" x14ac:dyDescent="0.25">
      <c r="A17978" s="62">
        <v>93111505</v>
      </c>
      <c r="B17978" s="63" t="s">
        <v>14452</v>
      </c>
    </row>
    <row r="17979" spans="1:2" x14ac:dyDescent="0.25">
      <c r="A17979" s="62">
        <v>93111506</v>
      </c>
      <c r="B17979" s="63" t="s">
        <v>2177</v>
      </c>
    </row>
    <row r="17980" spans="1:2" x14ac:dyDescent="0.25">
      <c r="A17980" s="62">
        <v>93111507</v>
      </c>
      <c r="B17980" s="63" t="s">
        <v>354</v>
      </c>
    </row>
    <row r="17981" spans="1:2" x14ac:dyDescent="0.25">
      <c r="A17981" s="62">
        <v>93111601</v>
      </c>
      <c r="B17981" s="63" t="s">
        <v>2518</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16821</v>
      </c>
    </row>
    <row r="17985" spans="1:2" x14ac:dyDescent="0.25">
      <c r="A17985" s="62">
        <v>93111605</v>
      </c>
      <c r="B17985" s="63" t="s">
        <v>12574</v>
      </c>
    </row>
    <row r="17986" spans="1:2" x14ac:dyDescent="0.25">
      <c r="A17986" s="62">
        <v>93111606</v>
      </c>
      <c r="B17986" s="63" t="s">
        <v>3513</v>
      </c>
    </row>
    <row r="17987" spans="1:2" x14ac:dyDescent="0.25">
      <c r="A17987" s="62">
        <v>93111607</v>
      </c>
      <c r="B17987" s="63" t="s">
        <v>13121</v>
      </c>
    </row>
    <row r="17988" spans="1:2" x14ac:dyDescent="0.25">
      <c r="A17988" s="62">
        <v>93111608</v>
      </c>
      <c r="B17988" s="63" t="s">
        <v>548</v>
      </c>
    </row>
    <row r="17989" spans="1:2" x14ac:dyDescent="0.25">
      <c r="A17989" s="62">
        <v>93121501</v>
      </c>
      <c r="B17989" s="63" t="s">
        <v>10027</v>
      </c>
    </row>
    <row r="17990" spans="1:2" x14ac:dyDescent="0.25">
      <c r="A17990" s="62">
        <v>93121502</v>
      </c>
      <c r="B17990" s="63" t="s">
        <v>8446</v>
      </c>
    </row>
    <row r="17991" spans="1:2" x14ac:dyDescent="0.25">
      <c r="A17991" s="62">
        <v>93121503</v>
      </c>
      <c r="B17991" s="63" t="s">
        <v>6204</v>
      </c>
    </row>
    <row r="17992" spans="1:2" x14ac:dyDescent="0.25">
      <c r="A17992" s="62">
        <v>93121504</v>
      </c>
      <c r="B17992" s="63" t="s">
        <v>16292</v>
      </c>
    </row>
    <row r="17993" spans="1:2" x14ac:dyDescent="0.25">
      <c r="A17993" s="62">
        <v>93121505</v>
      </c>
      <c r="B17993" s="63" t="s">
        <v>17467</v>
      </c>
    </row>
    <row r="17994" spans="1:2" x14ac:dyDescent="0.25">
      <c r="A17994" s="62">
        <v>93121506</v>
      </c>
      <c r="B17994" s="63" t="s">
        <v>18262</v>
      </c>
    </row>
    <row r="17995" spans="1:2" x14ac:dyDescent="0.25">
      <c r="A17995" s="62">
        <v>93121507</v>
      </c>
      <c r="B17995" s="63" t="s">
        <v>17971</v>
      </c>
    </row>
    <row r="17996" spans="1:2" x14ac:dyDescent="0.25">
      <c r="A17996" s="62">
        <v>93121508</v>
      </c>
      <c r="B17996" s="63" t="s">
        <v>5633</v>
      </c>
    </row>
    <row r="17997" spans="1:2" x14ac:dyDescent="0.25">
      <c r="A17997" s="62">
        <v>93121509</v>
      </c>
      <c r="B17997" s="63" t="s">
        <v>6225</v>
      </c>
    </row>
    <row r="17998" spans="1:2" x14ac:dyDescent="0.25">
      <c r="A17998" s="62">
        <v>93121601</v>
      </c>
      <c r="B17998" s="63" t="s">
        <v>1304</v>
      </c>
    </row>
    <row r="17999" spans="1:2" x14ac:dyDescent="0.25">
      <c r="A17999" s="62">
        <v>93121602</v>
      </c>
      <c r="B17999" s="63" t="s">
        <v>9635</v>
      </c>
    </row>
    <row r="18000" spans="1:2" x14ac:dyDescent="0.25">
      <c r="A18000" s="62">
        <v>93121603</v>
      </c>
      <c r="B18000" s="63" t="s">
        <v>13925</v>
      </c>
    </row>
    <row r="18001" spans="1:2" x14ac:dyDescent="0.25">
      <c r="A18001" s="62">
        <v>93121604</v>
      </c>
      <c r="B18001" s="63" t="s">
        <v>8942</v>
      </c>
    </row>
    <row r="18002" spans="1:2" x14ac:dyDescent="0.25">
      <c r="A18002" s="62">
        <v>93121605</v>
      </c>
      <c r="B18002" s="63" t="s">
        <v>2709</v>
      </c>
    </row>
    <row r="18003" spans="1:2" x14ac:dyDescent="0.25">
      <c r="A18003" s="62">
        <v>93121606</v>
      </c>
      <c r="B18003" s="63" t="s">
        <v>15441</v>
      </c>
    </row>
    <row r="18004" spans="1:2" x14ac:dyDescent="0.25">
      <c r="A18004" s="62">
        <v>93121607</v>
      </c>
      <c r="B18004" s="63" t="s">
        <v>9533</v>
      </c>
    </row>
    <row r="18005" spans="1:2" x14ac:dyDescent="0.25">
      <c r="A18005" s="62">
        <v>93121608</v>
      </c>
      <c r="B18005" s="63" t="s">
        <v>15632</v>
      </c>
    </row>
    <row r="18006" spans="1:2" x14ac:dyDescent="0.25">
      <c r="A18006" s="62">
        <v>93121609</v>
      </c>
      <c r="B18006" s="63" t="s">
        <v>3887</v>
      </c>
    </row>
    <row r="18007" spans="1:2" x14ac:dyDescent="0.25">
      <c r="A18007" s="62">
        <v>93121610</v>
      </c>
      <c r="B18007" s="63" t="s">
        <v>17620</v>
      </c>
    </row>
    <row r="18008" spans="1:2" x14ac:dyDescent="0.25">
      <c r="A18008" s="62">
        <v>93121611</v>
      </c>
      <c r="B18008" s="63" t="s">
        <v>9550</v>
      </c>
    </row>
    <row r="18009" spans="1:2" x14ac:dyDescent="0.25">
      <c r="A18009" s="62">
        <v>93121612</v>
      </c>
      <c r="B18009" s="63" t="s">
        <v>2758</v>
      </c>
    </row>
    <row r="18010" spans="1:2" x14ac:dyDescent="0.25">
      <c r="A18010" s="62">
        <v>93121613</v>
      </c>
      <c r="B18010" s="63" t="s">
        <v>874</v>
      </c>
    </row>
    <row r="18011" spans="1:2" x14ac:dyDescent="0.25">
      <c r="A18011" s="62">
        <v>93121614</v>
      </c>
      <c r="B18011" s="63" t="s">
        <v>1777</v>
      </c>
    </row>
    <row r="18012" spans="1:2" x14ac:dyDescent="0.25">
      <c r="A18012" s="62">
        <v>93121615</v>
      </c>
      <c r="B18012" s="63" t="s">
        <v>10920</v>
      </c>
    </row>
    <row r="18013" spans="1:2" x14ac:dyDescent="0.25">
      <c r="A18013" s="62">
        <v>93121701</v>
      </c>
      <c r="B18013" s="63" t="s">
        <v>7930</v>
      </c>
    </row>
    <row r="18014" spans="1:2" x14ac:dyDescent="0.25">
      <c r="A18014" s="62">
        <v>93121702</v>
      </c>
      <c r="B18014" s="63" t="s">
        <v>17445</v>
      </c>
    </row>
    <row r="18015" spans="1:2" x14ac:dyDescent="0.25">
      <c r="A18015" s="62">
        <v>93121703</v>
      </c>
      <c r="B18015" s="63" t="s">
        <v>13474</v>
      </c>
    </row>
    <row r="18016" spans="1:2" x14ac:dyDescent="0.25">
      <c r="A18016" s="62">
        <v>93121704</v>
      </c>
      <c r="B18016" s="63" t="s">
        <v>8187</v>
      </c>
    </row>
    <row r="18017" spans="1:2" x14ac:dyDescent="0.25">
      <c r="A18017" s="62">
        <v>93121705</v>
      </c>
      <c r="B18017" s="63" t="s">
        <v>3868</v>
      </c>
    </row>
    <row r="18018" spans="1:2" x14ac:dyDescent="0.25">
      <c r="A18018" s="62">
        <v>93121706</v>
      </c>
      <c r="B18018" s="63" t="s">
        <v>9656</v>
      </c>
    </row>
    <row r="18019" spans="1:2" x14ac:dyDescent="0.25">
      <c r="A18019" s="62">
        <v>93121707</v>
      </c>
      <c r="B18019" s="63" t="s">
        <v>856</v>
      </c>
    </row>
    <row r="18020" spans="1:2" x14ac:dyDescent="0.25">
      <c r="A18020" s="62">
        <v>93121708</v>
      </c>
      <c r="B18020" s="63" t="s">
        <v>14484</v>
      </c>
    </row>
    <row r="18021" spans="1:2" x14ac:dyDescent="0.25">
      <c r="A18021" s="62">
        <v>93121709</v>
      </c>
      <c r="B18021" s="63" t="s">
        <v>4348</v>
      </c>
    </row>
    <row r="18022" spans="1:2" x14ac:dyDescent="0.25">
      <c r="A18022" s="62">
        <v>93121710</v>
      </c>
      <c r="B18022" s="63" t="s">
        <v>14662</v>
      </c>
    </row>
    <row r="18023" spans="1:2" x14ac:dyDescent="0.25">
      <c r="A18023" s="62">
        <v>93121711</v>
      </c>
      <c r="B18023" s="63" t="s">
        <v>11000</v>
      </c>
    </row>
    <row r="18024" spans="1:2" x14ac:dyDescent="0.25">
      <c r="A18024" s="62">
        <v>93131501</v>
      </c>
      <c r="B18024" s="63" t="s">
        <v>869</v>
      </c>
    </row>
    <row r="18025" spans="1:2" x14ac:dyDescent="0.25">
      <c r="A18025" s="62">
        <v>93131502</v>
      </c>
      <c r="B18025" s="63" t="s">
        <v>13020</v>
      </c>
    </row>
    <row r="18026" spans="1:2" x14ac:dyDescent="0.25">
      <c r="A18026" s="62">
        <v>93131503</v>
      </c>
      <c r="B18026" s="63" t="s">
        <v>13353</v>
      </c>
    </row>
    <row r="18027" spans="1:2" x14ac:dyDescent="0.25">
      <c r="A18027" s="62">
        <v>93131504</v>
      </c>
      <c r="B18027" s="63" t="s">
        <v>1306</v>
      </c>
    </row>
    <row r="18028" spans="1:2" x14ac:dyDescent="0.25">
      <c r="A18028" s="62">
        <v>93131505</v>
      </c>
      <c r="B18028" s="63" t="s">
        <v>13360</v>
      </c>
    </row>
    <row r="18029" spans="1:2" x14ac:dyDescent="0.25">
      <c r="A18029" s="62">
        <v>93131506</v>
      </c>
      <c r="B18029" s="63" t="s">
        <v>17572</v>
      </c>
    </row>
    <row r="18030" spans="1:2" x14ac:dyDescent="0.25">
      <c r="A18030" s="62">
        <v>93131507</v>
      </c>
      <c r="B18030" s="63" t="s">
        <v>3990</v>
      </c>
    </row>
    <row r="18031" spans="1:2" x14ac:dyDescent="0.25">
      <c r="A18031" s="62">
        <v>93131601</v>
      </c>
      <c r="B18031" s="63" t="s">
        <v>6370</v>
      </c>
    </row>
    <row r="18032" spans="1:2" x14ac:dyDescent="0.25">
      <c r="A18032" s="62">
        <v>93131602</v>
      </c>
      <c r="B18032" s="63" t="s">
        <v>2811</v>
      </c>
    </row>
    <row r="18033" spans="1:2" x14ac:dyDescent="0.25">
      <c r="A18033" s="62">
        <v>93131603</v>
      </c>
      <c r="B18033" s="63" t="s">
        <v>8965</v>
      </c>
    </row>
    <row r="18034" spans="1:2" x14ac:dyDescent="0.25">
      <c r="A18034" s="62">
        <v>93131604</v>
      </c>
      <c r="B18034" s="63" t="s">
        <v>9076</v>
      </c>
    </row>
    <row r="18035" spans="1:2" x14ac:dyDescent="0.25">
      <c r="A18035" s="62">
        <v>93131605</v>
      </c>
      <c r="B18035" s="63" t="s">
        <v>17070</v>
      </c>
    </row>
    <row r="18036" spans="1:2" x14ac:dyDescent="0.25">
      <c r="A18036" s="62">
        <v>93131606</v>
      </c>
      <c r="B18036" s="63" t="s">
        <v>16650</v>
      </c>
    </row>
    <row r="18037" spans="1:2" x14ac:dyDescent="0.25">
      <c r="A18037" s="62">
        <v>93131607</v>
      </c>
      <c r="B18037" s="63" t="s">
        <v>2090</v>
      </c>
    </row>
    <row r="18038" spans="1:2" x14ac:dyDescent="0.25">
      <c r="A18038" s="62">
        <v>93131608</v>
      </c>
      <c r="B18038" s="63" t="s">
        <v>16799</v>
      </c>
    </row>
    <row r="18039" spans="1:2" x14ac:dyDescent="0.25">
      <c r="A18039" s="62">
        <v>93131609</v>
      </c>
      <c r="B18039" s="63" t="s">
        <v>7002</v>
      </c>
    </row>
    <row r="18040" spans="1:2" x14ac:dyDescent="0.25">
      <c r="A18040" s="62">
        <v>93131610</v>
      </c>
      <c r="B18040" s="63" t="s">
        <v>13871</v>
      </c>
    </row>
    <row r="18041" spans="1:2" x14ac:dyDescent="0.25">
      <c r="A18041" s="62">
        <v>93131611</v>
      </c>
      <c r="B18041" s="63" t="s">
        <v>17107</v>
      </c>
    </row>
    <row r="18042" spans="1:2" x14ac:dyDescent="0.25">
      <c r="A18042" s="62">
        <v>93131612</v>
      </c>
      <c r="B18042" s="63" t="s">
        <v>5970</v>
      </c>
    </row>
    <row r="18043" spans="1:2" x14ac:dyDescent="0.25">
      <c r="A18043" s="62">
        <v>93131613</v>
      </c>
      <c r="B18043" s="63" t="s">
        <v>6267</v>
      </c>
    </row>
    <row r="18044" spans="1:2" x14ac:dyDescent="0.25">
      <c r="A18044" s="62">
        <v>93131701</v>
      </c>
      <c r="B18044" s="63" t="s">
        <v>11715</v>
      </c>
    </row>
    <row r="18045" spans="1:2" x14ac:dyDescent="0.25">
      <c r="A18045" s="62">
        <v>93131702</v>
      </c>
      <c r="B18045" s="63" t="s">
        <v>4048</v>
      </c>
    </row>
    <row r="18046" spans="1:2" x14ac:dyDescent="0.25">
      <c r="A18046" s="62">
        <v>93131703</v>
      </c>
      <c r="B18046" s="63" t="s">
        <v>12141</v>
      </c>
    </row>
    <row r="18047" spans="1:2" x14ac:dyDescent="0.25">
      <c r="A18047" s="62">
        <v>93131704</v>
      </c>
      <c r="B18047" s="63" t="s">
        <v>6391</v>
      </c>
    </row>
    <row r="18048" spans="1:2" x14ac:dyDescent="0.25">
      <c r="A18048" s="62">
        <v>93131705</v>
      </c>
      <c r="B18048" s="63" t="s">
        <v>7131</v>
      </c>
    </row>
    <row r="18049" spans="1:2" x14ac:dyDescent="0.25">
      <c r="A18049" s="62">
        <v>93131801</v>
      </c>
      <c r="B18049" s="63" t="s">
        <v>17786</v>
      </c>
    </row>
    <row r="18050" spans="1:2" x14ac:dyDescent="0.25">
      <c r="A18050" s="62">
        <v>93131802</v>
      </c>
      <c r="B18050" s="63" t="s">
        <v>8975</v>
      </c>
    </row>
    <row r="18051" spans="1:2" x14ac:dyDescent="0.25">
      <c r="A18051" s="62">
        <v>93131803</v>
      </c>
      <c r="B18051" s="63" t="s">
        <v>8339</v>
      </c>
    </row>
    <row r="18052" spans="1:2" x14ac:dyDescent="0.25">
      <c r="A18052" s="62">
        <v>93141501</v>
      </c>
      <c r="B18052" s="63" t="s">
        <v>158</v>
      </c>
    </row>
    <row r="18053" spans="1:2" x14ac:dyDescent="0.25">
      <c r="A18053" s="62">
        <v>93141502</v>
      </c>
      <c r="B18053" s="63" t="s">
        <v>3063</v>
      </c>
    </row>
    <row r="18054" spans="1:2" x14ac:dyDescent="0.25">
      <c r="A18054" s="62">
        <v>93141503</v>
      </c>
      <c r="B18054" s="63" t="s">
        <v>6461</v>
      </c>
    </row>
    <row r="18055" spans="1:2" x14ac:dyDescent="0.25">
      <c r="A18055" s="62">
        <v>93141504</v>
      </c>
      <c r="B18055" s="63" t="s">
        <v>10398</v>
      </c>
    </row>
    <row r="18056" spans="1:2" x14ac:dyDescent="0.25">
      <c r="A18056" s="62">
        <v>93141505</v>
      </c>
      <c r="B18056" s="63" t="s">
        <v>6</v>
      </c>
    </row>
    <row r="18057" spans="1:2" x14ac:dyDescent="0.25">
      <c r="A18057" s="62">
        <v>93141506</v>
      </c>
      <c r="B18057" s="63" t="s">
        <v>8914</v>
      </c>
    </row>
    <row r="18058" spans="1:2" x14ac:dyDescent="0.25">
      <c r="A18058" s="62">
        <v>93141507</v>
      </c>
      <c r="B18058" s="63" t="s">
        <v>1245</v>
      </c>
    </row>
    <row r="18059" spans="1:2" x14ac:dyDescent="0.25">
      <c r="A18059" s="62">
        <v>93141508</v>
      </c>
      <c r="B18059" s="63" t="s">
        <v>12845</v>
      </c>
    </row>
    <row r="18060" spans="1:2" x14ac:dyDescent="0.25">
      <c r="A18060" s="62">
        <v>93141509</v>
      </c>
      <c r="B18060" s="63" t="s">
        <v>2849</v>
      </c>
    </row>
    <row r="18061" spans="1:2" x14ac:dyDescent="0.25">
      <c r="A18061" s="62">
        <v>93141510</v>
      </c>
      <c r="B18061" s="63" t="s">
        <v>16952</v>
      </c>
    </row>
    <row r="18062" spans="1:2" x14ac:dyDescent="0.25">
      <c r="A18062" s="62">
        <v>93141511</v>
      </c>
      <c r="B18062" s="63" t="s">
        <v>8263</v>
      </c>
    </row>
    <row r="18063" spans="1:2" x14ac:dyDescent="0.25">
      <c r="A18063" s="62">
        <v>93141512</v>
      </c>
      <c r="B18063" s="63" t="s">
        <v>3629</v>
      </c>
    </row>
    <row r="18064" spans="1:2" x14ac:dyDescent="0.25">
      <c r="A18064" s="62">
        <v>93141513</v>
      </c>
      <c r="B18064" s="63" t="s">
        <v>16816</v>
      </c>
    </row>
    <row r="18065" spans="1:2" x14ac:dyDescent="0.25">
      <c r="A18065" s="62">
        <v>93141514</v>
      </c>
      <c r="B18065" s="63" t="s">
        <v>1519</v>
      </c>
    </row>
    <row r="18066" spans="1:2" x14ac:dyDescent="0.25">
      <c r="A18066" s="62">
        <v>93141601</v>
      </c>
      <c r="B18066" s="63" t="s">
        <v>14904</v>
      </c>
    </row>
    <row r="18067" spans="1:2" x14ac:dyDescent="0.25">
      <c r="A18067" s="62">
        <v>93141602</v>
      </c>
      <c r="B18067" s="63" t="s">
        <v>9762</v>
      </c>
    </row>
    <row r="18068" spans="1:2" x14ac:dyDescent="0.25">
      <c r="A18068" s="62">
        <v>93141603</v>
      </c>
      <c r="B18068" s="63" t="s">
        <v>13428</v>
      </c>
    </row>
    <row r="18069" spans="1:2" x14ac:dyDescent="0.25">
      <c r="A18069" s="62">
        <v>93141604</v>
      </c>
      <c r="B18069" s="63" t="s">
        <v>9999</v>
      </c>
    </row>
    <row r="18070" spans="1:2" x14ac:dyDescent="0.25">
      <c r="A18070" s="62">
        <v>93141605</v>
      </c>
      <c r="B18070" s="63" t="s">
        <v>318</v>
      </c>
    </row>
    <row r="18071" spans="1:2" x14ac:dyDescent="0.25">
      <c r="A18071" s="62">
        <v>93141606</v>
      </c>
      <c r="B18071" s="63" t="s">
        <v>15352</v>
      </c>
    </row>
    <row r="18072" spans="1:2" x14ac:dyDescent="0.25">
      <c r="A18072" s="62">
        <v>93141607</v>
      </c>
      <c r="B18072" s="63" t="s">
        <v>8987</v>
      </c>
    </row>
    <row r="18073" spans="1:2" x14ac:dyDescent="0.25">
      <c r="A18073" s="62">
        <v>93141608</v>
      </c>
      <c r="B18073" s="63" t="s">
        <v>8563</v>
      </c>
    </row>
    <row r="18074" spans="1:2" x14ac:dyDescent="0.25">
      <c r="A18074" s="62">
        <v>93141609</v>
      </c>
      <c r="B18074" s="63" t="s">
        <v>12861</v>
      </c>
    </row>
    <row r="18075" spans="1:2" x14ac:dyDescent="0.25">
      <c r="A18075" s="62">
        <v>93141610</v>
      </c>
      <c r="B18075" s="63" t="s">
        <v>16174</v>
      </c>
    </row>
    <row r="18076" spans="1:2" x14ac:dyDescent="0.25">
      <c r="A18076" s="62">
        <v>93141611</v>
      </c>
      <c r="B18076" s="63" t="s">
        <v>10206</v>
      </c>
    </row>
    <row r="18077" spans="1:2" x14ac:dyDescent="0.25">
      <c r="A18077" s="62">
        <v>93141612</v>
      </c>
      <c r="B18077" s="63" t="s">
        <v>18338</v>
      </c>
    </row>
    <row r="18078" spans="1:2" x14ac:dyDescent="0.25">
      <c r="A18078" s="62">
        <v>93141613</v>
      </c>
      <c r="B18078" s="63" t="s">
        <v>15687</v>
      </c>
    </row>
    <row r="18079" spans="1:2" x14ac:dyDescent="0.25">
      <c r="A18079" s="62">
        <v>93141701</v>
      </c>
      <c r="B18079" s="63" t="s">
        <v>18358</v>
      </c>
    </row>
    <row r="18080" spans="1:2" x14ac:dyDescent="0.25">
      <c r="A18080" s="62">
        <v>93141702</v>
      </c>
      <c r="B18080" s="63" t="s">
        <v>2089</v>
      </c>
    </row>
    <row r="18081" spans="1:2" x14ac:dyDescent="0.25">
      <c r="A18081" s="62">
        <v>93141703</v>
      </c>
      <c r="B18081" s="63" t="s">
        <v>9847</v>
      </c>
    </row>
    <row r="18082" spans="1:2" x14ac:dyDescent="0.25">
      <c r="A18082" s="62">
        <v>93141704</v>
      </c>
      <c r="B18082" s="63" t="s">
        <v>2071</v>
      </c>
    </row>
    <row r="18083" spans="1:2" x14ac:dyDescent="0.25">
      <c r="A18083" s="62">
        <v>93141705</v>
      </c>
      <c r="B18083" s="63" t="s">
        <v>17850</v>
      </c>
    </row>
    <row r="18084" spans="1:2" x14ac:dyDescent="0.25">
      <c r="A18084" s="62">
        <v>93141706</v>
      </c>
      <c r="B18084" s="63" t="s">
        <v>889</v>
      </c>
    </row>
    <row r="18085" spans="1:2" x14ac:dyDescent="0.25">
      <c r="A18085" s="62">
        <v>93141707</v>
      </c>
      <c r="B18085" s="63" t="s">
        <v>10152</v>
      </c>
    </row>
    <row r="18086" spans="1:2" x14ac:dyDescent="0.25">
      <c r="A18086" s="62">
        <v>93141708</v>
      </c>
      <c r="B18086" s="63" t="s">
        <v>6541</v>
      </c>
    </row>
    <row r="18087" spans="1:2" x14ac:dyDescent="0.25">
      <c r="A18087" s="62">
        <v>93141709</v>
      </c>
      <c r="B18087" s="63" t="s">
        <v>5781</v>
      </c>
    </row>
    <row r="18088" spans="1:2" x14ac:dyDescent="0.25">
      <c r="A18088" s="62">
        <v>93141710</v>
      </c>
      <c r="B18088" s="63" t="s">
        <v>3944</v>
      </c>
    </row>
    <row r="18089" spans="1:2" x14ac:dyDescent="0.25">
      <c r="A18089" s="62">
        <v>93141711</v>
      </c>
      <c r="B18089" s="63" t="s">
        <v>4183</v>
      </c>
    </row>
    <row r="18090" spans="1:2" x14ac:dyDescent="0.25">
      <c r="A18090" s="62">
        <v>93141712</v>
      </c>
      <c r="B18090" s="63" t="s">
        <v>3196</v>
      </c>
    </row>
    <row r="18091" spans="1:2" x14ac:dyDescent="0.25">
      <c r="A18091" s="62">
        <v>93141713</v>
      </c>
      <c r="B18091" s="63" t="s">
        <v>7653</v>
      </c>
    </row>
    <row r="18092" spans="1:2" x14ac:dyDescent="0.25">
      <c r="A18092" s="62">
        <v>93141714</v>
      </c>
      <c r="B18092" s="63" t="s">
        <v>2145</v>
      </c>
    </row>
    <row r="18093" spans="1:2" x14ac:dyDescent="0.25">
      <c r="A18093" s="62">
        <v>93141801</v>
      </c>
      <c r="B18093" s="63" t="s">
        <v>2318</v>
      </c>
    </row>
    <row r="18094" spans="1:2" x14ac:dyDescent="0.25">
      <c r="A18094" s="62">
        <v>93141802</v>
      </c>
      <c r="B18094" s="63" t="s">
        <v>5896</v>
      </c>
    </row>
    <row r="18095" spans="1:2" x14ac:dyDescent="0.25">
      <c r="A18095" s="62">
        <v>93141803</v>
      </c>
      <c r="B18095" s="63" t="s">
        <v>3362</v>
      </c>
    </row>
    <row r="18096" spans="1:2" x14ac:dyDescent="0.25">
      <c r="A18096" s="62">
        <v>93141804</v>
      </c>
      <c r="B18096" s="63" t="s">
        <v>8916</v>
      </c>
    </row>
    <row r="18097" spans="1:2" x14ac:dyDescent="0.25">
      <c r="A18097" s="62">
        <v>93141805</v>
      </c>
      <c r="B18097" s="63" t="s">
        <v>4325</v>
      </c>
    </row>
    <row r="18098" spans="1:2" x14ac:dyDescent="0.25">
      <c r="A18098" s="62">
        <v>93141806</v>
      </c>
      <c r="B18098" s="63" t="s">
        <v>12325</v>
      </c>
    </row>
    <row r="18099" spans="1:2" x14ac:dyDescent="0.25">
      <c r="A18099" s="62">
        <v>93141807</v>
      </c>
      <c r="B18099" s="63" t="s">
        <v>15220</v>
      </c>
    </row>
    <row r="18100" spans="1:2" x14ac:dyDescent="0.25">
      <c r="A18100" s="62">
        <v>93141808</v>
      </c>
      <c r="B18100" s="63" t="s">
        <v>4318</v>
      </c>
    </row>
    <row r="18101" spans="1:2" x14ac:dyDescent="0.25">
      <c r="A18101" s="62">
        <v>93141810</v>
      </c>
      <c r="B18101" s="63" t="s">
        <v>7909</v>
      </c>
    </row>
    <row r="18102" spans="1:2" x14ac:dyDescent="0.25">
      <c r="A18102" s="62">
        <v>93141811</v>
      </c>
      <c r="B18102" s="63" t="s">
        <v>17784</v>
      </c>
    </row>
    <row r="18103" spans="1:2" x14ac:dyDescent="0.25">
      <c r="A18103" s="62">
        <v>93141812</v>
      </c>
      <c r="B18103" s="63" t="s">
        <v>12190</v>
      </c>
    </row>
    <row r="18104" spans="1:2" x14ac:dyDescent="0.25">
      <c r="A18104" s="62">
        <v>93141813</v>
      </c>
      <c r="B18104" s="63" t="s">
        <v>3983</v>
      </c>
    </row>
    <row r="18105" spans="1:2" x14ac:dyDescent="0.25">
      <c r="A18105" s="62">
        <v>93141814</v>
      </c>
      <c r="B18105" s="63" t="s">
        <v>5904</v>
      </c>
    </row>
    <row r="18106" spans="1:2" x14ac:dyDescent="0.25">
      <c r="A18106" s="62">
        <v>93141901</v>
      </c>
      <c r="B18106" s="63" t="s">
        <v>6643</v>
      </c>
    </row>
    <row r="18107" spans="1:2" x14ac:dyDescent="0.25">
      <c r="A18107" s="62">
        <v>93141902</v>
      </c>
      <c r="B18107" s="63" t="s">
        <v>9485</v>
      </c>
    </row>
    <row r="18108" spans="1:2" x14ac:dyDescent="0.25">
      <c r="A18108" s="62">
        <v>93141903</v>
      </c>
      <c r="B18108" s="63" t="s">
        <v>17259</v>
      </c>
    </row>
    <row r="18109" spans="1:2" x14ac:dyDescent="0.25">
      <c r="A18109" s="62">
        <v>93141904</v>
      </c>
      <c r="B18109" s="63" t="s">
        <v>13971</v>
      </c>
    </row>
    <row r="18110" spans="1:2" x14ac:dyDescent="0.25">
      <c r="A18110" s="62">
        <v>93141905</v>
      </c>
      <c r="B18110" s="63" t="s">
        <v>4212</v>
      </c>
    </row>
    <row r="18111" spans="1:2" x14ac:dyDescent="0.25">
      <c r="A18111" s="62">
        <v>93141906</v>
      </c>
      <c r="B18111" s="63" t="s">
        <v>6273</v>
      </c>
    </row>
    <row r="18112" spans="1:2" x14ac:dyDescent="0.25">
      <c r="A18112" s="62">
        <v>93141907</v>
      </c>
      <c r="B18112" s="63" t="s">
        <v>8568</v>
      </c>
    </row>
    <row r="18113" spans="1:2" x14ac:dyDescent="0.25">
      <c r="A18113" s="62">
        <v>93141908</v>
      </c>
      <c r="B18113" s="63" t="s">
        <v>9960</v>
      </c>
    </row>
    <row r="18114" spans="1:2" x14ac:dyDescent="0.25">
      <c r="A18114" s="62">
        <v>93141909</v>
      </c>
      <c r="B18114" s="63" t="s">
        <v>8227</v>
      </c>
    </row>
    <row r="18115" spans="1:2" x14ac:dyDescent="0.25">
      <c r="A18115" s="62">
        <v>93141910</v>
      </c>
      <c r="B18115" s="63" t="s">
        <v>13008</v>
      </c>
    </row>
    <row r="18116" spans="1:2" x14ac:dyDescent="0.25">
      <c r="A18116" s="62">
        <v>93142001</v>
      </c>
      <c r="B18116" s="63" t="s">
        <v>17312</v>
      </c>
    </row>
    <row r="18117" spans="1:2" x14ac:dyDescent="0.25">
      <c r="A18117" s="62">
        <v>93142002</v>
      </c>
      <c r="B18117" s="63" t="s">
        <v>9510</v>
      </c>
    </row>
    <row r="18118" spans="1:2" x14ac:dyDescent="0.25">
      <c r="A18118" s="62">
        <v>93142003</v>
      </c>
      <c r="B18118" s="63" t="s">
        <v>9307</v>
      </c>
    </row>
    <row r="18119" spans="1:2" x14ac:dyDescent="0.25">
      <c r="A18119" s="62">
        <v>93142004</v>
      </c>
      <c r="B18119" s="63" t="s">
        <v>12659</v>
      </c>
    </row>
    <row r="18120" spans="1:2" x14ac:dyDescent="0.25">
      <c r="A18120" s="62">
        <v>93142005</v>
      </c>
      <c r="B18120" s="63" t="s">
        <v>1236</v>
      </c>
    </row>
    <row r="18121" spans="1:2" x14ac:dyDescent="0.25">
      <c r="A18121" s="62">
        <v>93142006</v>
      </c>
      <c r="B18121" s="63" t="s">
        <v>7047</v>
      </c>
    </row>
    <row r="18122" spans="1:2" x14ac:dyDescent="0.25">
      <c r="A18122" s="62">
        <v>93142007</v>
      </c>
      <c r="B18122" s="63" t="s">
        <v>4997</v>
      </c>
    </row>
    <row r="18123" spans="1:2" x14ac:dyDescent="0.25">
      <c r="A18123" s="62">
        <v>93142008</v>
      </c>
      <c r="B18123" s="63" t="s">
        <v>3474</v>
      </c>
    </row>
    <row r="18124" spans="1:2" x14ac:dyDescent="0.25">
      <c r="A18124" s="62">
        <v>93142009</v>
      </c>
      <c r="B18124" s="63" t="s">
        <v>17034</v>
      </c>
    </row>
    <row r="18125" spans="1:2" x14ac:dyDescent="0.25">
      <c r="A18125" s="62">
        <v>93142101</v>
      </c>
      <c r="B18125" s="63" t="s">
        <v>11169</v>
      </c>
    </row>
    <row r="18126" spans="1:2" x14ac:dyDescent="0.25">
      <c r="A18126" s="62">
        <v>93142102</v>
      </c>
      <c r="B18126" s="63" t="s">
        <v>1719</v>
      </c>
    </row>
    <row r="18127" spans="1:2" x14ac:dyDescent="0.25">
      <c r="A18127" s="62">
        <v>93142103</v>
      </c>
      <c r="B18127" s="63" t="s">
        <v>13278</v>
      </c>
    </row>
    <row r="18128" spans="1:2" x14ac:dyDescent="0.25">
      <c r="A18128" s="62">
        <v>93142104</v>
      </c>
      <c r="B18128" s="63" t="s">
        <v>126</v>
      </c>
    </row>
    <row r="18129" spans="1:2" x14ac:dyDescent="0.25">
      <c r="A18129" s="62">
        <v>93151501</v>
      </c>
      <c r="B18129" s="63" t="s">
        <v>3294</v>
      </c>
    </row>
    <row r="18130" spans="1:2" x14ac:dyDescent="0.25">
      <c r="A18130" s="62">
        <v>93151502</v>
      </c>
      <c r="B18130" s="63" t="s">
        <v>16195</v>
      </c>
    </row>
    <row r="18131" spans="1:2" x14ac:dyDescent="0.25">
      <c r="A18131" s="62">
        <v>93151503</v>
      </c>
      <c r="B18131" s="63" t="s">
        <v>14323</v>
      </c>
    </row>
    <row r="18132" spans="1:2" x14ac:dyDescent="0.25">
      <c r="A18132" s="62">
        <v>93151504</v>
      </c>
      <c r="B18132" s="63" t="s">
        <v>9358</v>
      </c>
    </row>
    <row r="18133" spans="1:2" x14ac:dyDescent="0.25">
      <c r="A18133" s="62">
        <v>93151505</v>
      </c>
      <c r="B18133" s="63" t="s">
        <v>5732</v>
      </c>
    </row>
    <row r="18134" spans="1:2" x14ac:dyDescent="0.25">
      <c r="A18134" s="62">
        <v>93151506</v>
      </c>
      <c r="B18134" s="63" t="s">
        <v>9906</v>
      </c>
    </row>
    <row r="18135" spans="1:2" x14ac:dyDescent="0.25">
      <c r="A18135" s="62">
        <v>93151507</v>
      </c>
      <c r="B18135" s="63" t="s">
        <v>805</v>
      </c>
    </row>
    <row r="18136" spans="1:2" x14ac:dyDescent="0.25">
      <c r="A18136" s="62">
        <v>93151508</v>
      </c>
      <c r="B18136" s="63" t="s">
        <v>6822</v>
      </c>
    </row>
    <row r="18137" spans="1:2" x14ac:dyDescent="0.25">
      <c r="A18137" s="62">
        <v>93151509</v>
      </c>
      <c r="B18137" s="63" t="s">
        <v>14348</v>
      </c>
    </row>
    <row r="18138" spans="1:2" x14ac:dyDescent="0.25">
      <c r="A18138" s="62">
        <v>93151510</v>
      </c>
      <c r="B18138" s="63" t="s">
        <v>2651</v>
      </c>
    </row>
    <row r="18139" spans="1:2" x14ac:dyDescent="0.25">
      <c r="A18139" s="62">
        <v>93151511</v>
      </c>
      <c r="B18139" s="63" t="s">
        <v>12016</v>
      </c>
    </row>
    <row r="18140" spans="1:2" x14ac:dyDescent="0.25">
      <c r="A18140" s="62">
        <v>93151512</v>
      </c>
      <c r="B18140" s="63" t="s">
        <v>9133</v>
      </c>
    </row>
    <row r="18141" spans="1:2" x14ac:dyDescent="0.25">
      <c r="A18141" s="62">
        <v>93151513</v>
      </c>
      <c r="B18141" s="63" t="s">
        <v>11071</v>
      </c>
    </row>
    <row r="18142" spans="1:2" x14ac:dyDescent="0.25">
      <c r="A18142" s="62">
        <v>93151514</v>
      </c>
      <c r="B18142" s="63" t="s">
        <v>9091</v>
      </c>
    </row>
    <row r="18143" spans="1:2" x14ac:dyDescent="0.25">
      <c r="A18143" s="62">
        <v>93151515</v>
      </c>
      <c r="B18143" s="63" t="s">
        <v>6451</v>
      </c>
    </row>
    <row r="18144" spans="1:2" x14ac:dyDescent="0.25">
      <c r="A18144" s="62">
        <v>93151601</v>
      </c>
      <c r="B18144" s="63" t="s">
        <v>9654</v>
      </c>
    </row>
    <row r="18145" spans="1:2" x14ac:dyDescent="0.25">
      <c r="A18145" s="62">
        <v>93151602</v>
      </c>
      <c r="B18145" s="63" t="s">
        <v>12871</v>
      </c>
    </row>
    <row r="18146" spans="1:2" x14ac:dyDescent="0.25">
      <c r="A18146" s="62">
        <v>93151603</v>
      </c>
      <c r="B18146" s="63" t="s">
        <v>6411</v>
      </c>
    </row>
    <row r="18147" spans="1:2" x14ac:dyDescent="0.25">
      <c r="A18147" s="62">
        <v>93151604</v>
      </c>
      <c r="B18147" s="63" t="s">
        <v>15560</v>
      </c>
    </row>
    <row r="18148" spans="1:2" x14ac:dyDescent="0.25">
      <c r="A18148" s="62">
        <v>93151605</v>
      </c>
      <c r="B18148" s="63" t="s">
        <v>6626</v>
      </c>
    </row>
    <row r="18149" spans="1:2" x14ac:dyDescent="0.25">
      <c r="A18149" s="62">
        <v>93151606</v>
      </c>
      <c r="B18149" s="63" t="s">
        <v>11317</v>
      </c>
    </row>
    <row r="18150" spans="1:2" x14ac:dyDescent="0.25">
      <c r="A18150" s="62">
        <v>93151607</v>
      </c>
      <c r="B18150" s="63" t="s">
        <v>14454</v>
      </c>
    </row>
    <row r="18151" spans="1:2" x14ac:dyDescent="0.25">
      <c r="A18151" s="62">
        <v>93151608</v>
      </c>
      <c r="B18151" s="63" t="s">
        <v>14727</v>
      </c>
    </row>
    <row r="18152" spans="1:2" x14ac:dyDescent="0.25">
      <c r="A18152" s="62">
        <v>93151609</v>
      </c>
      <c r="B18152" s="63" t="s">
        <v>4413</v>
      </c>
    </row>
    <row r="18153" spans="1:2" x14ac:dyDescent="0.25">
      <c r="A18153" s="62">
        <v>93151610</v>
      </c>
      <c r="B18153" s="63" t="s">
        <v>16902</v>
      </c>
    </row>
    <row r="18154" spans="1:2" x14ac:dyDescent="0.25">
      <c r="A18154" s="62">
        <v>93151611</v>
      </c>
      <c r="B18154" s="63" t="s">
        <v>1422</v>
      </c>
    </row>
    <row r="18155" spans="1:2" x14ac:dyDescent="0.25">
      <c r="A18155" s="62">
        <v>93151701</v>
      </c>
      <c r="B18155" s="63" t="s">
        <v>16075</v>
      </c>
    </row>
    <row r="18156" spans="1:2" x14ac:dyDescent="0.25">
      <c r="A18156" s="62">
        <v>93151702</v>
      </c>
      <c r="B18156" s="63" t="s">
        <v>16481</v>
      </c>
    </row>
    <row r="18157" spans="1:2" x14ac:dyDescent="0.25">
      <c r="A18157" s="62">
        <v>93161501</v>
      </c>
      <c r="B18157" s="63" t="s">
        <v>7904</v>
      </c>
    </row>
    <row r="18158" spans="1:2" x14ac:dyDescent="0.25">
      <c r="A18158" s="62">
        <v>93161502</v>
      </c>
      <c r="B18158" s="63" t="s">
        <v>4881</v>
      </c>
    </row>
    <row r="18159" spans="1:2" x14ac:dyDescent="0.25">
      <c r="A18159" s="62">
        <v>93161503</v>
      </c>
      <c r="B18159" s="63" t="s">
        <v>1723</v>
      </c>
    </row>
    <row r="18160" spans="1:2" x14ac:dyDescent="0.25">
      <c r="A18160" s="62">
        <v>93161504</v>
      </c>
      <c r="B18160" s="63" t="s">
        <v>11243</v>
      </c>
    </row>
    <row r="18161" spans="1:2" x14ac:dyDescent="0.25">
      <c r="A18161" s="62">
        <v>93161601</v>
      </c>
      <c r="B18161" s="63" t="s">
        <v>5716</v>
      </c>
    </row>
    <row r="18162" spans="1:2" x14ac:dyDescent="0.25">
      <c r="A18162" s="62">
        <v>93161602</v>
      </c>
      <c r="B18162" s="63" t="s">
        <v>7076</v>
      </c>
    </row>
    <row r="18163" spans="1:2" x14ac:dyDescent="0.25">
      <c r="A18163" s="62">
        <v>93161603</v>
      </c>
      <c r="B18163" s="63" t="s">
        <v>13684</v>
      </c>
    </row>
    <row r="18164" spans="1:2" x14ac:dyDescent="0.25">
      <c r="A18164" s="62">
        <v>93161604</v>
      </c>
      <c r="B18164" s="63" t="s">
        <v>11498</v>
      </c>
    </row>
    <row r="18165" spans="1:2" x14ac:dyDescent="0.25">
      <c r="A18165" s="62">
        <v>93161605</v>
      </c>
      <c r="B18165" s="63" t="s">
        <v>16600</v>
      </c>
    </row>
    <row r="18166" spans="1:2" x14ac:dyDescent="0.25">
      <c r="A18166" s="62">
        <v>93161606</v>
      </c>
      <c r="B18166" s="63" t="s">
        <v>7407</v>
      </c>
    </row>
    <row r="18167" spans="1:2" x14ac:dyDescent="0.25">
      <c r="A18167" s="62">
        <v>93161607</v>
      </c>
      <c r="B18167" s="63" t="s">
        <v>13714</v>
      </c>
    </row>
    <row r="18168" spans="1:2" x14ac:dyDescent="0.25">
      <c r="A18168" s="62">
        <v>93161701</v>
      </c>
      <c r="B18168" s="63" t="s">
        <v>16317</v>
      </c>
    </row>
    <row r="18169" spans="1:2" x14ac:dyDescent="0.25">
      <c r="A18169" s="62">
        <v>93161702</v>
      </c>
      <c r="B18169" s="63" t="s">
        <v>1261</v>
      </c>
    </row>
    <row r="18170" spans="1:2" x14ac:dyDescent="0.25">
      <c r="A18170" s="62">
        <v>93161703</v>
      </c>
      <c r="B18170" s="63" t="s">
        <v>2853</v>
      </c>
    </row>
    <row r="18171" spans="1:2" x14ac:dyDescent="0.25">
      <c r="A18171" s="62">
        <v>93161704</v>
      </c>
      <c r="B18171" s="63" t="s">
        <v>3100</v>
      </c>
    </row>
    <row r="18172" spans="1:2" x14ac:dyDescent="0.25">
      <c r="A18172" s="62">
        <v>93161801</v>
      </c>
      <c r="B18172" s="63" t="s">
        <v>3056</v>
      </c>
    </row>
    <row r="18173" spans="1:2" x14ac:dyDescent="0.25">
      <c r="A18173" s="62">
        <v>93161802</v>
      </c>
      <c r="B18173" s="63" t="s">
        <v>3753</v>
      </c>
    </row>
    <row r="18174" spans="1:2" x14ac:dyDescent="0.25">
      <c r="A18174" s="62">
        <v>93161803</v>
      </c>
      <c r="B18174" s="63" t="s">
        <v>9029</v>
      </c>
    </row>
    <row r="18175" spans="1:2" x14ac:dyDescent="0.25">
      <c r="A18175" s="62">
        <v>93161804</v>
      </c>
      <c r="B18175" s="63" t="s">
        <v>2648</v>
      </c>
    </row>
    <row r="18176" spans="1:2" x14ac:dyDescent="0.25">
      <c r="A18176" s="62">
        <v>93161805</v>
      </c>
      <c r="B18176" s="63" t="s">
        <v>4199</v>
      </c>
    </row>
    <row r="18177" spans="1:2" x14ac:dyDescent="0.25">
      <c r="A18177" s="62">
        <v>93161806</v>
      </c>
      <c r="B18177" s="63" t="s">
        <v>15769</v>
      </c>
    </row>
    <row r="18178" spans="1:2" x14ac:dyDescent="0.25">
      <c r="A18178" s="62">
        <v>93161807</v>
      </c>
      <c r="B18178" s="63" t="s">
        <v>6045</v>
      </c>
    </row>
    <row r="18179" spans="1:2" x14ac:dyDescent="0.25">
      <c r="A18179" s="62">
        <v>93161808</v>
      </c>
      <c r="B18179" s="63" t="s">
        <v>16250</v>
      </c>
    </row>
    <row r="18180" spans="1:2" x14ac:dyDescent="0.25">
      <c r="A18180" s="62">
        <v>93171501</v>
      </c>
      <c r="B18180" s="63" t="s">
        <v>6963</v>
      </c>
    </row>
    <row r="18181" spans="1:2" x14ac:dyDescent="0.25">
      <c r="A18181" s="62">
        <v>93171502</v>
      </c>
      <c r="B18181" s="63" t="s">
        <v>4572</v>
      </c>
    </row>
    <row r="18182" spans="1:2" x14ac:dyDescent="0.25">
      <c r="A18182" s="62">
        <v>93171503</v>
      </c>
      <c r="B18182" s="63" t="s">
        <v>4290</v>
      </c>
    </row>
    <row r="18183" spans="1:2" x14ac:dyDescent="0.25">
      <c r="A18183" s="62">
        <v>93171504</v>
      </c>
      <c r="B18183" s="63" t="s">
        <v>5181</v>
      </c>
    </row>
    <row r="18184" spans="1:2" x14ac:dyDescent="0.25">
      <c r="A18184" s="62">
        <v>93171601</v>
      </c>
      <c r="B18184" s="63" t="s">
        <v>2062</v>
      </c>
    </row>
    <row r="18185" spans="1:2" x14ac:dyDescent="0.25">
      <c r="A18185" s="62">
        <v>93171602</v>
      </c>
      <c r="B18185" s="63" t="s">
        <v>14464</v>
      </c>
    </row>
    <row r="18186" spans="1:2" x14ac:dyDescent="0.25">
      <c r="A18186" s="62">
        <v>93171603</v>
      </c>
      <c r="B18186" s="63" t="s">
        <v>17368</v>
      </c>
    </row>
    <row r="18187" spans="1:2" x14ac:dyDescent="0.25">
      <c r="A18187" s="62">
        <v>93171604</v>
      </c>
      <c r="B18187" s="63" t="s">
        <v>9095</v>
      </c>
    </row>
    <row r="18188" spans="1:2" x14ac:dyDescent="0.25">
      <c r="A18188" s="62">
        <v>93171701</v>
      </c>
      <c r="B18188" s="63" t="s">
        <v>16908</v>
      </c>
    </row>
    <row r="18189" spans="1:2" x14ac:dyDescent="0.25">
      <c r="A18189" s="62">
        <v>93171702</v>
      </c>
      <c r="B18189" s="63" t="s">
        <v>15894</v>
      </c>
    </row>
    <row r="18190" spans="1:2" x14ac:dyDescent="0.25">
      <c r="A18190" s="62">
        <v>93171703</v>
      </c>
      <c r="B18190" s="63" t="s">
        <v>13588</v>
      </c>
    </row>
    <row r="18191" spans="1:2" x14ac:dyDescent="0.25">
      <c r="A18191" s="62">
        <v>93171801</v>
      </c>
      <c r="B18191" s="63" t="s">
        <v>15181</v>
      </c>
    </row>
    <row r="18192" spans="1:2" x14ac:dyDescent="0.25">
      <c r="A18192" s="62">
        <v>93171802</v>
      </c>
      <c r="B18192" s="63" t="s">
        <v>2075</v>
      </c>
    </row>
    <row r="18193" spans="1:2" x14ac:dyDescent="0.25">
      <c r="A18193" s="62">
        <v>93171803</v>
      </c>
      <c r="B18193" s="63" t="s">
        <v>6883</v>
      </c>
    </row>
    <row r="18194" spans="1:2" x14ac:dyDescent="0.25">
      <c r="A18194" s="62">
        <v>94101501</v>
      </c>
      <c r="B18194" s="63" t="s">
        <v>10549</v>
      </c>
    </row>
    <row r="18195" spans="1:2" x14ac:dyDescent="0.25">
      <c r="A18195" s="62">
        <v>94101502</v>
      </c>
      <c r="B18195" s="63" t="s">
        <v>14052</v>
      </c>
    </row>
    <row r="18196" spans="1:2" x14ac:dyDescent="0.25">
      <c r="A18196" s="62">
        <v>94101503</v>
      </c>
      <c r="B18196" s="63" t="s">
        <v>2749</v>
      </c>
    </row>
    <row r="18197" spans="1:2" x14ac:dyDescent="0.25">
      <c r="A18197" s="62">
        <v>94101504</v>
      </c>
      <c r="B18197" s="63" t="s">
        <v>4566</v>
      </c>
    </row>
    <row r="18198" spans="1:2" x14ac:dyDescent="0.25">
      <c r="A18198" s="62">
        <v>94101505</v>
      </c>
      <c r="B18198" s="63" t="s">
        <v>15710</v>
      </c>
    </row>
    <row r="18199" spans="1:2" x14ac:dyDescent="0.25">
      <c r="A18199" s="62">
        <v>94101601</v>
      </c>
      <c r="B18199" s="63" t="s">
        <v>17381</v>
      </c>
    </row>
    <row r="18200" spans="1:2" x14ac:dyDescent="0.25">
      <c r="A18200" s="62">
        <v>94101602</v>
      </c>
      <c r="B18200" s="63" t="s">
        <v>977</v>
      </c>
    </row>
    <row r="18201" spans="1:2" x14ac:dyDescent="0.25">
      <c r="A18201" s="62">
        <v>94101603</v>
      </c>
      <c r="B18201" s="63" t="s">
        <v>13837</v>
      </c>
    </row>
    <row r="18202" spans="1:2" x14ac:dyDescent="0.25">
      <c r="A18202" s="62">
        <v>94101604</v>
      </c>
      <c r="B18202" s="63" t="s">
        <v>11122</v>
      </c>
    </row>
    <row r="18203" spans="1:2" x14ac:dyDescent="0.25">
      <c r="A18203" s="62">
        <v>94101605</v>
      </c>
      <c r="B18203" s="63" t="s">
        <v>15085</v>
      </c>
    </row>
    <row r="18204" spans="1:2" x14ac:dyDescent="0.25">
      <c r="A18204" s="62">
        <v>94101606</v>
      </c>
      <c r="B18204" s="63" t="s">
        <v>14414</v>
      </c>
    </row>
    <row r="18205" spans="1:2" x14ac:dyDescent="0.25">
      <c r="A18205" s="62">
        <v>94101607</v>
      </c>
      <c r="B18205" s="63" t="s">
        <v>13361</v>
      </c>
    </row>
    <row r="18206" spans="1:2" x14ac:dyDescent="0.25">
      <c r="A18206" s="62">
        <v>94101608</v>
      </c>
      <c r="B18206" s="63" t="s">
        <v>4406</v>
      </c>
    </row>
    <row r="18207" spans="1:2" x14ac:dyDescent="0.25">
      <c r="A18207" s="62">
        <v>94101609</v>
      </c>
      <c r="B18207" s="63" t="s">
        <v>862</v>
      </c>
    </row>
    <row r="18208" spans="1:2" x14ac:dyDescent="0.25">
      <c r="A18208" s="62">
        <v>94101610</v>
      </c>
      <c r="B18208" s="63" t="s">
        <v>9175</v>
      </c>
    </row>
    <row r="18209" spans="1:2" x14ac:dyDescent="0.25">
      <c r="A18209" s="62">
        <v>94101701</v>
      </c>
      <c r="B18209" s="63" t="s">
        <v>17918</v>
      </c>
    </row>
    <row r="18210" spans="1:2" x14ac:dyDescent="0.25">
      <c r="A18210" s="62">
        <v>94101702</v>
      </c>
      <c r="B18210" s="63" t="s">
        <v>10760</v>
      </c>
    </row>
    <row r="18211" spans="1:2" x14ac:dyDescent="0.25">
      <c r="A18211" s="62">
        <v>94101703</v>
      </c>
      <c r="B18211" s="63" t="s">
        <v>5648</v>
      </c>
    </row>
    <row r="18212" spans="1:2" x14ac:dyDescent="0.25">
      <c r="A18212" s="62">
        <v>94101704</v>
      </c>
      <c r="B18212" s="63" t="s">
        <v>13728</v>
      </c>
    </row>
    <row r="18213" spans="1:2" x14ac:dyDescent="0.25">
      <c r="A18213" s="62">
        <v>94101705</v>
      </c>
      <c r="B18213" s="63" t="s">
        <v>17728</v>
      </c>
    </row>
    <row r="18214" spans="1:2" x14ac:dyDescent="0.25">
      <c r="A18214" s="62">
        <v>94101801</v>
      </c>
      <c r="B18214" s="63" t="s">
        <v>10245</v>
      </c>
    </row>
    <row r="18215" spans="1:2" x14ac:dyDescent="0.25">
      <c r="A18215" s="62">
        <v>94101802</v>
      </c>
      <c r="B18215" s="63" t="s">
        <v>17583</v>
      </c>
    </row>
    <row r="18216" spans="1:2" x14ac:dyDescent="0.25">
      <c r="A18216" s="62">
        <v>94101803</v>
      </c>
      <c r="B18216" s="63" t="s">
        <v>3447</v>
      </c>
    </row>
    <row r="18217" spans="1:2" x14ac:dyDescent="0.25">
      <c r="A18217" s="62">
        <v>94101804</v>
      </c>
      <c r="B18217" s="63" t="s">
        <v>15042</v>
      </c>
    </row>
    <row r="18218" spans="1:2" x14ac:dyDescent="0.25">
      <c r="A18218" s="62">
        <v>94101805</v>
      </c>
      <c r="B18218" s="63" t="s">
        <v>14721</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5562</v>
      </c>
    </row>
    <row r="18222" spans="1:2" x14ac:dyDescent="0.25">
      <c r="A18222" s="62">
        <v>94101809</v>
      </c>
      <c r="B18222" s="63" t="s">
        <v>13523</v>
      </c>
    </row>
    <row r="18223" spans="1:2" x14ac:dyDescent="0.25">
      <c r="A18223" s="62">
        <v>94101810</v>
      </c>
      <c r="B18223" s="63" t="s">
        <v>6103</v>
      </c>
    </row>
    <row r="18224" spans="1:2" x14ac:dyDescent="0.25">
      <c r="A18224" s="62">
        <v>94111701</v>
      </c>
      <c r="B18224" s="63" t="s">
        <v>160</v>
      </c>
    </row>
    <row r="18225" spans="1:2" x14ac:dyDescent="0.25">
      <c r="A18225" s="62">
        <v>94111702</v>
      </c>
      <c r="B18225" s="63" t="s">
        <v>5398</v>
      </c>
    </row>
    <row r="18226" spans="1:2" x14ac:dyDescent="0.25">
      <c r="A18226" s="62">
        <v>94111703</v>
      </c>
      <c r="B18226" s="63" t="s">
        <v>5231</v>
      </c>
    </row>
    <row r="18227" spans="1:2" x14ac:dyDescent="0.25">
      <c r="A18227" s="62">
        <v>94111704</v>
      </c>
      <c r="B18227" s="63" t="s">
        <v>219</v>
      </c>
    </row>
    <row r="18228" spans="1:2" x14ac:dyDescent="0.25">
      <c r="A18228" s="62">
        <v>94111801</v>
      </c>
      <c r="B18228" s="63" t="s">
        <v>11452</v>
      </c>
    </row>
    <row r="18229" spans="1:2" x14ac:dyDescent="0.25">
      <c r="A18229" s="62">
        <v>94111802</v>
      </c>
      <c r="B18229" s="63" t="s">
        <v>2540</v>
      </c>
    </row>
    <row r="18230" spans="1:2" x14ac:dyDescent="0.25">
      <c r="A18230" s="62">
        <v>94111803</v>
      </c>
      <c r="B18230" s="63" t="s">
        <v>13471</v>
      </c>
    </row>
    <row r="18231" spans="1:2" x14ac:dyDescent="0.25">
      <c r="A18231" s="62">
        <v>94111804</v>
      </c>
      <c r="B18231" s="63" t="s">
        <v>7545</v>
      </c>
    </row>
    <row r="18232" spans="1:2" x14ac:dyDescent="0.25">
      <c r="A18232" s="62">
        <v>94111901</v>
      </c>
      <c r="B18232" s="63" t="s">
        <v>11713</v>
      </c>
    </row>
    <row r="18233" spans="1:2" x14ac:dyDescent="0.25">
      <c r="A18233" s="62">
        <v>94111902</v>
      </c>
      <c r="B18233" s="63" t="s">
        <v>16206</v>
      </c>
    </row>
    <row r="18234" spans="1:2" x14ac:dyDescent="0.25">
      <c r="A18234" s="62">
        <v>94111903</v>
      </c>
      <c r="B18234" s="63" t="s">
        <v>13329</v>
      </c>
    </row>
    <row r="18235" spans="1:2" x14ac:dyDescent="0.25">
      <c r="A18235" s="62">
        <v>94112001</v>
      </c>
      <c r="B18235" s="63" t="s">
        <v>13608</v>
      </c>
    </row>
    <row r="18236" spans="1:2" x14ac:dyDescent="0.25">
      <c r="A18236" s="62">
        <v>94112002</v>
      </c>
      <c r="B18236" s="63" t="s">
        <v>4896</v>
      </c>
    </row>
    <row r="18237" spans="1:2" x14ac:dyDescent="0.25">
      <c r="A18237" s="62">
        <v>94112003</v>
      </c>
      <c r="B18237" s="63" t="s">
        <v>15949</v>
      </c>
    </row>
    <row r="18238" spans="1:2" x14ac:dyDescent="0.25">
      <c r="A18238" s="62">
        <v>94112004</v>
      </c>
      <c r="B18238" s="63" t="s">
        <v>12932</v>
      </c>
    </row>
    <row r="18239" spans="1:2" x14ac:dyDescent="0.25">
      <c r="A18239" s="62">
        <v>94112005</v>
      </c>
      <c r="B18239" s="63" t="s">
        <v>7051</v>
      </c>
    </row>
    <row r="18240" spans="1:2" x14ac:dyDescent="0.25">
      <c r="A18240" s="62">
        <v>94121501</v>
      </c>
      <c r="B18240" s="63" t="s">
        <v>2160</v>
      </c>
    </row>
    <row r="18241" spans="1:2" x14ac:dyDescent="0.25">
      <c r="A18241" s="62">
        <v>94121502</v>
      </c>
      <c r="B18241" s="63" t="s">
        <v>1769</v>
      </c>
    </row>
    <row r="18242" spans="1:2" x14ac:dyDescent="0.25">
      <c r="A18242" s="62">
        <v>94121503</v>
      </c>
      <c r="B18242" s="63" t="s">
        <v>12268</v>
      </c>
    </row>
    <row r="18243" spans="1:2" x14ac:dyDescent="0.25">
      <c r="A18243" s="62">
        <v>94121504</v>
      </c>
      <c r="B18243" s="63" t="s">
        <v>1560</v>
      </c>
    </row>
    <row r="18244" spans="1:2" x14ac:dyDescent="0.25">
      <c r="A18244" s="62">
        <v>94121505</v>
      </c>
      <c r="B18244" s="63" t="s">
        <v>5563</v>
      </c>
    </row>
    <row r="18245" spans="1:2" x14ac:dyDescent="0.25">
      <c r="A18245" s="62">
        <v>94121506</v>
      </c>
      <c r="B18245" s="63" t="s">
        <v>16729</v>
      </c>
    </row>
    <row r="18246" spans="1:2" x14ac:dyDescent="0.25">
      <c r="A18246" s="62">
        <v>94121507</v>
      </c>
      <c r="B18246" s="63" t="s">
        <v>8917</v>
      </c>
    </row>
    <row r="18247" spans="1:2" x14ac:dyDescent="0.25">
      <c r="A18247" s="62">
        <v>94121508</v>
      </c>
      <c r="B18247" s="63" t="s">
        <v>8243</v>
      </c>
    </row>
    <row r="18248" spans="1:2" x14ac:dyDescent="0.25">
      <c r="A18248" s="62">
        <v>94121509</v>
      </c>
      <c r="B18248" s="63" t="s">
        <v>4439</v>
      </c>
    </row>
    <row r="18249" spans="1:2" x14ac:dyDescent="0.25">
      <c r="A18249" s="62">
        <v>94121510</v>
      </c>
      <c r="B18249" s="63" t="s">
        <v>16211</v>
      </c>
    </row>
    <row r="18250" spans="1:2" x14ac:dyDescent="0.25">
      <c r="A18250" s="62">
        <v>94121511</v>
      </c>
      <c r="B18250" s="63" t="s">
        <v>8387</v>
      </c>
    </row>
    <row r="18251" spans="1:2" x14ac:dyDescent="0.25">
      <c r="A18251" s="62">
        <v>94121512</v>
      </c>
      <c r="B18251" s="63" t="s">
        <v>16586</v>
      </c>
    </row>
    <row r="18252" spans="1:2" x14ac:dyDescent="0.25">
      <c r="A18252" s="62">
        <v>94121513</v>
      </c>
      <c r="B18252" s="63" t="s">
        <v>2960</v>
      </c>
    </row>
    <row r="18253" spans="1:2" x14ac:dyDescent="0.25">
      <c r="A18253" s="62">
        <v>94121514</v>
      </c>
      <c r="B18253" s="63" t="s">
        <v>2055</v>
      </c>
    </row>
    <row r="18254" spans="1:2" x14ac:dyDescent="0.25">
      <c r="A18254" s="62">
        <v>94121601</v>
      </c>
      <c r="B18254" s="63" t="s">
        <v>2323</v>
      </c>
    </row>
    <row r="18255" spans="1:2" x14ac:dyDescent="0.25">
      <c r="A18255" s="62">
        <v>94121602</v>
      </c>
      <c r="B18255" s="63" t="s">
        <v>7535</v>
      </c>
    </row>
    <row r="18256" spans="1:2" x14ac:dyDescent="0.25">
      <c r="A18256" s="62">
        <v>94121603</v>
      </c>
      <c r="B18256" s="63" t="s">
        <v>13476</v>
      </c>
    </row>
    <row r="18257" spans="1:2" x14ac:dyDescent="0.25">
      <c r="A18257" s="62">
        <v>94121604</v>
      </c>
      <c r="B18257" s="63" t="s">
        <v>18038</v>
      </c>
    </row>
    <row r="18258" spans="1:2" x14ac:dyDescent="0.25">
      <c r="A18258" s="62">
        <v>94121605</v>
      </c>
      <c r="B18258" s="63" t="s">
        <v>8142</v>
      </c>
    </row>
    <row r="18259" spans="1:2" x14ac:dyDescent="0.25">
      <c r="A18259" s="62">
        <v>94121606</v>
      </c>
      <c r="B18259" s="63" t="s">
        <v>14009</v>
      </c>
    </row>
    <row r="18260" spans="1:2" x14ac:dyDescent="0.25">
      <c r="A18260" s="62">
        <v>94121607</v>
      </c>
      <c r="B18260" s="63" t="s">
        <v>7082</v>
      </c>
    </row>
    <row r="18261" spans="1:2" x14ac:dyDescent="0.25">
      <c r="A18261" s="62">
        <v>94121701</v>
      </c>
      <c r="B18261" s="63" t="s">
        <v>5929</v>
      </c>
    </row>
    <row r="18262" spans="1:2" x14ac:dyDescent="0.25">
      <c r="A18262" s="62">
        <v>94121702</v>
      </c>
      <c r="B18262" s="63" t="s">
        <v>9765</v>
      </c>
    </row>
    <row r="18263" spans="1:2" x14ac:dyDescent="0.25">
      <c r="A18263" s="62">
        <v>94121703</v>
      </c>
      <c r="B18263" s="63" t="s">
        <v>8931</v>
      </c>
    </row>
    <row r="18264" spans="1:2" x14ac:dyDescent="0.25">
      <c r="A18264" s="62">
        <v>94121704</v>
      </c>
      <c r="B18264" s="63" t="s">
        <v>16444</v>
      </c>
    </row>
    <row r="18265" spans="1:2" x14ac:dyDescent="0.25">
      <c r="A18265" s="62">
        <v>94121801</v>
      </c>
      <c r="B18265" s="63" t="s">
        <v>8371</v>
      </c>
    </row>
    <row r="18266" spans="1:2" x14ac:dyDescent="0.25">
      <c r="A18266" s="62">
        <v>94121802</v>
      </c>
      <c r="B18266" s="63" t="s">
        <v>13487</v>
      </c>
    </row>
    <row r="18267" spans="1:2" x14ac:dyDescent="0.25">
      <c r="A18267" s="62">
        <v>94121803</v>
      </c>
      <c r="B18267" s="63" t="s">
        <v>7656</v>
      </c>
    </row>
    <row r="18268" spans="1:2" x14ac:dyDescent="0.25">
      <c r="A18268" s="62">
        <v>94121804</v>
      </c>
      <c r="B18268" s="63" t="s">
        <v>11405</v>
      </c>
    </row>
    <row r="18269" spans="1:2" x14ac:dyDescent="0.25">
      <c r="A18269" s="62">
        <v>94121805</v>
      </c>
      <c r="B18269" s="63" t="s">
        <v>6551</v>
      </c>
    </row>
    <row r="18270" spans="1:2" x14ac:dyDescent="0.25">
      <c r="A18270" s="62">
        <v>94131501</v>
      </c>
      <c r="B18270" s="63" t="s">
        <v>1765</v>
      </c>
    </row>
    <row r="18271" spans="1:2" x14ac:dyDescent="0.25">
      <c r="A18271" s="62">
        <v>94131502</v>
      </c>
      <c r="B18271" s="63" t="s">
        <v>8835</v>
      </c>
    </row>
    <row r="18272" spans="1:2" x14ac:dyDescent="0.25">
      <c r="A18272" s="62">
        <v>94131503</v>
      </c>
      <c r="B18272" s="63" t="s">
        <v>16912</v>
      </c>
    </row>
    <row r="18273" spans="1:2" x14ac:dyDescent="0.25">
      <c r="A18273" s="62">
        <v>94131504</v>
      </c>
      <c r="B18273" s="63" t="s">
        <v>13223</v>
      </c>
    </row>
    <row r="18274" spans="1:2" x14ac:dyDescent="0.25">
      <c r="A18274" s="62">
        <v>94131601</v>
      </c>
      <c r="B18274" s="63" t="s">
        <v>2539</v>
      </c>
    </row>
    <row r="18275" spans="1:2" x14ac:dyDescent="0.25">
      <c r="A18275" s="62">
        <v>94131602</v>
      </c>
      <c r="B18275" s="63" t="s">
        <v>14622</v>
      </c>
    </row>
    <row r="18276" spans="1:2" x14ac:dyDescent="0.25">
      <c r="A18276" s="62">
        <v>94131603</v>
      </c>
      <c r="B18276" s="63" t="s">
        <v>6261</v>
      </c>
    </row>
    <row r="18277" spans="1:2" x14ac:dyDescent="0.25">
      <c r="A18277" s="62">
        <v>94131604</v>
      </c>
      <c r="B18277" s="63" t="s">
        <v>12499</v>
      </c>
    </row>
    <row r="18278" spans="1:2" x14ac:dyDescent="0.25">
      <c r="A18278" s="62">
        <v>94131605</v>
      </c>
      <c r="B18278" s="63" t="s">
        <v>13280</v>
      </c>
    </row>
    <row r="18279" spans="1:2" x14ac:dyDescent="0.25">
      <c r="A18279" s="62">
        <v>94131606</v>
      </c>
      <c r="B18279" s="63" t="s">
        <v>7701</v>
      </c>
    </row>
    <row r="18280" spans="1:2" x14ac:dyDescent="0.25">
      <c r="A18280" s="62">
        <v>94131607</v>
      </c>
      <c r="B18280" s="63" t="s">
        <v>6964</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12969</v>
      </c>
    </row>
    <row r="18284" spans="1:2" x14ac:dyDescent="0.25">
      <c r="A18284" s="62">
        <v>94131703</v>
      </c>
      <c r="B18284" s="63" t="s">
        <v>5129</v>
      </c>
    </row>
    <row r="18285" spans="1:2" x14ac:dyDescent="0.25">
      <c r="A18285" s="62">
        <v>94131704</v>
      </c>
      <c r="B18285" s="63" t="s">
        <v>10574</v>
      </c>
    </row>
    <row r="18286" spans="1:2" x14ac:dyDescent="0.25">
      <c r="A18286" s="62">
        <v>94131801</v>
      </c>
      <c r="B18286" s="63" t="s">
        <v>10136</v>
      </c>
    </row>
    <row r="18287" spans="1:2" x14ac:dyDescent="0.25">
      <c r="A18287" s="62">
        <v>94131802</v>
      </c>
      <c r="B18287" s="63" t="s">
        <v>6563</v>
      </c>
    </row>
    <row r="18288" spans="1:2" x14ac:dyDescent="0.25">
      <c r="A18288" s="62">
        <v>94131803</v>
      </c>
      <c r="B18288" s="63" t="s">
        <v>13304</v>
      </c>
    </row>
    <row r="18289" spans="1:2" x14ac:dyDescent="0.25">
      <c r="A18289" s="62">
        <v>94131804</v>
      </c>
      <c r="B18289" s="63" t="s">
        <v>8659</v>
      </c>
    </row>
    <row r="18290" spans="1:2" x14ac:dyDescent="0.25">
      <c r="A18290" s="62">
        <v>94131805</v>
      </c>
      <c r="B18290" s="63" t="s">
        <v>12296</v>
      </c>
    </row>
    <row r="18291" spans="1:2" x14ac:dyDescent="0.25">
      <c r="A18291" s="62">
        <v>94131901</v>
      </c>
      <c r="B18291" s="63" t="s">
        <v>97</v>
      </c>
    </row>
    <row r="18292" spans="1:2" x14ac:dyDescent="0.25">
      <c r="A18292" s="62">
        <v>94131902</v>
      </c>
      <c r="B18292" s="63" t="s">
        <v>16320</v>
      </c>
    </row>
    <row r="18293" spans="1:2" x14ac:dyDescent="0.25">
      <c r="A18293" s="62">
        <v>94131903</v>
      </c>
      <c r="B18293" s="63" t="s">
        <v>16542</v>
      </c>
    </row>
    <row r="18294" spans="1:2" x14ac:dyDescent="0.25">
      <c r="A18294" s="62">
        <v>94132001</v>
      </c>
      <c r="B18294" s="63" t="s">
        <v>7586</v>
      </c>
    </row>
    <row r="18295" spans="1:2" x14ac:dyDescent="0.25">
      <c r="A18295" s="62">
        <v>94132002</v>
      </c>
      <c r="B18295" s="63" t="s">
        <v>9461</v>
      </c>
    </row>
    <row r="18296" spans="1:2" x14ac:dyDescent="0.25">
      <c r="A18296" s="62">
        <v>94132003</v>
      </c>
      <c r="B18296" s="63" t="s">
        <v>9610</v>
      </c>
    </row>
    <row r="18297" spans="1:2" x14ac:dyDescent="0.25">
      <c r="A18297" s="62">
        <v>94132004</v>
      </c>
      <c r="B18297" s="63" t="s">
        <v>1716</v>
      </c>
    </row>
    <row r="18298" spans="1:2" x14ac:dyDescent="0.25">
      <c r="A18298" s="62">
        <v>94132005</v>
      </c>
      <c r="B18298" s="63" t="s">
        <v>12695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16383</v>
      </c>
      <c r="B1" s="64" t="s">
        <v>161</v>
      </c>
      <c r="C1" s="64" t="s">
        <v>11726</v>
      </c>
      <c r="D1" s="64" t="s">
        <v>14380</v>
      </c>
      <c r="E1" s="64" t="s">
        <v>10964</v>
      </c>
      <c r="F1" s="64" t="s">
        <v>11097</v>
      </c>
    </row>
    <row r="2" spans="1:10" ht="11.25" customHeight="1" x14ac:dyDescent="0.2">
      <c r="A2" s="66"/>
      <c r="B2" s="66"/>
      <c r="C2" s="66"/>
      <c r="D2" s="66"/>
      <c r="E2" s="66"/>
      <c r="F2" s="66"/>
    </row>
    <row r="3" spans="1:10" ht="11.25" customHeight="1" x14ac:dyDescent="0.2">
      <c r="A3" s="119" t="s">
        <v>14830</v>
      </c>
      <c r="B3" s="67" t="s">
        <v>8531</v>
      </c>
      <c r="C3" s="76"/>
      <c r="D3" s="119" t="s">
        <v>9388</v>
      </c>
      <c r="E3" s="67" t="s">
        <v>13095</v>
      </c>
      <c r="F3" s="66"/>
    </row>
    <row r="4" spans="1:10" ht="11.25" customHeight="1" x14ac:dyDescent="0.2">
      <c r="A4" s="120"/>
      <c r="B4" s="67" t="s">
        <v>1787</v>
      </c>
      <c r="C4" s="65" t="str">
        <f>IF(C3="","",IF(AND(MONTH(C3)&gt;=1,MONTH(C3)&lt;=3),1,IF(AND(MONTH(C3)&gt;=4,MONTH(C3)&lt;=6),2,IF(AND(MONTH(C3)&gt;=7,MONTH(C3)&lt;=9),3,4))))</f>
        <v/>
      </c>
      <c r="D4" s="120"/>
      <c r="E4" s="67" t="s">
        <v>2419</v>
      </c>
      <c r="F4" s="66"/>
    </row>
    <row r="5" spans="1:10" ht="11.25" customHeight="1" x14ac:dyDescent="0.2">
      <c r="A5" s="120"/>
      <c r="B5" s="67" t="s">
        <v>12944</v>
      </c>
      <c r="C5" s="76"/>
      <c r="D5" s="120"/>
      <c r="E5" s="67" t="s">
        <v>3075</v>
      </c>
      <c r="F5" s="66"/>
    </row>
    <row r="6" spans="1:10" ht="11.25" customHeight="1" x14ac:dyDescent="0.2">
      <c r="A6" s="120"/>
      <c r="B6" s="67" t="s">
        <v>1787</v>
      </c>
      <c r="C6" s="65" t="str">
        <f>IF(C5="","",IF(AND(MONTH(C5)&gt;=1,MONTH(C5)&lt;=3),1,IF(AND(MONTH(C5)&gt;=4,MONTH(C5)&lt;=6),2,IF(AND(MONTH(C5)&gt;=7,MONTH(C5)&lt;=9),3,4))))</f>
        <v/>
      </c>
      <c r="D6" s="120"/>
      <c r="E6" s="67" t="s">
        <v>13194</v>
      </c>
      <c r="F6" s="66"/>
    </row>
    <row r="8" spans="1:10" ht="11.25" customHeight="1" x14ac:dyDescent="0.2">
      <c r="A8" s="72" t="s">
        <v>15736</v>
      </c>
      <c r="B8" s="72" t="s">
        <v>16147</v>
      </c>
      <c r="C8" s="72" t="s">
        <v>15642</v>
      </c>
      <c r="D8" s="72" t="s">
        <v>15252</v>
      </c>
      <c r="E8" s="72" t="s">
        <v>6935</v>
      </c>
      <c r="F8" s="72" t="s">
        <v>15281</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12552</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purl.org/dc/terms/"/>
    <ds:schemaRef ds:uri="http://schemas.openxmlformats.org/package/2006/metadata/core-properties"/>
    <ds:schemaRef ds:uri="http://purl.org/dc/dcmitype/"/>
    <ds:schemaRef ds:uri="http://schemas.microsoft.com/office/2006/documentManagement/types"/>
    <ds:schemaRef ds:uri="http://schemas.microsoft.com/office/2006/metadata/properties"/>
    <ds:schemaRef ds:uri="http://www.w3.org/XML/1998/namespace"/>
    <ds:schemaRef ds:uri="http://purl.org/dc/elements/1.1/"/>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Maximo Cuesto</cp:lastModifiedBy>
  <cp:lastPrinted>2020-09-28T18:40:59Z</cp:lastPrinted>
  <dcterms:created xsi:type="dcterms:W3CDTF">2014-09-22T13:14:27Z</dcterms:created>
  <dcterms:modified xsi:type="dcterms:W3CDTF">2020-09-30T14:06:40Z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